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filterPrivacy="1" defaultThemeVersion="124226"/>
  <xr:revisionPtr revIDLastSave="0" documentId="13_ncr:1_{C6A8E251-1D36-4B31-B7C3-DEE930147141}" xr6:coauthVersionLast="36" xr6:coauthVersionMax="36" xr10:uidLastSave="{00000000-0000-0000-0000-000000000000}"/>
  <bookViews>
    <workbookView xWindow="0" yWindow="0" windowWidth="28800" windowHeight="12135" tabRatio="919" xr2:uid="{00000000-000D-0000-FFFF-FFFF00000000}"/>
  </bookViews>
  <sheets>
    <sheet name="COVID-19の患者状況" sheetId="74" r:id="rId1"/>
    <sheet name="COVID-19の状況" sheetId="18" r:id="rId2"/>
    <sheet name="地区別_COVID-19の状況" sheetId="20" r:id="rId3"/>
    <sheet name="地区別_被保険者一人当たりのCOVID-19医療費グラフ" sheetId="70" r:id="rId4"/>
    <sheet name="地区別_被保険者一人当たりのCOVID-19医療費MAP" sheetId="42" r:id="rId5"/>
    <sheet name="地区別_患者一人当たりのCOVID-19医療費グラフ" sheetId="35" r:id="rId6"/>
    <sheet name="地区別_患者一人当たりのCOVID-19医療費MAP" sheetId="44" r:id="rId7"/>
    <sheet name="地区別_COVID-19患者割合グラフ" sheetId="71" r:id="rId8"/>
    <sheet name="地区別_COVID-19患者割合MAP" sheetId="45" r:id="rId9"/>
    <sheet name="市区町村別_COVID-19の状況" sheetId="19" r:id="rId10"/>
    <sheet name="市区町村別_被保険者一人当たりのCOVID-19医療費グラフ" sheetId="72" r:id="rId11"/>
    <sheet name="市区町村別_被保険者一人当たりのCOVID-19医療費MAP" sheetId="47" r:id="rId12"/>
    <sheet name="市区町村別_患者一人当たりのCOVID-19医療費グラフ" sheetId="25" r:id="rId13"/>
    <sheet name="市区町村別_患者一人当たりのCOVID-19医療費MAP" sheetId="49" r:id="rId14"/>
    <sheet name="市区町村別_COVID-19患者割合グラフ" sheetId="73" r:id="rId15"/>
    <sheet name="市区町村別_COVID-19患者割合MAP" sheetId="51" r:id="rId16"/>
    <sheet name="重症患者状況" sheetId="55" r:id="rId17"/>
    <sheet name="地区別_重症患者状況" sheetId="56" r:id="rId18"/>
    <sheet name="地区別_重症患者割合グラフ" sheetId="57" r:id="rId19"/>
    <sheet name="市区町村別_重症患者状況" sheetId="58" r:id="rId20"/>
    <sheet name="市区町村別_重症患者割合グラフ" sheetId="59" r:id="rId21"/>
    <sheet name="重症患者の生活習慣病" sheetId="60" r:id="rId22"/>
    <sheet name="地区別_重症患者の生活習慣病" sheetId="61" r:id="rId23"/>
    <sheet name="地区別_重症患者の生活習慣病グラフ" sheetId="62" r:id="rId24"/>
    <sheet name="市区町村別_重症患者の生活習慣病" sheetId="63" r:id="rId25"/>
    <sheet name="市区町村別_重症患者の生活習慣病グラフ" sheetId="64" r:id="rId26"/>
    <sheet name="疑い患者の状況" sheetId="65" r:id="rId27"/>
    <sheet name="地区別_疑い患者の状況" sheetId="67" r:id="rId28"/>
    <sheet name="市区町村別_疑い患者の状況" sheetId="68" r:id="rId29"/>
  </sheets>
  <definedNames>
    <definedName name="_xlnm._FilterDatabase" localSheetId="15" hidden="1">'市区町村別_COVID-19患者割合MAP'!$A$6:$R$6</definedName>
    <definedName name="_xlnm._FilterDatabase" localSheetId="16" hidden="1">重症患者状況!#REF!</definedName>
    <definedName name="_Order1" hidden="1">255</definedName>
    <definedName name="_xlnm.Print_Area" localSheetId="0">'COVID-19の患者状況'!$A$1:$J$39</definedName>
    <definedName name="_xlnm.Print_Area" localSheetId="1">'COVID-19の状況'!$A$1:$M$56</definedName>
    <definedName name="_xlnm.Print_Area" localSheetId="26">疑い患者の状況!$A$1:$K$59</definedName>
    <definedName name="_xlnm.Print_Area" localSheetId="9">'市区町村別_COVID-19の状況'!$A$1:$M$80</definedName>
    <definedName name="_xlnm.Print_Area" localSheetId="15">'市区町村別_COVID-19患者割合MAP'!$A$1:$N$78</definedName>
    <definedName name="_xlnm.Print_Area" localSheetId="14">'市区町村別_COVID-19患者割合グラフ'!$A$1:$J$76</definedName>
    <definedName name="_xlnm.Print_Area" localSheetId="13">'市区町村別_患者一人当たりのCOVID-19医療費MAP'!$A$1:$N$78</definedName>
    <definedName name="_xlnm.Print_Area" localSheetId="12">'市区町村別_患者一人当たりのCOVID-19医療費グラフ'!$A$1:$J$76</definedName>
    <definedName name="_xlnm.Print_Area" localSheetId="28">市区町村別_疑い患者の状況!$A$1:$K$753</definedName>
    <definedName name="_xlnm.Print_Area" localSheetId="24">市区町村別_重症患者の生活習慣病!$A$1:$S$829</definedName>
    <definedName name="_xlnm.Print_Area" localSheetId="25">市区町村別_重症患者の生活習慣病グラフ!$A$1:$AA$77</definedName>
    <definedName name="_xlnm.Print_Area" localSheetId="20">市区町村別_重症患者割合グラフ!$A$1:$J$76</definedName>
    <definedName name="_xlnm.Print_Area" localSheetId="19">市区町村別_重症患者状況!$A$1:$J$453</definedName>
    <definedName name="_xlnm.Print_Area" localSheetId="11">'市区町村別_被保険者一人当たりのCOVID-19医療費MAP'!$A$1:$N$78</definedName>
    <definedName name="_xlnm.Print_Area" localSheetId="10">'市区町村別_被保険者一人当たりのCOVID-19医療費グラフ'!$A$1:$J$76</definedName>
    <definedName name="_xlnm.Print_Area" localSheetId="21">重症患者の生活習慣病!$A$1:$S$98</definedName>
    <definedName name="_xlnm.Print_Area" localSheetId="16">重症患者状況!$A$1:$H$43</definedName>
    <definedName name="_xlnm.Print_Area" localSheetId="2">'地区別_COVID-19の状況'!$A$1:$M$14</definedName>
    <definedName name="_xlnm.Print_Area" localSheetId="8">'地区別_COVID-19患者割合MAP'!$A$1:$N$78</definedName>
    <definedName name="_xlnm.Print_Area" localSheetId="7">'地区別_COVID-19患者割合グラフ'!$A$1:$J$76</definedName>
    <definedName name="_xlnm.Print_Area" localSheetId="6">'地区別_患者一人当たりのCOVID-19医療費MAP'!$A$1:$N$78</definedName>
    <definedName name="_xlnm.Print_Area" localSheetId="5">'地区別_患者一人当たりのCOVID-19医療費グラフ'!$A$1:$J$76</definedName>
    <definedName name="_xlnm.Print_Area" localSheetId="27">地区別_疑い患者の状況!$A$1:$K$93</definedName>
    <definedName name="_xlnm.Print_Area" localSheetId="22">地区別_重症患者の生活習慣病!$A$1:$S$103</definedName>
    <definedName name="_xlnm.Print_Area" localSheetId="23">地区別_重症患者の生活習慣病グラフ!$A$1:$AA$77</definedName>
    <definedName name="_xlnm.Print_Area" localSheetId="18">地区別_重症患者割合グラフ!$A$1:$J$76</definedName>
    <definedName name="_xlnm.Print_Area" localSheetId="17">地区別_重症患者状況!$A$1:$J$57</definedName>
    <definedName name="_xlnm.Print_Area" localSheetId="4">'地区別_被保険者一人当たりのCOVID-19医療費MAP'!$A$1:$N$78</definedName>
    <definedName name="_xlnm.Print_Area" localSheetId="3">'地区別_被保険者一人当たりのCOVID-19医療費グラフ'!$A$1:$J$76</definedName>
    <definedName name="_xlnm.Print_Titles" localSheetId="9">'市区町村別_COVID-19の状況'!$A:$C,'市区町村別_COVID-19の状況'!$1:$5</definedName>
    <definedName name="_xlnm.Print_Titles" localSheetId="28">市区町村別_疑い患者の状況!$1:$3</definedName>
    <definedName name="_xlnm.Print_Titles" localSheetId="24">市区町村別_重症患者の生活習慣病!$1:$4</definedName>
    <definedName name="_xlnm.Print_Titles" localSheetId="19">市区町村別_重症患者状況!$A:$C,市区町村別_重症患者状況!$1:$3</definedName>
    <definedName name="_xlnm.Print_Titles" localSheetId="27">地区別_疑い患者の状況!$1:$3</definedName>
    <definedName name="_xlnm.Print_Titles" localSheetId="22">地区別_重症患者の生活習慣病!$1:$4</definedName>
    <definedName name="_xlnm.Print_Titles" localSheetId="17">地区別_重症患者状況!$A:$C,地区別_重症患者状況!$1:$3</definedName>
  </definedNames>
  <calcPr calcId="191029"/>
</workbook>
</file>

<file path=xl/calcChain.xml><?xml version="1.0" encoding="utf-8"?>
<calcChain xmlns="http://schemas.openxmlformats.org/spreadsheetml/2006/main">
  <c r="D4" i="67" l="1"/>
  <c r="D14" i="67"/>
  <c r="D24" i="67"/>
  <c r="D34" i="67"/>
  <c r="D44" i="67"/>
  <c r="D54" i="67"/>
  <c r="D64" i="67"/>
  <c r="D74" i="67"/>
  <c r="D84" i="67"/>
  <c r="L93" i="61"/>
  <c r="D93" i="61"/>
  <c r="M14" i="20" l="1"/>
  <c r="Z12" i="20" s="1"/>
  <c r="M13" i="20"/>
  <c r="M12" i="20"/>
  <c r="M11" i="20"/>
  <c r="M10" i="20"/>
  <c r="M9" i="20"/>
  <c r="M8" i="20"/>
  <c r="M7" i="20"/>
  <c r="M6" i="20"/>
  <c r="M77" i="19"/>
  <c r="M79" i="19"/>
  <c r="M78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Z10" i="20"/>
  <c r="Z11" i="20"/>
  <c r="Z9" i="20" l="1"/>
  <c r="Z8" i="20"/>
  <c r="Z7" i="20"/>
  <c r="Z6" i="20"/>
  <c r="Z13" i="20"/>
  <c r="T6" i="19" l="1"/>
  <c r="S6" i="19" l="1"/>
  <c r="U6" i="19"/>
  <c r="C4" i="74"/>
  <c r="C5" i="74"/>
  <c r="C6" i="74" l="1"/>
  <c r="D5" i="74" s="1"/>
  <c r="L6" i="18"/>
  <c r="D4" i="74" l="1"/>
  <c r="J753" i="68" l="1"/>
  <c r="H753" i="68"/>
  <c r="J752" i="68"/>
  <c r="H752" i="68"/>
  <c r="J751" i="68"/>
  <c r="H751" i="68"/>
  <c r="J750" i="68"/>
  <c r="H750" i="68"/>
  <c r="J749" i="68"/>
  <c r="H749" i="68"/>
  <c r="J748" i="68"/>
  <c r="H748" i="68"/>
  <c r="J747" i="68"/>
  <c r="H747" i="68"/>
  <c r="J746" i="68"/>
  <c r="H746" i="68"/>
  <c r="J745" i="68"/>
  <c r="H745" i="68"/>
  <c r="J744" i="68"/>
  <c r="D448" i="58"/>
  <c r="D4" i="55"/>
  <c r="F6" i="18" l="1"/>
  <c r="G753" i="68" l="1"/>
  <c r="G752" i="68"/>
  <c r="G751" i="68"/>
  <c r="G750" i="68"/>
  <c r="G749" i="68"/>
  <c r="G748" i="68"/>
  <c r="G747" i="68"/>
  <c r="G746" i="68"/>
  <c r="G745" i="68"/>
  <c r="G744" i="68"/>
  <c r="F753" i="68"/>
  <c r="F752" i="68"/>
  <c r="F751" i="68"/>
  <c r="F750" i="68"/>
  <c r="F749" i="68"/>
  <c r="F748" i="68"/>
  <c r="F747" i="68"/>
  <c r="F746" i="68"/>
  <c r="F745" i="68"/>
  <c r="F744" i="68"/>
  <c r="C15" i="65"/>
  <c r="C14" i="65"/>
  <c r="C13" i="65"/>
  <c r="C12" i="65"/>
  <c r="C11" i="65"/>
  <c r="C10" i="65"/>
  <c r="C9" i="65"/>
  <c r="C8" i="65"/>
  <c r="C7" i="65"/>
  <c r="C6" i="65"/>
  <c r="D6" i="65"/>
  <c r="D15" i="65"/>
  <c r="D14" i="65"/>
  <c r="D13" i="65"/>
  <c r="D12" i="65"/>
  <c r="D11" i="65"/>
  <c r="D10" i="65"/>
  <c r="D9" i="65"/>
  <c r="D8" i="65"/>
  <c r="D7" i="65"/>
  <c r="E3" i="65" l="1"/>
  <c r="D744" i="68" l="1"/>
  <c r="D14" i="68"/>
  <c r="I23" i="68" s="1"/>
  <c r="D24" i="68"/>
  <c r="I31" i="68" s="1"/>
  <c r="D34" i="68"/>
  <c r="I39" i="68" s="1"/>
  <c r="D44" i="68"/>
  <c r="I47" i="68" s="1"/>
  <c r="D54" i="68"/>
  <c r="I63" i="68" s="1"/>
  <c r="D64" i="68"/>
  <c r="I71" i="68" s="1"/>
  <c r="D74" i="68"/>
  <c r="I75" i="68" s="1"/>
  <c r="D84" i="68"/>
  <c r="I93" i="68" s="1"/>
  <c r="D94" i="68"/>
  <c r="D104" i="68"/>
  <c r="I109" i="68" s="1"/>
  <c r="D114" i="68"/>
  <c r="D124" i="68"/>
  <c r="I125" i="68" s="1"/>
  <c r="D134" i="68"/>
  <c r="I142" i="68" s="1"/>
  <c r="D144" i="68"/>
  <c r="I150" i="68" s="1"/>
  <c r="D154" i="68"/>
  <c r="I158" i="68" s="1"/>
  <c r="D164" i="68"/>
  <c r="I173" i="68" s="1"/>
  <c r="D174" i="68"/>
  <c r="I174" i="68" s="1"/>
  <c r="D184" i="68"/>
  <c r="D194" i="68"/>
  <c r="I197" i="68" s="1"/>
  <c r="D204" i="68"/>
  <c r="I211" i="68" s="1"/>
  <c r="D214" i="68"/>
  <c r="I222" i="68" s="1"/>
  <c r="D224" i="68"/>
  <c r="I230" i="68" s="1"/>
  <c r="D234" i="68"/>
  <c r="I243" i="68" s="1"/>
  <c r="D244" i="68"/>
  <c r="D254" i="68"/>
  <c r="I261" i="68" s="1"/>
  <c r="D264" i="68"/>
  <c r="D274" i="68"/>
  <c r="I278" i="68" s="1"/>
  <c r="D284" i="68"/>
  <c r="I293" i="68" s="1"/>
  <c r="D294" i="68"/>
  <c r="I302" i="68" s="1"/>
  <c r="D304" i="68"/>
  <c r="I310" i="68" s="1"/>
  <c r="D314" i="68"/>
  <c r="I323" i="68" s="1"/>
  <c r="D324" i="68"/>
  <c r="I326" i="68" s="1"/>
  <c r="D334" i="68"/>
  <c r="I342" i="68" s="1"/>
  <c r="D344" i="68"/>
  <c r="D354" i="68"/>
  <c r="D364" i="68"/>
  <c r="I373" i="68" s="1"/>
  <c r="D374" i="68"/>
  <c r="I379" i="68" s="1"/>
  <c r="D384" i="68"/>
  <c r="I390" i="68" s="1"/>
  <c r="D394" i="68"/>
  <c r="I395" i="68" s="1"/>
  <c r="D404" i="68"/>
  <c r="I413" i="68" s="1"/>
  <c r="D414" i="68"/>
  <c r="D424" i="68"/>
  <c r="I429" i="68" s="1"/>
  <c r="D434" i="68"/>
  <c r="D444" i="68"/>
  <c r="I445" i="68" s="1"/>
  <c r="D454" i="68"/>
  <c r="I462" i="68" s="1"/>
  <c r="D464" i="68"/>
  <c r="I470" i="68" s="1"/>
  <c r="D474" i="68"/>
  <c r="I478" i="68" s="1"/>
  <c r="D484" i="68"/>
  <c r="I493" i="68" s="1"/>
  <c r="D494" i="68"/>
  <c r="I494" i="68" s="1"/>
  <c r="D504" i="68"/>
  <c r="D514" i="68"/>
  <c r="I523" i="68" s="1"/>
  <c r="D524" i="68"/>
  <c r="I531" i="68" s="1"/>
  <c r="D534" i="68"/>
  <c r="I542" i="68" s="1"/>
  <c r="D544" i="68"/>
  <c r="I549" i="68" s="1"/>
  <c r="D554" i="68"/>
  <c r="I563" i="68" s="1"/>
  <c r="D564" i="68"/>
  <c r="D574" i="68"/>
  <c r="I581" i="68" s="1"/>
  <c r="D584" i="68"/>
  <c r="D594" i="68"/>
  <c r="I603" i="68" s="1"/>
  <c r="D604" i="68"/>
  <c r="I613" i="68" s="1"/>
  <c r="D614" i="68"/>
  <c r="I622" i="68" s="1"/>
  <c r="D624" i="68"/>
  <c r="I630" i="68" s="1"/>
  <c r="D634" i="68"/>
  <c r="I643" i="68" s="1"/>
  <c r="D644" i="68"/>
  <c r="I646" i="68" s="1"/>
  <c r="D654" i="68"/>
  <c r="I662" i="68" s="1"/>
  <c r="D664" i="68"/>
  <c r="D674" i="68"/>
  <c r="D684" i="68"/>
  <c r="I693" i="68" s="1"/>
  <c r="D694" i="68"/>
  <c r="I699" i="68" s="1"/>
  <c r="D704" i="68"/>
  <c r="I707" i="68" s="1"/>
  <c r="D714" i="68"/>
  <c r="I715" i="68" s="1"/>
  <c r="D724" i="68"/>
  <c r="I733" i="68" s="1"/>
  <c r="D734" i="68"/>
  <c r="D4" i="68"/>
  <c r="I7" i="68" s="1"/>
  <c r="I17" i="67"/>
  <c r="I32" i="67"/>
  <c r="I40" i="67"/>
  <c r="I48" i="67"/>
  <c r="I56" i="67"/>
  <c r="I72" i="67"/>
  <c r="I80" i="67"/>
  <c r="I8" i="67"/>
  <c r="I89" i="67"/>
  <c r="I749" i="68" s="1"/>
  <c r="I90" i="67" l="1"/>
  <c r="I750" i="68" s="1"/>
  <c r="I91" i="67"/>
  <c r="I751" i="68" s="1"/>
  <c r="I92" i="67"/>
  <c r="I752" i="68" s="1"/>
  <c r="I85" i="67"/>
  <c r="I745" i="68" s="1"/>
  <c r="I93" i="67"/>
  <c r="I753" i="68" s="1"/>
  <c r="I86" i="67"/>
  <c r="I746" i="68" s="1"/>
  <c r="I84" i="67"/>
  <c r="I744" i="68" s="1"/>
  <c r="I87" i="67"/>
  <c r="I747" i="68" s="1"/>
  <c r="I88" i="67"/>
  <c r="I748" i="68" s="1"/>
  <c r="I65" i="67"/>
  <c r="I73" i="67"/>
  <c r="I81" i="67"/>
  <c r="I18" i="67"/>
  <c r="I25" i="67"/>
  <c r="I33" i="67"/>
  <c r="I9" i="67"/>
  <c r="I49" i="67"/>
  <c r="I57" i="67"/>
  <c r="I10" i="67"/>
  <c r="I19" i="67"/>
  <c r="I26" i="67"/>
  <c r="I34" i="67"/>
  <c r="I42" i="67"/>
  <c r="I50" i="67"/>
  <c r="I58" i="67"/>
  <c r="I66" i="67"/>
  <c r="I74" i="67"/>
  <c r="I82" i="67"/>
  <c r="I11" i="67"/>
  <c r="I20" i="67"/>
  <c r="I27" i="67"/>
  <c r="I35" i="67"/>
  <c r="I43" i="67"/>
  <c r="I51" i="67"/>
  <c r="I59" i="67"/>
  <c r="I67" i="67"/>
  <c r="I75" i="67"/>
  <c r="I83" i="67"/>
  <c r="I4" i="67"/>
  <c r="I12" i="67"/>
  <c r="I21" i="67"/>
  <c r="I28" i="67"/>
  <c r="I36" i="67"/>
  <c r="I44" i="67"/>
  <c r="I52" i="67"/>
  <c r="I60" i="67"/>
  <c r="I68" i="67"/>
  <c r="I76" i="67"/>
  <c r="I5" i="67"/>
  <c r="I13" i="67"/>
  <c r="I22" i="67"/>
  <c r="I29" i="67"/>
  <c r="I37" i="67"/>
  <c r="I45" i="67"/>
  <c r="I53" i="67"/>
  <c r="I61" i="67"/>
  <c r="I69" i="67"/>
  <c r="I77" i="67"/>
  <c r="I41" i="67"/>
  <c r="I6" i="67"/>
  <c r="I15" i="67"/>
  <c r="I23" i="67"/>
  <c r="I30" i="67"/>
  <c r="I38" i="67"/>
  <c r="I46" i="67"/>
  <c r="I54" i="67"/>
  <c r="I62" i="67"/>
  <c r="I70" i="67"/>
  <c r="I78" i="67"/>
  <c r="I7" i="67"/>
  <c r="I16" i="67"/>
  <c r="I14" i="67"/>
  <c r="I31" i="67"/>
  <c r="I39" i="67"/>
  <c r="I47" i="67"/>
  <c r="I55" i="67"/>
  <c r="I63" i="67"/>
  <c r="I71" i="67"/>
  <c r="I79" i="67"/>
  <c r="I24" i="67"/>
  <c r="I64" i="67"/>
  <c r="I8" i="68"/>
  <c r="I16" i="68"/>
  <c r="I24" i="68"/>
  <c r="I32" i="68"/>
  <c r="I40" i="68"/>
  <c r="I48" i="68"/>
  <c r="I56" i="68"/>
  <c r="I64" i="68"/>
  <c r="I72" i="68"/>
  <c r="I86" i="68"/>
  <c r="I131" i="68"/>
  <c r="I195" i="68"/>
  <c r="I214" i="68"/>
  <c r="I237" i="68"/>
  <c r="I259" i="68"/>
  <c r="I301" i="68"/>
  <c r="I365" i="68"/>
  <c r="I387" i="68"/>
  <c r="I406" i="68"/>
  <c r="I451" i="68"/>
  <c r="I515" i="68"/>
  <c r="I534" i="68"/>
  <c r="I557" i="68"/>
  <c r="I579" i="68"/>
  <c r="I598" i="68"/>
  <c r="I621" i="68"/>
  <c r="I685" i="68"/>
  <c r="I726" i="68"/>
  <c r="I713" i="68"/>
  <c r="I705" i="68"/>
  <c r="I712" i="68"/>
  <c r="I704" i="68"/>
  <c r="I711" i="68"/>
  <c r="I708" i="68"/>
  <c r="I706" i="68"/>
  <c r="I441" i="68"/>
  <c r="I440" i="68"/>
  <c r="I439" i="68"/>
  <c r="I436" i="68"/>
  <c r="I442" i="68"/>
  <c r="I434" i="68"/>
  <c r="I281" i="68"/>
  <c r="I280" i="68"/>
  <c r="I279" i="68"/>
  <c r="I276" i="68"/>
  <c r="I282" i="68"/>
  <c r="I274" i="68"/>
  <c r="I121" i="68"/>
  <c r="I120" i="68"/>
  <c r="I119" i="68"/>
  <c r="I116" i="68"/>
  <c r="I122" i="68"/>
  <c r="I114" i="68"/>
  <c r="I673" i="68"/>
  <c r="I665" i="68"/>
  <c r="I672" i="68"/>
  <c r="I664" i="68"/>
  <c r="I671" i="68"/>
  <c r="I668" i="68"/>
  <c r="I666" i="68"/>
  <c r="I593" i="68"/>
  <c r="I585" i="68"/>
  <c r="I592" i="68"/>
  <c r="I584" i="68"/>
  <c r="I591" i="68"/>
  <c r="I588" i="68"/>
  <c r="I586" i="68"/>
  <c r="I513" i="68"/>
  <c r="I505" i="68"/>
  <c r="I512" i="68"/>
  <c r="I504" i="68"/>
  <c r="I511" i="68"/>
  <c r="I508" i="68"/>
  <c r="I506" i="68"/>
  <c r="I433" i="68"/>
  <c r="I425" i="68"/>
  <c r="I432" i="68"/>
  <c r="I424" i="68"/>
  <c r="I431" i="68"/>
  <c r="I428" i="68"/>
  <c r="I426" i="68"/>
  <c r="I353" i="68"/>
  <c r="I345" i="68"/>
  <c r="I352" i="68"/>
  <c r="I344" i="68"/>
  <c r="I351" i="68"/>
  <c r="I348" i="68"/>
  <c r="I346" i="68"/>
  <c r="I273" i="68"/>
  <c r="I265" i="68"/>
  <c r="I272" i="68"/>
  <c r="I264" i="68"/>
  <c r="I271" i="68"/>
  <c r="I268" i="68"/>
  <c r="I266" i="68"/>
  <c r="I193" i="68"/>
  <c r="I185" i="68"/>
  <c r="I192" i="68"/>
  <c r="I184" i="68"/>
  <c r="I191" i="68"/>
  <c r="I188" i="68"/>
  <c r="I186" i="68"/>
  <c r="I113" i="68"/>
  <c r="I105" i="68"/>
  <c r="I112" i="68"/>
  <c r="I104" i="68"/>
  <c r="I111" i="68"/>
  <c r="I108" i="68"/>
  <c r="I106" i="68"/>
  <c r="I9" i="68"/>
  <c r="I17" i="68"/>
  <c r="I25" i="68"/>
  <c r="I33" i="68"/>
  <c r="I41" i="68"/>
  <c r="I49" i="68"/>
  <c r="I57" i="68"/>
  <c r="I65" i="68"/>
  <c r="I73" i="68"/>
  <c r="I91" i="68"/>
  <c r="I110" i="68"/>
  <c r="I133" i="68"/>
  <c r="I155" i="68"/>
  <c r="I219" i="68"/>
  <c r="I238" i="68"/>
  <c r="I283" i="68"/>
  <c r="I325" i="68"/>
  <c r="I347" i="68"/>
  <c r="I366" i="68"/>
  <c r="I389" i="68"/>
  <c r="I411" i="68"/>
  <c r="I430" i="68"/>
  <c r="I453" i="68"/>
  <c r="I475" i="68"/>
  <c r="I517" i="68"/>
  <c r="I539" i="68"/>
  <c r="I558" i="68"/>
  <c r="I645" i="68"/>
  <c r="I667" i="68"/>
  <c r="I686" i="68"/>
  <c r="I709" i="68"/>
  <c r="I731" i="68"/>
  <c r="I601" i="68"/>
  <c r="I600" i="68"/>
  <c r="I599" i="68"/>
  <c r="I596" i="68"/>
  <c r="I602" i="68"/>
  <c r="I594" i="68"/>
  <c r="I361" i="68"/>
  <c r="I360" i="68"/>
  <c r="I359" i="68"/>
  <c r="I356" i="68"/>
  <c r="I362" i="68"/>
  <c r="I354" i="68"/>
  <c r="I201" i="68"/>
  <c r="I200" i="68"/>
  <c r="I199" i="68"/>
  <c r="I196" i="68"/>
  <c r="I202" i="68"/>
  <c r="I194" i="68"/>
  <c r="I737" i="68"/>
  <c r="I736" i="68"/>
  <c r="I743" i="68"/>
  <c r="I735" i="68"/>
  <c r="I740" i="68"/>
  <c r="I738" i="68"/>
  <c r="I657" i="68"/>
  <c r="I656" i="68"/>
  <c r="I663" i="68"/>
  <c r="I655" i="68"/>
  <c r="I660" i="68"/>
  <c r="I658" i="68"/>
  <c r="I577" i="68"/>
  <c r="I576" i="68"/>
  <c r="I583" i="68"/>
  <c r="I575" i="68"/>
  <c r="I580" i="68"/>
  <c r="I578" i="68"/>
  <c r="I497" i="68"/>
  <c r="I496" i="68"/>
  <c r="I503" i="68"/>
  <c r="I495" i="68"/>
  <c r="I500" i="68"/>
  <c r="I498" i="68"/>
  <c r="I417" i="68"/>
  <c r="I416" i="68"/>
  <c r="I423" i="68"/>
  <c r="I415" i="68"/>
  <c r="I420" i="68"/>
  <c r="I418" i="68"/>
  <c r="I337" i="68"/>
  <c r="I336" i="68"/>
  <c r="I343" i="68"/>
  <c r="I335" i="68"/>
  <c r="I340" i="68"/>
  <c r="I338" i="68"/>
  <c r="I257" i="68"/>
  <c r="I256" i="68"/>
  <c r="I263" i="68"/>
  <c r="I255" i="68"/>
  <c r="I260" i="68"/>
  <c r="I258" i="68"/>
  <c r="I177" i="68"/>
  <c r="I176" i="68"/>
  <c r="I183" i="68"/>
  <c r="I175" i="68"/>
  <c r="I180" i="68"/>
  <c r="I178" i="68"/>
  <c r="I97" i="68"/>
  <c r="I96" i="68"/>
  <c r="I103" i="68"/>
  <c r="I95" i="68"/>
  <c r="I100" i="68"/>
  <c r="I98" i="68"/>
  <c r="I10" i="68"/>
  <c r="I18" i="68"/>
  <c r="I26" i="68"/>
  <c r="I34" i="68"/>
  <c r="I42" i="68"/>
  <c r="I50" i="68"/>
  <c r="I58" i="68"/>
  <c r="I66" i="68"/>
  <c r="I74" i="68"/>
  <c r="I115" i="68"/>
  <c r="I134" i="68"/>
  <c r="I157" i="68"/>
  <c r="I179" i="68"/>
  <c r="I198" i="68"/>
  <c r="I221" i="68"/>
  <c r="I262" i="68"/>
  <c r="I285" i="68"/>
  <c r="I307" i="68"/>
  <c r="I349" i="68"/>
  <c r="I371" i="68"/>
  <c r="I435" i="68"/>
  <c r="I454" i="68"/>
  <c r="I477" i="68"/>
  <c r="I499" i="68"/>
  <c r="I518" i="68"/>
  <c r="I541" i="68"/>
  <c r="I582" i="68"/>
  <c r="I605" i="68"/>
  <c r="I627" i="68"/>
  <c r="I669" i="68"/>
  <c r="I691" i="68"/>
  <c r="I710" i="68"/>
  <c r="I681" i="68"/>
  <c r="I680" i="68"/>
  <c r="I679" i="68"/>
  <c r="I676" i="68"/>
  <c r="I682" i="68"/>
  <c r="I674" i="68"/>
  <c r="I729" i="68"/>
  <c r="I728" i="68"/>
  <c r="I727" i="68"/>
  <c r="I732" i="68"/>
  <c r="I724" i="68"/>
  <c r="I730" i="68"/>
  <c r="I649" i="68"/>
  <c r="I648" i="68"/>
  <c r="I647" i="68"/>
  <c r="I652" i="68"/>
  <c r="I644" i="68"/>
  <c r="I650" i="68"/>
  <c r="I569" i="68"/>
  <c r="I568" i="68"/>
  <c r="I567" i="68"/>
  <c r="I572" i="68"/>
  <c r="I564" i="68"/>
  <c r="I570" i="68"/>
  <c r="I489" i="68"/>
  <c r="I488" i="68"/>
  <c r="I487" i="68"/>
  <c r="I492" i="68"/>
  <c r="I484" i="68"/>
  <c r="I490" i="68"/>
  <c r="I409" i="68"/>
  <c r="I408" i="68"/>
  <c r="I407" i="68"/>
  <c r="I412" i="68"/>
  <c r="I404" i="68"/>
  <c r="I410" i="68"/>
  <c r="I329" i="68"/>
  <c r="I328" i="68"/>
  <c r="I327" i="68"/>
  <c r="I332" i="68"/>
  <c r="I324" i="68"/>
  <c r="I330" i="68"/>
  <c r="I249" i="68"/>
  <c r="I248" i="68"/>
  <c r="I247" i="68"/>
  <c r="I252" i="68"/>
  <c r="I244" i="68"/>
  <c r="I250" i="68"/>
  <c r="I169" i="68"/>
  <c r="I168" i="68"/>
  <c r="I167" i="68"/>
  <c r="I172" i="68"/>
  <c r="I164" i="68"/>
  <c r="I170" i="68"/>
  <c r="I89" i="68"/>
  <c r="I88" i="68"/>
  <c r="I87" i="68"/>
  <c r="I92" i="68"/>
  <c r="I84" i="68"/>
  <c r="I90" i="68"/>
  <c r="I11" i="68"/>
  <c r="I19" i="68"/>
  <c r="I27" i="68"/>
  <c r="I35" i="68"/>
  <c r="I43" i="68"/>
  <c r="I51" i="68"/>
  <c r="I59" i="68"/>
  <c r="I67" i="68"/>
  <c r="I94" i="68"/>
  <c r="I117" i="68"/>
  <c r="I139" i="68"/>
  <c r="I181" i="68"/>
  <c r="I203" i="68"/>
  <c r="I245" i="68"/>
  <c r="I267" i="68"/>
  <c r="I286" i="68"/>
  <c r="I309" i="68"/>
  <c r="I331" i="68"/>
  <c r="I350" i="68"/>
  <c r="I414" i="68"/>
  <c r="I437" i="68"/>
  <c r="I459" i="68"/>
  <c r="I501" i="68"/>
  <c r="I565" i="68"/>
  <c r="I587" i="68"/>
  <c r="I606" i="68"/>
  <c r="I629" i="68"/>
  <c r="I651" i="68"/>
  <c r="I670" i="68"/>
  <c r="I734" i="68"/>
  <c r="I521" i="68"/>
  <c r="I520" i="68"/>
  <c r="I519" i="68"/>
  <c r="I516" i="68"/>
  <c r="I522" i="68"/>
  <c r="I514" i="68"/>
  <c r="I721" i="68"/>
  <c r="I720" i="68"/>
  <c r="I719" i="68"/>
  <c r="I716" i="68"/>
  <c r="I722" i="68"/>
  <c r="I714" i="68"/>
  <c r="I641" i="68"/>
  <c r="I640" i="68"/>
  <c r="I639" i="68"/>
  <c r="I636" i="68"/>
  <c r="I642" i="68"/>
  <c r="I634" i="68"/>
  <c r="I561" i="68"/>
  <c r="I560" i="68"/>
  <c r="I559" i="68"/>
  <c r="I556" i="68"/>
  <c r="I562" i="68"/>
  <c r="I554" i="68"/>
  <c r="I481" i="68"/>
  <c r="I480" i="68"/>
  <c r="I479" i="68"/>
  <c r="I476" i="68"/>
  <c r="I482" i="68"/>
  <c r="I474" i="68"/>
  <c r="I401" i="68"/>
  <c r="I400" i="68"/>
  <c r="I399" i="68"/>
  <c r="I396" i="68"/>
  <c r="I402" i="68"/>
  <c r="I394" i="68"/>
  <c r="I321" i="68"/>
  <c r="I320" i="68"/>
  <c r="I319" i="68"/>
  <c r="I316" i="68"/>
  <c r="I322" i="68"/>
  <c r="I314" i="68"/>
  <c r="I241" i="68"/>
  <c r="I240" i="68"/>
  <c r="I239" i="68"/>
  <c r="I236" i="68"/>
  <c r="I242" i="68"/>
  <c r="I234" i="68"/>
  <c r="I161" i="68"/>
  <c r="I160" i="68"/>
  <c r="I159" i="68"/>
  <c r="I156" i="68"/>
  <c r="I162" i="68"/>
  <c r="I154" i="68"/>
  <c r="I81" i="68"/>
  <c r="I80" i="68"/>
  <c r="I79" i="68"/>
  <c r="I76" i="68"/>
  <c r="I82" i="68"/>
  <c r="I4" i="68"/>
  <c r="I12" i="68"/>
  <c r="I20" i="68"/>
  <c r="I28" i="68"/>
  <c r="I36" i="68"/>
  <c r="I44" i="68"/>
  <c r="I52" i="68"/>
  <c r="I60" i="68"/>
  <c r="I68" i="68"/>
  <c r="I77" i="68"/>
  <c r="I99" i="68"/>
  <c r="I118" i="68"/>
  <c r="I141" i="68"/>
  <c r="I163" i="68"/>
  <c r="I182" i="68"/>
  <c r="I205" i="68"/>
  <c r="I227" i="68"/>
  <c r="I246" i="68"/>
  <c r="I269" i="68"/>
  <c r="I291" i="68"/>
  <c r="I333" i="68"/>
  <c r="I355" i="68"/>
  <c r="I374" i="68"/>
  <c r="I397" i="68"/>
  <c r="I419" i="68"/>
  <c r="I438" i="68"/>
  <c r="I461" i="68"/>
  <c r="I483" i="68"/>
  <c r="I502" i="68"/>
  <c r="I525" i="68"/>
  <c r="I547" i="68"/>
  <c r="I566" i="68"/>
  <c r="I589" i="68"/>
  <c r="I611" i="68"/>
  <c r="I653" i="68"/>
  <c r="I675" i="68"/>
  <c r="I694" i="68"/>
  <c r="I717" i="68"/>
  <c r="I739" i="68"/>
  <c r="I5" i="68"/>
  <c r="I13" i="68"/>
  <c r="I21" i="68"/>
  <c r="I29" i="68"/>
  <c r="I37" i="68"/>
  <c r="I45" i="68"/>
  <c r="I53" i="68"/>
  <c r="I61" i="68"/>
  <c r="I69" i="68"/>
  <c r="I78" i="68"/>
  <c r="I101" i="68"/>
  <c r="I123" i="68"/>
  <c r="I165" i="68"/>
  <c r="I187" i="68"/>
  <c r="I206" i="68"/>
  <c r="I229" i="68"/>
  <c r="I251" i="68"/>
  <c r="I270" i="68"/>
  <c r="I315" i="68"/>
  <c r="I334" i="68"/>
  <c r="I357" i="68"/>
  <c r="I398" i="68"/>
  <c r="I421" i="68"/>
  <c r="I443" i="68"/>
  <c r="I485" i="68"/>
  <c r="I507" i="68"/>
  <c r="I526" i="68"/>
  <c r="I571" i="68"/>
  <c r="I590" i="68"/>
  <c r="I635" i="68"/>
  <c r="I654" i="68"/>
  <c r="I677" i="68"/>
  <c r="I718" i="68"/>
  <c r="I741" i="68"/>
  <c r="I553" i="68"/>
  <c r="I545" i="68"/>
  <c r="I552" i="68"/>
  <c r="I544" i="68"/>
  <c r="I551" i="68"/>
  <c r="I548" i="68"/>
  <c r="I546" i="68"/>
  <c r="I473" i="68"/>
  <c r="I465" i="68"/>
  <c r="I472" i="68"/>
  <c r="I464" i="68"/>
  <c r="I471" i="68"/>
  <c r="I468" i="68"/>
  <c r="I466" i="68"/>
  <c r="I313" i="68"/>
  <c r="I305" i="68"/>
  <c r="I312" i="68"/>
  <c r="I304" i="68"/>
  <c r="I311" i="68"/>
  <c r="I308" i="68"/>
  <c r="I306" i="68"/>
  <c r="I153" i="68"/>
  <c r="I145" i="68"/>
  <c r="I152" i="68"/>
  <c r="I144" i="68"/>
  <c r="I151" i="68"/>
  <c r="I148" i="68"/>
  <c r="I146" i="68"/>
  <c r="I697" i="68"/>
  <c r="I696" i="68"/>
  <c r="I703" i="68"/>
  <c r="I695" i="68"/>
  <c r="I700" i="68"/>
  <c r="I698" i="68"/>
  <c r="I617" i="68"/>
  <c r="I616" i="68"/>
  <c r="I623" i="68"/>
  <c r="I615" i="68"/>
  <c r="I620" i="68"/>
  <c r="I618" i="68"/>
  <c r="I537" i="68"/>
  <c r="I536" i="68"/>
  <c r="I543" i="68"/>
  <c r="I535" i="68"/>
  <c r="I540" i="68"/>
  <c r="I538" i="68"/>
  <c r="I457" i="68"/>
  <c r="I456" i="68"/>
  <c r="I463" i="68"/>
  <c r="I455" i="68"/>
  <c r="I460" i="68"/>
  <c r="I458" i="68"/>
  <c r="I377" i="68"/>
  <c r="I376" i="68"/>
  <c r="I383" i="68"/>
  <c r="I375" i="68"/>
  <c r="I380" i="68"/>
  <c r="I378" i="68"/>
  <c r="I297" i="68"/>
  <c r="I296" i="68"/>
  <c r="I303" i="68"/>
  <c r="I295" i="68"/>
  <c r="I300" i="68"/>
  <c r="I298" i="68"/>
  <c r="I217" i="68"/>
  <c r="I216" i="68"/>
  <c r="I223" i="68"/>
  <c r="I215" i="68"/>
  <c r="I220" i="68"/>
  <c r="I218" i="68"/>
  <c r="I137" i="68"/>
  <c r="I136" i="68"/>
  <c r="I143" i="68"/>
  <c r="I135" i="68"/>
  <c r="I140" i="68"/>
  <c r="I138" i="68"/>
  <c r="I6" i="68"/>
  <c r="I14" i="68"/>
  <c r="I22" i="68"/>
  <c r="I30" i="68"/>
  <c r="I38" i="68"/>
  <c r="I46" i="68"/>
  <c r="I54" i="68"/>
  <c r="I62" i="68"/>
  <c r="I70" i="68"/>
  <c r="I83" i="68"/>
  <c r="I102" i="68"/>
  <c r="I147" i="68"/>
  <c r="I166" i="68"/>
  <c r="I189" i="68"/>
  <c r="I253" i="68"/>
  <c r="I275" i="68"/>
  <c r="I294" i="68"/>
  <c r="I317" i="68"/>
  <c r="I339" i="68"/>
  <c r="I358" i="68"/>
  <c r="I381" i="68"/>
  <c r="I403" i="68"/>
  <c r="I422" i="68"/>
  <c r="I467" i="68"/>
  <c r="I486" i="68"/>
  <c r="I509" i="68"/>
  <c r="I550" i="68"/>
  <c r="I573" i="68"/>
  <c r="I595" i="68"/>
  <c r="I614" i="68"/>
  <c r="I637" i="68"/>
  <c r="I659" i="68"/>
  <c r="I678" i="68"/>
  <c r="I701" i="68"/>
  <c r="I723" i="68"/>
  <c r="I742" i="68"/>
  <c r="I633" i="68"/>
  <c r="I625" i="68"/>
  <c r="I632" i="68"/>
  <c r="I624" i="68"/>
  <c r="I631" i="68"/>
  <c r="I628" i="68"/>
  <c r="I626" i="68"/>
  <c r="I393" i="68"/>
  <c r="I385" i="68"/>
  <c r="I392" i="68"/>
  <c r="I384" i="68"/>
  <c r="I391" i="68"/>
  <c r="I388" i="68"/>
  <c r="I386" i="68"/>
  <c r="I233" i="68"/>
  <c r="I225" i="68"/>
  <c r="I232" i="68"/>
  <c r="I224" i="68"/>
  <c r="I231" i="68"/>
  <c r="I228" i="68"/>
  <c r="I226" i="68"/>
  <c r="I689" i="68"/>
  <c r="I688" i="68"/>
  <c r="I687" i="68"/>
  <c r="I692" i="68"/>
  <c r="I684" i="68"/>
  <c r="I690" i="68"/>
  <c r="I609" i="68"/>
  <c r="I608" i="68"/>
  <c r="I607" i="68"/>
  <c r="I612" i="68"/>
  <c r="I604" i="68"/>
  <c r="I610" i="68"/>
  <c r="I529" i="68"/>
  <c r="I528" i="68"/>
  <c r="I527" i="68"/>
  <c r="I532" i="68"/>
  <c r="I524" i="68"/>
  <c r="I530" i="68"/>
  <c r="I449" i="68"/>
  <c r="I448" i="68"/>
  <c r="I447" i="68"/>
  <c r="I452" i="68"/>
  <c r="I444" i="68"/>
  <c r="I450" i="68"/>
  <c r="I369" i="68"/>
  <c r="I368" i="68"/>
  <c r="I367" i="68"/>
  <c r="I372" i="68"/>
  <c r="I364" i="68"/>
  <c r="I370" i="68"/>
  <c r="I289" i="68"/>
  <c r="I288" i="68"/>
  <c r="I287" i="68"/>
  <c r="I292" i="68"/>
  <c r="I284" i="68"/>
  <c r="I290" i="68"/>
  <c r="I209" i="68"/>
  <c r="I208" i="68"/>
  <c r="I207" i="68"/>
  <c r="I212" i="68"/>
  <c r="I204" i="68"/>
  <c r="I210" i="68"/>
  <c r="I129" i="68"/>
  <c r="I128" i="68"/>
  <c r="I127" i="68"/>
  <c r="I132" i="68"/>
  <c r="I124" i="68"/>
  <c r="I130" i="68"/>
  <c r="I15" i="68"/>
  <c r="I55" i="68"/>
  <c r="I85" i="68"/>
  <c r="I107" i="68"/>
  <c r="I126" i="68"/>
  <c r="I149" i="68"/>
  <c r="I171" i="68"/>
  <c r="I190" i="68"/>
  <c r="I213" i="68"/>
  <c r="I235" i="68"/>
  <c r="I254" i="68"/>
  <c r="I277" i="68"/>
  <c r="I299" i="68"/>
  <c r="I318" i="68"/>
  <c r="I341" i="68"/>
  <c r="I363" i="68"/>
  <c r="I382" i="68"/>
  <c r="I405" i="68"/>
  <c r="I427" i="68"/>
  <c r="I446" i="68"/>
  <c r="I469" i="68"/>
  <c r="I491" i="68"/>
  <c r="I510" i="68"/>
  <c r="I533" i="68"/>
  <c r="I555" i="68"/>
  <c r="I574" i="68"/>
  <c r="I597" i="68"/>
  <c r="I619" i="68"/>
  <c r="I638" i="68"/>
  <c r="I661" i="68"/>
  <c r="I683" i="68"/>
  <c r="I702" i="68"/>
  <c r="I725" i="68"/>
  <c r="E448" i="58"/>
  <c r="E442" i="58"/>
  <c r="E436" i="58"/>
  <c r="E430" i="58"/>
  <c r="E424" i="58"/>
  <c r="E418" i="58"/>
  <c r="E412" i="58"/>
  <c r="E406" i="58"/>
  <c r="E400" i="58"/>
  <c r="E394" i="58"/>
  <c r="E388" i="58"/>
  <c r="E382" i="58"/>
  <c r="E376" i="58"/>
  <c r="E370" i="58"/>
  <c r="E364" i="58"/>
  <c r="E358" i="58"/>
  <c r="E352" i="58"/>
  <c r="E346" i="58"/>
  <c r="E340" i="58"/>
  <c r="E334" i="58"/>
  <c r="E328" i="58"/>
  <c r="E322" i="58"/>
  <c r="E316" i="58"/>
  <c r="E310" i="58"/>
  <c r="E304" i="58"/>
  <c r="E298" i="58"/>
  <c r="E292" i="58"/>
  <c r="E286" i="58"/>
  <c r="E280" i="58"/>
  <c r="E274" i="58"/>
  <c r="E268" i="58"/>
  <c r="E262" i="58"/>
  <c r="E256" i="58"/>
  <c r="E250" i="58"/>
  <c r="E244" i="58"/>
  <c r="E238" i="58"/>
  <c r="E232" i="58"/>
  <c r="E226" i="58"/>
  <c r="E220" i="58"/>
  <c r="E214" i="58"/>
  <c r="E208" i="58"/>
  <c r="E202" i="58"/>
  <c r="E196" i="58"/>
  <c r="E190" i="58"/>
  <c r="E184" i="58"/>
  <c r="E178" i="58"/>
  <c r="E172" i="58"/>
  <c r="E166" i="58"/>
  <c r="E160" i="58"/>
  <c r="E154" i="58"/>
  <c r="E148" i="58"/>
  <c r="E142" i="58"/>
  <c r="E136" i="58"/>
  <c r="E130" i="58"/>
  <c r="E124" i="58"/>
  <c r="E118" i="58"/>
  <c r="E112" i="58"/>
  <c r="E106" i="58"/>
  <c r="E100" i="58"/>
  <c r="E94" i="58"/>
  <c r="E88" i="58"/>
  <c r="E82" i="58"/>
  <c r="E76" i="58"/>
  <c r="E70" i="58"/>
  <c r="E64" i="58"/>
  <c r="E58" i="58"/>
  <c r="E52" i="58"/>
  <c r="E46" i="58"/>
  <c r="E40" i="58"/>
  <c r="E34" i="58"/>
  <c r="E28" i="58"/>
  <c r="E22" i="58"/>
  <c r="E16" i="58"/>
  <c r="E10" i="58"/>
  <c r="E4" i="58"/>
  <c r="E52" i="56"/>
  <c r="E46" i="56"/>
  <c r="E40" i="56"/>
  <c r="E34" i="56"/>
  <c r="E28" i="56"/>
  <c r="E22" i="56"/>
  <c r="E16" i="56"/>
  <c r="E10" i="56"/>
  <c r="E4" i="56"/>
  <c r="L819" i="63" l="1"/>
  <c r="D819" i="63"/>
  <c r="L808" i="63"/>
  <c r="L797" i="63"/>
  <c r="L786" i="63"/>
  <c r="L775" i="63"/>
  <c r="L764" i="63"/>
  <c r="L753" i="63"/>
  <c r="L742" i="63"/>
  <c r="L731" i="63"/>
  <c r="L720" i="63"/>
  <c r="L709" i="63"/>
  <c r="L698" i="63"/>
  <c r="L687" i="63"/>
  <c r="L676" i="63"/>
  <c r="L665" i="63"/>
  <c r="L654" i="63"/>
  <c r="L643" i="63"/>
  <c r="L632" i="63"/>
  <c r="L621" i="63"/>
  <c r="L610" i="63"/>
  <c r="L599" i="63"/>
  <c r="L588" i="63"/>
  <c r="L577" i="63"/>
  <c r="L566" i="63"/>
  <c r="L555" i="63"/>
  <c r="L544" i="63"/>
  <c r="L533" i="63"/>
  <c r="L522" i="63"/>
  <c r="L511" i="63"/>
  <c r="L500" i="63"/>
  <c r="L489" i="63"/>
  <c r="L478" i="63"/>
  <c r="L467" i="63"/>
  <c r="L456" i="63"/>
  <c r="L445" i="63"/>
  <c r="L434" i="63"/>
  <c r="L423" i="63"/>
  <c r="L412" i="63"/>
  <c r="L401" i="63"/>
  <c r="L390" i="63"/>
  <c r="L379" i="63"/>
  <c r="L368" i="63"/>
  <c r="L357" i="63"/>
  <c r="L346" i="63"/>
  <c r="L335" i="63"/>
  <c r="L324" i="63"/>
  <c r="L313" i="63"/>
  <c r="L302" i="63"/>
  <c r="L291" i="63"/>
  <c r="L280" i="63"/>
  <c r="L269" i="63"/>
  <c r="L258" i="63"/>
  <c r="L247" i="63"/>
  <c r="L236" i="63"/>
  <c r="L225" i="63"/>
  <c r="L214" i="63"/>
  <c r="L203" i="63"/>
  <c r="L192" i="63"/>
  <c r="L181" i="63"/>
  <c r="L170" i="63"/>
  <c r="L159" i="63"/>
  <c r="L148" i="63"/>
  <c r="L137" i="63"/>
  <c r="L126" i="63"/>
  <c r="L115" i="63"/>
  <c r="L104" i="63"/>
  <c r="L93" i="63"/>
  <c r="L82" i="63"/>
  <c r="L71" i="63"/>
  <c r="L60" i="63"/>
  <c r="L49" i="63"/>
  <c r="L38" i="63"/>
  <c r="L27" i="63"/>
  <c r="L16" i="63"/>
  <c r="D808" i="63"/>
  <c r="D797" i="63"/>
  <c r="D786" i="63"/>
  <c r="D775" i="63"/>
  <c r="D764" i="63"/>
  <c r="D753" i="63"/>
  <c r="D742" i="63"/>
  <c r="D731" i="63"/>
  <c r="D720" i="63"/>
  <c r="D709" i="63"/>
  <c r="D698" i="63"/>
  <c r="D687" i="63"/>
  <c r="D676" i="63"/>
  <c r="D665" i="63"/>
  <c r="D654" i="63"/>
  <c r="D643" i="63"/>
  <c r="D632" i="63"/>
  <c r="D621" i="63"/>
  <c r="D610" i="63"/>
  <c r="D599" i="63"/>
  <c r="D588" i="63"/>
  <c r="D577" i="63"/>
  <c r="D566" i="63"/>
  <c r="D555" i="63"/>
  <c r="D544" i="63"/>
  <c r="D533" i="63"/>
  <c r="D522" i="63"/>
  <c r="D511" i="63"/>
  <c r="D500" i="63"/>
  <c r="D489" i="63"/>
  <c r="D478" i="63"/>
  <c r="D467" i="63"/>
  <c r="D456" i="63"/>
  <c r="D445" i="63"/>
  <c r="D434" i="63"/>
  <c r="D423" i="63"/>
  <c r="D412" i="63"/>
  <c r="D401" i="63"/>
  <c r="D390" i="63"/>
  <c r="D379" i="63"/>
  <c r="D368" i="63"/>
  <c r="D357" i="63"/>
  <c r="D346" i="63"/>
  <c r="D335" i="63"/>
  <c r="D324" i="63"/>
  <c r="D313" i="63"/>
  <c r="D302" i="63"/>
  <c r="D291" i="63"/>
  <c r="D280" i="63"/>
  <c r="D269" i="63"/>
  <c r="D258" i="63"/>
  <c r="D247" i="63"/>
  <c r="D236" i="63"/>
  <c r="D225" i="63"/>
  <c r="D214" i="63"/>
  <c r="D203" i="63"/>
  <c r="D192" i="63"/>
  <c r="D181" i="63"/>
  <c r="D170" i="63"/>
  <c r="D159" i="63"/>
  <c r="D148" i="63"/>
  <c r="D137" i="63"/>
  <c r="D126" i="63"/>
  <c r="D115" i="63"/>
  <c r="D104" i="63"/>
  <c r="D93" i="63"/>
  <c r="D82" i="63"/>
  <c r="D71" i="63"/>
  <c r="D60" i="63"/>
  <c r="D49" i="63"/>
  <c r="D38" i="63"/>
  <c r="D27" i="63"/>
  <c r="D16" i="63"/>
  <c r="L5" i="63"/>
  <c r="D5" i="63"/>
  <c r="L82" i="61"/>
  <c r="L71" i="61"/>
  <c r="L60" i="61"/>
  <c r="L49" i="61"/>
  <c r="L38" i="61"/>
  <c r="L27" i="61"/>
  <c r="L16" i="61"/>
  <c r="L5" i="61"/>
  <c r="D82" i="61"/>
  <c r="D71" i="61"/>
  <c r="D60" i="61"/>
  <c r="D49" i="61"/>
  <c r="D38" i="61"/>
  <c r="D27" i="61"/>
  <c r="D16" i="61"/>
  <c r="D5" i="61"/>
  <c r="I4" i="56"/>
  <c r="J5" i="61" l="1"/>
  <c r="I4" i="58"/>
  <c r="I51" i="56"/>
  <c r="I50" i="56"/>
  <c r="I49" i="56"/>
  <c r="I48" i="56"/>
  <c r="I47" i="56"/>
  <c r="I46" i="56"/>
  <c r="I45" i="56"/>
  <c r="I44" i="56"/>
  <c r="I43" i="56"/>
  <c r="I42" i="56"/>
  <c r="I41" i="56"/>
  <c r="I40" i="56"/>
  <c r="I39" i="56"/>
  <c r="I38" i="56"/>
  <c r="I37" i="56"/>
  <c r="I36" i="56"/>
  <c r="I35" i="56"/>
  <c r="I34" i="56"/>
  <c r="I33" i="56"/>
  <c r="I32" i="56"/>
  <c r="I31" i="56"/>
  <c r="I30" i="56"/>
  <c r="I29" i="56"/>
  <c r="I28" i="56"/>
  <c r="I27" i="56"/>
  <c r="I26" i="56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6" i="56"/>
  <c r="I5" i="56"/>
  <c r="D52" i="56"/>
  <c r="D10" i="56"/>
  <c r="D4" i="56"/>
  <c r="J6" i="56" s="1"/>
  <c r="J4" i="56" l="1"/>
  <c r="J5" i="56"/>
  <c r="I55" i="56"/>
  <c r="I52" i="56"/>
  <c r="I53" i="56"/>
  <c r="I54" i="56"/>
  <c r="I56" i="56"/>
  <c r="I57" i="56"/>
  <c r="D442" i="58"/>
  <c r="D436" i="58"/>
  <c r="D430" i="58"/>
  <c r="D424" i="58"/>
  <c r="D418" i="58"/>
  <c r="D412" i="58"/>
  <c r="D406" i="58"/>
  <c r="D400" i="58"/>
  <c r="D394" i="58"/>
  <c r="D388" i="58"/>
  <c r="D382" i="58"/>
  <c r="D376" i="58"/>
  <c r="D370" i="58"/>
  <c r="D364" i="58"/>
  <c r="D358" i="58"/>
  <c r="D352" i="58"/>
  <c r="D346" i="58"/>
  <c r="D340" i="58"/>
  <c r="D334" i="58"/>
  <c r="D328" i="58"/>
  <c r="D322" i="58"/>
  <c r="D316" i="58"/>
  <c r="D310" i="58"/>
  <c r="D304" i="58"/>
  <c r="D298" i="58"/>
  <c r="D292" i="58"/>
  <c r="D286" i="58"/>
  <c r="D280" i="58"/>
  <c r="D274" i="58"/>
  <c r="D268" i="58"/>
  <c r="D262" i="58"/>
  <c r="D256" i="58"/>
  <c r="D250" i="58"/>
  <c r="D244" i="58"/>
  <c r="D238" i="58"/>
  <c r="D232" i="58"/>
  <c r="D226" i="58"/>
  <c r="D220" i="58"/>
  <c r="D214" i="58"/>
  <c r="D208" i="58"/>
  <c r="D202" i="58"/>
  <c r="D196" i="58"/>
  <c r="D190" i="58"/>
  <c r="D184" i="58"/>
  <c r="D178" i="58"/>
  <c r="D172" i="58"/>
  <c r="D166" i="58"/>
  <c r="D160" i="58"/>
  <c r="D154" i="58"/>
  <c r="D148" i="58"/>
  <c r="D142" i="58"/>
  <c r="D136" i="58"/>
  <c r="D130" i="58"/>
  <c r="D124" i="58"/>
  <c r="D118" i="58"/>
  <c r="D112" i="58"/>
  <c r="D106" i="58"/>
  <c r="D100" i="58"/>
  <c r="D94" i="58"/>
  <c r="D88" i="58"/>
  <c r="D82" i="58"/>
  <c r="D76" i="58"/>
  <c r="D70" i="58"/>
  <c r="D64" i="58"/>
  <c r="D58" i="58"/>
  <c r="D52" i="58"/>
  <c r="D46" i="58"/>
  <c r="D40" i="58"/>
  <c r="D34" i="58"/>
  <c r="D28" i="58"/>
  <c r="D22" i="58"/>
  <c r="D16" i="58"/>
  <c r="D10" i="58"/>
  <c r="D4" i="58"/>
  <c r="D46" i="56"/>
  <c r="D40" i="56"/>
  <c r="D34" i="56"/>
  <c r="D28" i="56"/>
  <c r="D22" i="56"/>
  <c r="D16" i="56"/>
  <c r="D3" i="55"/>
  <c r="I452" i="58" l="1"/>
  <c r="O78" i="58" s="1"/>
  <c r="O12" i="56"/>
  <c r="N12" i="56"/>
  <c r="I448" i="58"/>
  <c r="N78" i="58" s="1"/>
  <c r="K93" i="67" l="1"/>
  <c r="K91" i="67"/>
  <c r="K90" i="67"/>
  <c r="K88" i="67"/>
  <c r="K86" i="67"/>
  <c r="K85" i="67"/>
  <c r="K92" i="67"/>
  <c r="K89" i="67"/>
  <c r="K87" i="67"/>
  <c r="K84" i="67"/>
  <c r="K749" i="68" l="1"/>
  <c r="K752" i="68"/>
  <c r="K751" i="68"/>
  <c r="K744" i="68"/>
  <c r="K748" i="68"/>
  <c r="K747" i="68"/>
  <c r="K745" i="68"/>
  <c r="K753" i="68"/>
  <c r="K746" i="68"/>
  <c r="K750" i="68"/>
  <c r="G829" i="63"/>
  <c r="G828" i="63"/>
  <c r="G827" i="63"/>
  <c r="G826" i="63"/>
  <c r="G825" i="63"/>
  <c r="G824" i="63"/>
  <c r="G823" i="63"/>
  <c r="G822" i="63"/>
  <c r="G821" i="63"/>
  <c r="G820" i="63"/>
  <c r="H744" i="68" l="1"/>
  <c r="I15" i="65"/>
  <c r="I14" i="65"/>
  <c r="I13" i="65"/>
  <c r="I12" i="65"/>
  <c r="I11" i="65"/>
  <c r="I10" i="65"/>
  <c r="I9" i="65"/>
  <c r="I8" i="65"/>
  <c r="I7" i="65"/>
  <c r="I6" i="65"/>
  <c r="G15" i="65"/>
  <c r="G14" i="65"/>
  <c r="G13" i="65"/>
  <c r="G12" i="65"/>
  <c r="G11" i="65"/>
  <c r="G10" i="65"/>
  <c r="G9" i="65"/>
  <c r="G8" i="65"/>
  <c r="G7" i="65"/>
  <c r="G6" i="65"/>
  <c r="E15" i="65"/>
  <c r="E14" i="65"/>
  <c r="E13" i="65"/>
  <c r="E12" i="65"/>
  <c r="E11" i="65"/>
  <c r="E10" i="65"/>
  <c r="E9" i="65"/>
  <c r="E8" i="65"/>
  <c r="E7" i="65"/>
  <c r="E6" i="65"/>
  <c r="K743" i="68"/>
  <c r="K742" i="68"/>
  <c r="K741" i="68"/>
  <c r="K740" i="68"/>
  <c r="K739" i="68"/>
  <c r="K738" i="68"/>
  <c r="K737" i="68"/>
  <c r="K736" i="68"/>
  <c r="K735" i="68"/>
  <c r="K734" i="68"/>
  <c r="K733" i="68"/>
  <c r="K732" i="68"/>
  <c r="K731" i="68"/>
  <c r="K730" i="68"/>
  <c r="K729" i="68"/>
  <c r="K728" i="68"/>
  <c r="K727" i="68"/>
  <c r="K726" i="68"/>
  <c r="K725" i="68"/>
  <c r="K724" i="68"/>
  <c r="K723" i="68"/>
  <c r="K722" i="68"/>
  <c r="K721" i="68"/>
  <c r="K720" i="68"/>
  <c r="K719" i="68"/>
  <c r="K718" i="68"/>
  <c r="K717" i="68"/>
  <c r="K716" i="68"/>
  <c r="K715" i="68"/>
  <c r="K714" i="68"/>
  <c r="K713" i="68"/>
  <c r="K712" i="68"/>
  <c r="K711" i="68"/>
  <c r="K710" i="68"/>
  <c r="K709" i="68"/>
  <c r="K708" i="68"/>
  <c r="K707" i="68"/>
  <c r="K706" i="68"/>
  <c r="K705" i="68"/>
  <c r="K704" i="68"/>
  <c r="K703" i="68"/>
  <c r="K702" i="68"/>
  <c r="K701" i="68"/>
  <c r="K700" i="68"/>
  <c r="K699" i="68"/>
  <c r="K698" i="68"/>
  <c r="K697" i="68"/>
  <c r="K696" i="68"/>
  <c r="K695" i="68"/>
  <c r="K694" i="68"/>
  <c r="K693" i="68"/>
  <c r="K692" i="68"/>
  <c r="K691" i="68"/>
  <c r="K690" i="68"/>
  <c r="K689" i="68"/>
  <c r="K688" i="68"/>
  <c r="K687" i="68"/>
  <c r="K686" i="68"/>
  <c r="K685" i="68"/>
  <c r="K684" i="68"/>
  <c r="K683" i="68"/>
  <c r="K682" i="68"/>
  <c r="K681" i="68"/>
  <c r="K680" i="68"/>
  <c r="K679" i="68"/>
  <c r="K678" i="68"/>
  <c r="K677" i="68"/>
  <c r="K676" i="68"/>
  <c r="K675" i="68"/>
  <c r="K674" i="68"/>
  <c r="K673" i="68"/>
  <c r="K672" i="68"/>
  <c r="K671" i="68"/>
  <c r="K670" i="68"/>
  <c r="K669" i="68"/>
  <c r="K668" i="68"/>
  <c r="K667" i="68"/>
  <c r="K666" i="68"/>
  <c r="K665" i="68"/>
  <c r="K664" i="68"/>
  <c r="K663" i="68"/>
  <c r="K662" i="68"/>
  <c r="K661" i="68"/>
  <c r="K660" i="68"/>
  <c r="K659" i="68"/>
  <c r="K658" i="68"/>
  <c r="K657" i="68"/>
  <c r="K656" i="68"/>
  <c r="K655" i="68"/>
  <c r="K654" i="68"/>
  <c r="K653" i="68"/>
  <c r="K652" i="68"/>
  <c r="K651" i="68"/>
  <c r="K650" i="68"/>
  <c r="K649" i="68"/>
  <c r="K648" i="68"/>
  <c r="K647" i="68"/>
  <c r="K646" i="68"/>
  <c r="K645" i="68"/>
  <c r="K644" i="68"/>
  <c r="K643" i="68"/>
  <c r="K642" i="68"/>
  <c r="K641" i="68"/>
  <c r="K640" i="68"/>
  <c r="K639" i="68"/>
  <c r="K638" i="68"/>
  <c r="K637" i="68"/>
  <c r="K636" i="68"/>
  <c r="K635" i="68"/>
  <c r="K634" i="68"/>
  <c r="K633" i="68"/>
  <c r="K632" i="68"/>
  <c r="K631" i="68"/>
  <c r="K630" i="68"/>
  <c r="K629" i="68"/>
  <c r="K628" i="68"/>
  <c r="K627" i="68"/>
  <c r="K626" i="68"/>
  <c r="K625" i="68"/>
  <c r="K624" i="68"/>
  <c r="K623" i="68"/>
  <c r="K622" i="68"/>
  <c r="K621" i="68"/>
  <c r="K620" i="68"/>
  <c r="K619" i="68"/>
  <c r="K618" i="68"/>
  <c r="K617" i="68"/>
  <c r="K616" i="68"/>
  <c r="K615" i="68"/>
  <c r="K614" i="68"/>
  <c r="K613" i="68"/>
  <c r="K612" i="68"/>
  <c r="K611" i="68"/>
  <c r="K610" i="68"/>
  <c r="K609" i="68"/>
  <c r="K608" i="68"/>
  <c r="K607" i="68"/>
  <c r="K606" i="68"/>
  <c r="K605" i="68"/>
  <c r="K604" i="68"/>
  <c r="K603" i="68"/>
  <c r="K602" i="68"/>
  <c r="K601" i="68"/>
  <c r="K600" i="68"/>
  <c r="K599" i="68"/>
  <c r="K598" i="68"/>
  <c r="K597" i="68"/>
  <c r="K596" i="68"/>
  <c r="K595" i="68"/>
  <c r="K594" i="68"/>
  <c r="K593" i="68"/>
  <c r="K592" i="68"/>
  <c r="K591" i="68"/>
  <c r="K590" i="68"/>
  <c r="K589" i="68"/>
  <c r="K588" i="68"/>
  <c r="K587" i="68"/>
  <c r="K586" i="68"/>
  <c r="K585" i="68"/>
  <c r="K584" i="68"/>
  <c r="K583" i="68"/>
  <c r="K582" i="68"/>
  <c r="K581" i="68"/>
  <c r="K580" i="68"/>
  <c r="K579" i="68"/>
  <c r="K578" i="68"/>
  <c r="K577" i="68"/>
  <c r="K576" i="68"/>
  <c r="K575" i="68"/>
  <c r="K574" i="68"/>
  <c r="K573" i="68"/>
  <c r="K572" i="68"/>
  <c r="K571" i="68"/>
  <c r="K570" i="68"/>
  <c r="K569" i="68"/>
  <c r="K568" i="68"/>
  <c r="K567" i="68"/>
  <c r="K566" i="68"/>
  <c r="K565" i="68"/>
  <c r="K564" i="68"/>
  <c r="K563" i="68"/>
  <c r="K562" i="68"/>
  <c r="K561" i="68"/>
  <c r="K560" i="68"/>
  <c r="K559" i="68"/>
  <c r="K558" i="68"/>
  <c r="K557" i="68"/>
  <c r="K556" i="68"/>
  <c r="K555" i="68"/>
  <c r="K554" i="68"/>
  <c r="K553" i="68"/>
  <c r="K552" i="68"/>
  <c r="K551" i="68"/>
  <c r="K550" i="68"/>
  <c r="K549" i="68"/>
  <c r="K548" i="68"/>
  <c r="K547" i="68"/>
  <c r="K546" i="68"/>
  <c r="K545" i="68"/>
  <c r="K544" i="68"/>
  <c r="K543" i="68"/>
  <c r="K542" i="68"/>
  <c r="K541" i="68"/>
  <c r="K540" i="68"/>
  <c r="K539" i="68"/>
  <c r="K538" i="68"/>
  <c r="K537" i="68"/>
  <c r="K536" i="68"/>
  <c r="K535" i="68"/>
  <c r="K534" i="68"/>
  <c r="K533" i="68"/>
  <c r="K532" i="68"/>
  <c r="K531" i="68"/>
  <c r="K530" i="68"/>
  <c r="K529" i="68"/>
  <c r="K528" i="68"/>
  <c r="K527" i="68"/>
  <c r="K526" i="68"/>
  <c r="K525" i="68"/>
  <c r="K524" i="68"/>
  <c r="K523" i="68"/>
  <c r="K522" i="68"/>
  <c r="K521" i="68"/>
  <c r="K520" i="68"/>
  <c r="K519" i="68"/>
  <c r="K518" i="68"/>
  <c r="K517" i="68"/>
  <c r="K516" i="68"/>
  <c r="K515" i="68"/>
  <c r="K514" i="68"/>
  <c r="K513" i="68"/>
  <c r="K512" i="68"/>
  <c r="K511" i="68"/>
  <c r="K510" i="68"/>
  <c r="K509" i="68"/>
  <c r="K508" i="68"/>
  <c r="K507" i="68"/>
  <c r="K506" i="68"/>
  <c r="K505" i="68"/>
  <c r="K504" i="68"/>
  <c r="K503" i="68"/>
  <c r="K502" i="68"/>
  <c r="K501" i="68"/>
  <c r="K500" i="68"/>
  <c r="K499" i="68"/>
  <c r="K498" i="68"/>
  <c r="K497" i="68"/>
  <c r="K496" i="68"/>
  <c r="K495" i="68"/>
  <c r="K494" i="68"/>
  <c r="K493" i="68"/>
  <c r="K492" i="68"/>
  <c r="K491" i="68"/>
  <c r="K490" i="68"/>
  <c r="K489" i="68"/>
  <c r="K488" i="68"/>
  <c r="K487" i="68"/>
  <c r="K486" i="68"/>
  <c r="K485" i="68"/>
  <c r="K484" i="68"/>
  <c r="K483" i="68"/>
  <c r="K482" i="68"/>
  <c r="K481" i="68"/>
  <c r="K480" i="68"/>
  <c r="K479" i="68"/>
  <c r="K478" i="68"/>
  <c r="K477" i="68"/>
  <c r="K476" i="68"/>
  <c r="K475" i="68"/>
  <c r="K474" i="68"/>
  <c r="K473" i="68"/>
  <c r="K472" i="68"/>
  <c r="K471" i="68"/>
  <c r="K470" i="68"/>
  <c r="K469" i="68"/>
  <c r="K468" i="68"/>
  <c r="K467" i="68"/>
  <c r="K466" i="68"/>
  <c r="K465" i="68"/>
  <c r="K464" i="68"/>
  <c r="K463" i="68"/>
  <c r="K462" i="68"/>
  <c r="K461" i="68"/>
  <c r="K460" i="68"/>
  <c r="K459" i="68"/>
  <c r="K458" i="68"/>
  <c r="K457" i="68"/>
  <c r="K456" i="68"/>
  <c r="K455" i="68"/>
  <c r="K454" i="68"/>
  <c r="K453" i="68"/>
  <c r="K452" i="68"/>
  <c r="K451" i="68"/>
  <c r="K450" i="68"/>
  <c r="K449" i="68"/>
  <c r="K448" i="68"/>
  <c r="K447" i="68"/>
  <c r="K446" i="68"/>
  <c r="K445" i="68"/>
  <c r="K444" i="68"/>
  <c r="K443" i="68"/>
  <c r="K442" i="68"/>
  <c r="K441" i="68"/>
  <c r="K440" i="68"/>
  <c r="K439" i="68"/>
  <c r="K438" i="68"/>
  <c r="K437" i="68"/>
  <c r="K436" i="68"/>
  <c r="K435" i="68"/>
  <c r="K434" i="68"/>
  <c r="K433" i="68"/>
  <c r="K432" i="68"/>
  <c r="K431" i="68"/>
  <c r="K430" i="68"/>
  <c r="K429" i="68"/>
  <c r="K428" i="68"/>
  <c r="K427" i="68"/>
  <c r="K426" i="68"/>
  <c r="K425" i="68"/>
  <c r="K424" i="68"/>
  <c r="K423" i="68"/>
  <c r="K422" i="68"/>
  <c r="K421" i="68"/>
  <c r="K420" i="68"/>
  <c r="K419" i="68"/>
  <c r="K418" i="68"/>
  <c r="K417" i="68"/>
  <c r="K416" i="68"/>
  <c r="K415" i="68"/>
  <c r="K414" i="68"/>
  <c r="K413" i="68"/>
  <c r="K412" i="68"/>
  <c r="K411" i="68"/>
  <c r="K410" i="68"/>
  <c r="K409" i="68"/>
  <c r="K408" i="68"/>
  <c r="K407" i="68"/>
  <c r="K406" i="68"/>
  <c r="K405" i="68"/>
  <c r="K404" i="68"/>
  <c r="K403" i="68"/>
  <c r="K402" i="68"/>
  <c r="K401" i="68"/>
  <c r="K400" i="68"/>
  <c r="K399" i="68"/>
  <c r="K398" i="68"/>
  <c r="K397" i="68"/>
  <c r="K396" i="68"/>
  <c r="K395" i="68"/>
  <c r="K394" i="68"/>
  <c r="K393" i="68"/>
  <c r="K392" i="68"/>
  <c r="K391" i="68"/>
  <c r="K390" i="68"/>
  <c r="K389" i="68"/>
  <c r="K388" i="68"/>
  <c r="K387" i="68"/>
  <c r="K386" i="68"/>
  <c r="K385" i="68"/>
  <c r="K384" i="68"/>
  <c r="K383" i="68"/>
  <c r="K382" i="68"/>
  <c r="K381" i="68"/>
  <c r="K380" i="68"/>
  <c r="K379" i="68"/>
  <c r="K378" i="68"/>
  <c r="K377" i="68"/>
  <c r="K376" i="68"/>
  <c r="K375" i="68"/>
  <c r="K374" i="68"/>
  <c r="K373" i="68"/>
  <c r="K372" i="68"/>
  <c r="K371" i="68"/>
  <c r="K370" i="68"/>
  <c r="K369" i="68"/>
  <c r="K368" i="68"/>
  <c r="K367" i="68"/>
  <c r="K366" i="68"/>
  <c r="K365" i="68"/>
  <c r="K364" i="68"/>
  <c r="K363" i="68"/>
  <c r="K362" i="68"/>
  <c r="K361" i="68"/>
  <c r="K360" i="68"/>
  <c r="K359" i="68"/>
  <c r="K358" i="68"/>
  <c r="K357" i="68"/>
  <c r="K356" i="68"/>
  <c r="K355" i="68"/>
  <c r="K354" i="68"/>
  <c r="K353" i="68"/>
  <c r="K352" i="68"/>
  <c r="K351" i="68"/>
  <c r="K350" i="68"/>
  <c r="K349" i="68"/>
  <c r="K348" i="68"/>
  <c r="K347" i="68"/>
  <c r="K346" i="68"/>
  <c r="K345" i="68"/>
  <c r="K344" i="68"/>
  <c r="K343" i="68"/>
  <c r="K342" i="68"/>
  <c r="K341" i="68"/>
  <c r="K340" i="68"/>
  <c r="K339" i="68"/>
  <c r="K338" i="68"/>
  <c r="K337" i="68"/>
  <c r="K336" i="68"/>
  <c r="K335" i="68"/>
  <c r="K334" i="68"/>
  <c r="K333" i="68"/>
  <c r="K332" i="68"/>
  <c r="K331" i="68"/>
  <c r="K330" i="68"/>
  <c r="K329" i="68"/>
  <c r="K328" i="68"/>
  <c r="K327" i="68"/>
  <c r="K326" i="68"/>
  <c r="K325" i="68"/>
  <c r="K324" i="68"/>
  <c r="K323" i="68"/>
  <c r="K322" i="68"/>
  <c r="K321" i="68"/>
  <c r="K320" i="68"/>
  <c r="K319" i="68"/>
  <c r="K318" i="68"/>
  <c r="K317" i="68"/>
  <c r="K316" i="68"/>
  <c r="K315" i="68"/>
  <c r="K314" i="68"/>
  <c r="K313" i="68"/>
  <c r="K312" i="68"/>
  <c r="K311" i="68"/>
  <c r="K310" i="68"/>
  <c r="K309" i="68"/>
  <c r="K308" i="68"/>
  <c r="K307" i="68"/>
  <c r="K306" i="68"/>
  <c r="K305" i="68"/>
  <c r="K304" i="68"/>
  <c r="K303" i="68"/>
  <c r="K302" i="68"/>
  <c r="K301" i="68"/>
  <c r="K300" i="68"/>
  <c r="K299" i="68"/>
  <c r="K298" i="68"/>
  <c r="K297" i="68"/>
  <c r="K296" i="68"/>
  <c r="K295" i="68"/>
  <c r="K294" i="68"/>
  <c r="K293" i="68"/>
  <c r="K292" i="68"/>
  <c r="K291" i="68"/>
  <c r="K290" i="68"/>
  <c r="K289" i="68"/>
  <c r="K288" i="68"/>
  <c r="K287" i="68"/>
  <c r="K286" i="68"/>
  <c r="K285" i="68"/>
  <c r="K284" i="68"/>
  <c r="K283" i="68"/>
  <c r="K282" i="68"/>
  <c r="K281" i="68"/>
  <c r="K280" i="68"/>
  <c r="K279" i="68"/>
  <c r="K278" i="68"/>
  <c r="K277" i="68"/>
  <c r="K276" i="68"/>
  <c r="K275" i="68"/>
  <c r="K274" i="68"/>
  <c r="K273" i="68"/>
  <c r="K272" i="68"/>
  <c r="K271" i="68"/>
  <c r="K270" i="68"/>
  <c r="K269" i="68"/>
  <c r="K268" i="68"/>
  <c r="K267" i="68"/>
  <c r="K266" i="68"/>
  <c r="K265" i="68"/>
  <c r="K264" i="68"/>
  <c r="K263" i="68"/>
  <c r="K262" i="68"/>
  <c r="K261" i="68"/>
  <c r="K260" i="68"/>
  <c r="K259" i="68"/>
  <c r="K258" i="68"/>
  <c r="K257" i="68"/>
  <c r="K256" i="68"/>
  <c r="K255" i="68"/>
  <c r="K254" i="68"/>
  <c r="K253" i="68"/>
  <c r="K252" i="68"/>
  <c r="K251" i="68"/>
  <c r="K250" i="68"/>
  <c r="K249" i="68"/>
  <c r="K248" i="68"/>
  <c r="K247" i="68"/>
  <c r="K246" i="68"/>
  <c r="K245" i="68"/>
  <c r="K244" i="68"/>
  <c r="K243" i="68"/>
  <c r="K242" i="68"/>
  <c r="K241" i="68"/>
  <c r="K240" i="68"/>
  <c r="K239" i="68"/>
  <c r="K238" i="68"/>
  <c r="K237" i="68"/>
  <c r="K236" i="68"/>
  <c r="K235" i="68"/>
  <c r="K234" i="68"/>
  <c r="K233" i="68"/>
  <c r="K232" i="68"/>
  <c r="K231" i="68"/>
  <c r="K230" i="68"/>
  <c r="K229" i="68"/>
  <c r="K228" i="68"/>
  <c r="K227" i="68"/>
  <c r="K226" i="68"/>
  <c r="K225" i="68"/>
  <c r="K224" i="68"/>
  <c r="K223" i="68"/>
  <c r="K222" i="68"/>
  <c r="K221" i="68"/>
  <c r="K220" i="68"/>
  <c r="K219" i="68"/>
  <c r="K218" i="68"/>
  <c r="K217" i="68"/>
  <c r="K216" i="68"/>
  <c r="K215" i="68"/>
  <c r="K214" i="68"/>
  <c r="K213" i="68"/>
  <c r="K212" i="68"/>
  <c r="K211" i="68"/>
  <c r="K210" i="68"/>
  <c r="K209" i="68"/>
  <c r="K208" i="68"/>
  <c r="K207" i="68"/>
  <c r="K206" i="68"/>
  <c r="K205" i="68"/>
  <c r="K204" i="68"/>
  <c r="K203" i="68"/>
  <c r="K202" i="68"/>
  <c r="K201" i="68"/>
  <c r="K200" i="68"/>
  <c r="K199" i="68"/>
  <c r="K198" i="68"/>
  <c r="K197" i="68"/>
  <c r="K196" i="68"/>
  <c r="K195" i="68"/>
  <c r="K194" i="68"/>
  <c r="K193" i="68"/>
  <c r="K192" i="68"/>
  <c r="K191" i="68"/>
  <c r="K190" i="68"/>
  <c r="K189" i="68"/>
  <c r="K188" i="68"/>
  <c r="K187" i="68"/>
  <c r="K186" i="68"/>
  <c r="K185" i="68"/>
  <c r="K184" i="68"/>
  <c r="K183" i="68"/>
  <c r="K182" i="68"/>
  <c r="K181" i="68"/>
  <c r="K180" i="68"/>
  <c r="K179" i="68"/>
  <c r="K178" i="68"/>
  <c r="K177" i="68"/>
  <c r="K176" i="68"/>
  <c r="K175" i="68"/>
  <c r="K174" i="68"/>
  <c r="K173" i="68"/>
  <c r="K172" i="68"/>
  <c r="K171" i="68"/>
  <c r="K170" i="68"/>
  <c r="K169" i="68"/>
  <c r="K168" i="68"/>
  <c r="K167" i="68"/>
  <c r="K166" i="68"/>
  <c r="K165" i="68"/>
  <c r="K164" i="68"/>
  <c r="K163" i="68"/>
  <c r="K162" i="68"/>
  <c r="K161" i="68"/>
  <c r="K160" i="68"/>
  <c r="K159" i="68"/>
  <c r="K158" i="68"/>
  <c r="K157" i="68"/>
  <c r="K156" i="68"/>
  <c r="K155" i="68"/>
  <c r="K154" i="68"/>
  <c r="K153" i="68"/>
  <c r="K152" i="68"/>
  <c r="K151" i="68"/>
  <c r="K150" i="68"/>
  <c r="K149" i="68"/>
  <c r="K148" i="68"/>
  <c r="K147" i="68"/>
  <c r="K146" i="68"/>
  <c r="K145" i="68"/>
  <c r="K144" i="68"/>
  <c r="K143" i="68"/>
  <c r="K142" i="68"/>
  <c r="K141" i="68"/>
  <c r="K140" i="68"/>
  <c r="K139" i="68"/>
  <c r="K138" i="68"/>
  <c r="K137" i="68"/>
  <c r="K136" i="68"/>
  <c r="K135" i="68"/>
  <c r="K134" i="68"/>
  <c r="K133" i="68"/>
  <c r="K132" i="68"/>
  <c r="K131" i="68"/>
  <c r="K130" i="68"/>
  <c r="K129" i="68"/>
  <c r="K128" i="68"/>
  <c r="K127" i="68"/>
  <c r="K126" i="68"/>
  <c r="K125" i="68"/>
  <c r="K124" i="68"/>
  <c r="K123" i="68"/>
  <c r="K122" i="68"/>
  <c r="K121" i="68"/>
  <c r="K120" i="68"/>
  <c r="K119" i="68"/>
  <c r="K118" i="68"/>
  <c r="K117" i="68"/>
  <c r="K116" i="68"/>
  <c r="K115" i="68"/>
  <c r="K114" i="68"/>
  <c r="K113" i="68"/>
  <c r="K112" i="68"/>
  <c r="K111" i="68"/>
  <c r="K110" i="68"/>
  <c r="K109" i="68"/>
  <c r="K108" i="68"/>
  <c r="K107" i="68"/>
  <c r="K106" i="68"/>
  <c r="K105" i="68"/>
  <c r="K104" i="68"/>
  <c r="K103" i="68"/>
  <c r="K102" i="68"/>
  <c r="K101" i="68"/>
  <c r="K100" i="68"/>
  <c r="K99" i="68"/>
  <c r="K98" i="68"/>
  <c r="K97" i="68"/>
  <c r="K96" i="68"/>
  <c r="K95" i="68"/>
  <c r="K94" i="68"/>
  <c r="K93" i="68"/>
  <c r="K92" i="68"/>
  <c r="K91" i="68"/>
  <c r="K90" i="68"/>
  <c r="K89" i="68"/>
  <c r="K88" i="68"/>
  <c r="K87" i="68"/>
  <c r="K86" i="68"/>
  <c r="K85" i="68"/>
  <c r="K84" i="68"/>
  <c r="K83" i="68"/>
  <c r="K82" i="68"/>
  <c r="K81" i="68"/>
  <c r="K80" i="68"/>
  <c r="K79" i="68"/>
  <c r="K78" i="68"/>
  <c r="K77" i="68"/>
  <c r="K76" i="68"/>
  <c r="K75" i="68"/>
  <c r="K74" i="68"/>
  <c r="K73" i="68"/>
  <c r="K72" i="68"/>
  <c r="K71" i="68"/>
  <c r="K70" i="68"/>
  <c r="K69" i="68"/>
  <c r="K68" i="68"/>
  <c r="K67" i="68"/>
  <c r="K66" i="68"/>
  <c r="K65" i="68"/>
  <c r="K64" i="68"/>
  <c r="K63" i="68"/>
  <c r="K62" i="68"/>
  <c r="K61" i="68"/>
  <c r="K60" i="68"/>
  <c r="K59" i="68"/>
  <c r="K58" i="68"/>
  <c r="K57" i="68"/>
  <c r="K56" i="68"/>
  <c r="K55" i="68"/>
  <c r="K54" i="68"/>
  <c r="K53" i="68"/>
  <c r="K52" i="68"/>
  <c r="K51" i="68"/>
  <c r="K50" i="68"/>
  <c r="K49" i="68"/>
  <c r="K48" i="68"/>
  <c r="K47" i="68"/>
  <c r="K46" i="68"/>
  <c r="K45" i="68"/>
  <c r="K44" i="68"/>
  <c r="K43" i="68"/>
  <c r="K42" i="68"/>
  <c r="K41" i="68"/>
  <c r="K40" i="68"/>
  <c r="K39" i="68"/>
  <c r="K38" i="68"/>
  <c r="K37" i="68"/>
  <c r="K36" i="68"/>
  <c r="K35" i="68"/>
  <c r="K34" i="68"/>
  <c r="K33" i="68"/>
  <c r="K32" i="68"/>
  <c r="K31" i="68"/>
  <c r="K30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K6" i="68"/>
  <c r="K5" i="68"/>
  <c r="K4" i="68"/>
  <c r="F7" i="65" l="1"/>
  <c r="F15" i="65"/>
  <c r="F8" i="65"/>
  <c r="F10" i="65"/>
  <c r="F9" i="65"/>
  <c r="F11" i="65"/>
  <c r="F12" i="65"/>
  <c r="F13" i="65"/>
  <c r="F6" i="65"/>
  <c r="F14" i="65"/>
  <c r="H6" i="65"/>
  <c r="H7" i="65"/>
  <c r="H8" i="65"/>
  <c r="J6" i="65"/>
  <c r="H10" i="65"/>
  <c r="H11" i="65"/>
  <c r="H12" i="65"/>
  <c r="H13" i="65"/>
  <c r="H14" i="65"/>
  <c r="H15" i="65"/>
  <c r="H9" i="65"/>
  <c r="O15" i="60" l="1"/>
  <c r="O14" i="60"/>
  <c r="O13" i="60"/>
  <c r="O12" i="60"/>
  <c r="O11" i="60"/>
  <c r="O10" i="60"/>
  <c r="O9" i="60"/>
  <c r="O8" i="60"/>
  <c r="O7" i="60"/>
  <c r="O6" i="60"/>
  <c r="L15" i="60"/>
  <c r="L14" i="60"/>
  <c r="L13" i="60"/>
  <c r="L12" i="60"/>
  <c r="L11" i="60"/>
  <c r="L10" i="60"/>
  <c r="L9" i="60"/>
  <c r="L8" i="60"/>
  <c r="L7" i="60"/>
  <c r="L6" i="60"/>
  <c r="G15" i="60"/>
  <c r="G14" i="60"/>
  <c r="G13" i="60"/>
  <c r="G12" i="60"/>
  <c r="G11" i="60"/>
  <c r="G10" i="60"/>
  <c r="G9" i="60"/>
  <c r="G8" i="60"/>
  <c r="G7" i="60"/>
  <c r="G6" i="60"/>
  <c r="D15" i="60"/>
  <c r="D14" i="60"/>
  <c r="D13" i="60"/>
  <c r="D12" i="60"/>
  <c r="D11" i="60"/>
  <c r="D10" i="60"/>
  <c r="D9" i="60"/>
  <c r="D8" i="60"/>
  <c r="D7" i="60"/>
  <c r="D6" i="60"/>
  <c r="S103" i="61"/>
  <c r="S102" i="61"/>
  <c r="S101" i="61"/>
  <c r="S100" i="61"/>
  <c r="S99" i="61"/>
  <c r="S98" i="61"/>
  <c r="R10" i="60" s="1"/>
  <c r="S97" i="61"/>
  <c r="S96" i="61"/>
  <c r="S95" i="61"/>
  <c r="S94" i="61"/>
  <c r="S93" i="61"/>
  <c r="P102" i="61"/>
  <c r="P101" i="61"/>
  <c r="P100" i="61"/>
  <c r="P99" i="61"/>
  <c r="P98" i="61"/>
  <c r="P97" i="61"/>
  <c r="P96" i="61"/>
  <c r="P95" i="61"/>
  <c r="P94" i="61"/>
  <c r="P93" i="61"/>
  <c r="K103" i="61"/>
  <c r="K102" i="61"/>
  <c r="K101" i="61"/>
  <c r="K100" i="61"/>
  <c r="K99" i="61"/>
  <c r="K98" i="61"/>
  <c r="K97" i="61"/>
  <c r="K96" i="61"/>
  <c r="K95" i="61"/>
  <c r="K94" i="61"/>
  <c r="K93" i="61"/>
  <c r="J103" i="61"/>
  <c r="AD5" i="61" s="1"/>
  <c r="J102" i="61"/>
  <c r="J101" i="61"/>
  <c r="J100" i="61"/>
  <c r="J99" i="61"/>
  <c r="J98" i="61"/>
  <c r="J97" i="61"/>
  <c r="J96" i="61"/>
  <c r="J95" i="61"/>
  <c r="J94" i="61"/>
  <c r="J93" i="61"/>
  <c r="H102" i="61"/>
  <c r="H101" i="61"/>
  <c r="H100" i="61"/>
  <c r="H99" i="61"/>
  <c r="H98" i="61"/>
  <c r="H97" i="61"/>
  <c r="H96" i="61"/>
  <c r="H95" i="61"/>
  <c r="H94" i="61"/>
  <c r="H93" i="61"/>
  <c r="J5" i="60" l="1"/>
  <c r="H9" i="60"/>
  <c r="H10" i="60"/>
  <c r="J7" i="60"/>
  <c r="H8" i="60"/>
  <c r="H11" i="60"/>
  <c r="J8" i="60"/>
  <c r="R8" i="60"/>
  <c r="J9" i="60"/>
  <c r="R9" i="60"/>
  <c r="J10" i="60"/>
  <c r="H13" i="60"/>
  <c r="H12" i="60"/>
  <c r="H6" i="60"/>
  <c r="J11" i="60"/>
  <c r="H14" i="60"/>
  <c r="H7" i="60"/>
  <c r="H15" i="60"/>
  <c r="M14" i="60"/>
  <c r="M9" i="60"/>
  <c r="M8" i="60"/>
  <c r="M10" i="60"/>
  <c r="M13" i="60"/>
  <c r="M11" i="60"/>
  <c r="M7" i="60"/>
  <c r="M6" i="60"/>
  <c r="M12" i="60"/>
  <c r="E9" i="60"/>
  <c r="E10" i="60"/>
  <c r="E7" i="60"/>
  <c r="E11" i="60"/>
  <c r="E12" i="60"/>
  <c r="J15" i="60"/>
  <c r="E13" i="60"/>
  <c r="E8" i="60"/>
  <c r="E6" i="60"/>
  <c r="E14" i="60"/>
  <c r="J12" i="60"/>
  <c r="R11" i="60"/>
  <c r="J13" i="60"/>
  <c r="R12" i="60"/>
  <c r="J6" i="60"/>
  <c r="J14" i="60"/>
  <c r="R13" i="60"/>
  <c r="R6" i="60"/>
  <c r="R14" i="60"/>
  <c r="R7" i="60"/>
  <c r="R15" i="60"/>
  <c r="AD9" i="61"/>
  <c r="AD12" i="61"/>
  <c r="AD8" i="61"/>
  <c r="AD11" i="61"/>
  <c r="AD7" i="61"/>
  <c r="AD10" i="61"/>
  <c r="AD6" i="61"/>
  <c r="J80" i="19" l="1"/>
  <c r="I80" i="19"/>
  <c r="H80" i="19"/>
  <c r="D80" i="19"/>
  <c r="I13" i="18" l="1"/>
  <c r="H13" i="18"/>
  <c r="G13" i="18"/>
  <c r="C13" i="18"/>
  <c r="F14" i="20" l="1"/>
  <c r="E14" i="20"/>
  <c r="F80" i="19" l="1"/>
  <c r="E13" i="18"/>
  <c r="E80" i="19"/>
  <c r="D13" i="18"/>
  <c r="K83" i="67"/>
  <c r="K82" i="67"/>
  <c r="K81" i="67"/>
  <c r="K80" i="67"/>
  <c r="K79" i="67"/>
  <c r="K78" i="67"/>
  <c r="K77" i="67"/>
  <c r="K76" i="67"/>
  <c r="K75" i="67"/>
  <c r="K74" i="67"/>
  <c r="K73" i="67"/>
  <c r="K72" i="67"/>
  <c r="K71" i="67"/>
  <c r="K70" i="67"/>
  <c r="K69" i="67"/>
  <c r="K68" i="67"/>
  <c r="K67" i="67"/>
  <c r="K66" i="67"/>
  <c r="K65" i="67"/>
  <c r="K64" i="67"/>
  <c r="K63" i="67"/>
  <c r="K62" i="67"/>
  <c r="K61" i="67"/>
  <c r="K60" i="67"/>
  <c r="K59" i="67"/>
  <c r="K58" i="67"/>
  <c r="K57" i="67"/>
  <c r="K56" i="67"/>
  <c r="K55" i="67"/>
  <c r="K54" i="67"/>
  <c r="K53" i="67"/>
  <c r="K52" i="67"/>
  <c r="K51" i="67"/>
  <c r="K50" i="67"/>
  <c r="K49" i="67"/>
  <c r="K48" i="67"/>
  <c r="K47" i="67"/>
  <c r="K46" i="67"/>
  <c r="K45" i="67"/>
  <c r="K44" i="67"/>
  <c r="K43" i="67"/>
  <c r="K42" i="67"/>
  <c r="K41" i="67"/>
  <c r="K40" i="67"/>
  <c r="K39" i="67"/>
  <c r="K38" i="67"/>
  <c r="K37" i="67"/>
  <c r="K36" i="67"/>
  <c r="K35" i="67"/>
  <c r="K34" i="67"/>
  <c r="K33" i="67"/>
  <c r="K32" i="67"/>
  <c r="K31" i="67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7" i="67"/>
  <c r="K6" i="67"/>
  <c r="K5" i="67"/>
  <c r="K4" i="67"/>
  <c r="S829" i="63"/>
  <c r="Q829" i="63"/>
  <c r="O829" i="63"/>
  <c r="K829" i="63"/>
  <c r="J829" i="63"/>
  <c r="I829" i="63"/>
  <c r="S828" i="63"/>
  <c r="Q828" i="63"/>
  <c r="P828" i="63"/>
  <c r="O828" i="63"/>
  <c r="K828" i="63"/>
  <c r="J828" i="63"/>
  <c r="I828" i="63"/>
  <c r="H828" i="63"/>
  <c r="S827" i="63"/>
  <c r="Q827" i="63"/>
  <c r="P827" i="63"/>
  <c r="O827" i="63"/>
  <c r="K827" i="63"/>
  <c r="J827" i="63"/>
  <c r="I827" i="63"/>
  <c r="H827" i="63"/>
  <c r="S826" i="63"/>
  <c r="Q826" i="63"/>
  <c r="P826" i="63"/>
  <c r="O826" i="63"/>
  <c r="K826" i="63"/>
  <c r="J826" i="63"/>
  <c r="I826" i="63"/>
  <c r="H826" i="63"/>
  <c r="S825" i="63"/>
  <c r="Q825" i="63"/>
  <c r="P825" i="63"/>
  <c r="O825" i="63"/>
  <c r="K825" i="63"/>
  <c r="J825" i="63"/>
  <c r="I825" i="63"/>
  <c r="H825" i="63"/>
  <c r="S824" i="63"/>
  <c r="Q824" i="63"/>
  <c r="P824" i="63"/>
  <c r="O824" i="63"/>
  <c r="K824" i="63"/>
  <c r="J824" i="63"/>
  <c r="I824" i="63"/>
  <c r="H824" i="63"/>
  <c r="S823" i="63"/>
  <c r="Q823" i="63"/>
  <c r="P823" i="63"/>
  <c r="O823" i="63"/>
  <c r="K823" i="63"/>
  <c r="J823" i="63"/>
  <c r="I823" i="63"/>
  <c r="H823" i="63"/>
  <c r="S822" i="63"/>
  <c r="Q822" i="63"/>
  <c r="P822" i="63"/>
  <c r="O822" i="63"/>
  <c r="K822" i="63"/>
  <c r="J822" i="63"/>
  <c r="I822" i="63"/>
  <c r="H822" i="63"/>
  <c r="S821" i="63"/>
  <c r="Q821" i="63"/>
  <c r="P821" i="63"/>
  <c r="O821" i="63"/>
  <c r="K821" i="63"/>
  <c r="J821" i="63"/>
  <c r="I821" i="63"/>
  <c r="H821" i="63"/>
  <c r="S820" i="63"/>
  <c r="Q820" i="63"/>
  <c r="P820" i="63"/>
  <c r="O820" i="63"/>
  <c r="K820" i="63"/>
  <c r="J820" i="63"/>
  <c r="I820" i="63"/>
  <c r="H820" i="63"/>
  <c r="S819" i="63"/>
  <c r="Q819" i="63"/>
  <c r="P819" i="63"/>
  <c r="O819" i="63"/>
  <c r="K819" i="63"/>
  <c r="J819" i="63"/>
  <c r="I819" i="63"/>
  <c r="H819" i="63"/>
  <c r="G819" i="63"/>
  <c r="R818" i="63"/>
  <c r="AB78" i="63" s="1"/>
  <c r="P814" i="63"/>
  <c r="J818" i="63"/>
  <c r="H815" i="63"/>
  <c r="S817" i="63"/>
  <c r="R817" i="63"/>
  <c r="K817" i="63"/>
  <c r="J817" i="63"/>
  <c r="H817" i="63"/>
  <c r="S816" i="63"/>
  <c r="R816" i="63"/>
  <c r="K816" i="63"/>
  <c r="J816" i="63"/>
  <c r="S815" i="63"/>
  <c r="R815" i="63"/>
  <c r="K815" i="63"/>
  <c r="J815" i="63"/>
  <c r="S814" i="63"/>
  <c r="R814" i="63"/>
  <c r="K814" i="63"/>
  <c r="J814" i="63"/>
  <c r="S813" i="63"/>
  <c r="R813" i="63"/>
  <c r="K813" i="63"/>
  <c r="J813" i="63"/>
  <c r="S812" i="63"/>
  <c r="R812" i="63"/>
  <c r="K812" i="63"/>
  <c r="J812" i="63"/>
  <c r="S811" i="63"/>
  <c r="R811" i="63"/>
  <c r="K811" i="63"/>
  <c r="J811" i="63"/>
  <c r="S810" i="63"/>
  <c r="R810" i="63"/>
  <c r="K810" i="63"/>
  <c r="J810" i="63"/>
  <c r="H810" i="63"/>
  <c r="S809" i="63"/>
  <c r="R809" i="63"/>
  <c r="K809" i="63"/>
  <c r="J809" i="63"/>
  <c r="S808" i="63"/>
  <c r="R808" i="63"/>
  <c r="K808" i="63"/>
  <c r="J808" i="63"/>
  <c r="R807" i="63"/>
  <c r="AB77" i="63" s="1"/>
  <c r="P804" i="63"/>
  <c r="J807" i="63"/>
  <c r="AA77" i="63" s="1"/>
  <c r="K807" i="63"/>
  <c r="S806" i="63"/>
  <c r="R806" i="63"/>
  <c r="K806" i="63"/>
  <c r="J806" i="63"/>
  <c r="S805" i="63"/>
  <c r="R805" i="63"/>
  <c r="K805" i="63"/>
  <c r="J805" i="63"/>
  <c r="S804" i="63"/>
  <c r="R804" i="63"/>
  <c r="K804" i="63"/>
  <c r="J804" i="63"/>
  <c r="S803" i="63"/>
  <c r="R803" i="63"/>
  <c r="K803" i="63"/>
  <c r="J803" i="63"/>
  <c r="S802" i="63"/>
  <c r="R802" i="63"/>
  <c r="K802" i="63"/>
  <c r="J802" i="63"/>
  <c r="S801" i="63"/>
  <c r="R801" i="63"/>
  <c r="K801" i="63"/>
  <c r="J801" i="63"/>
  <c r="S800" i="63"/>
  <c r="R800" i="63"/>
  <c r="K800" i="63"/>
  <c r="J800" i="63"/>
  <c r="S799" i="63"/>
  <c r="R799" i="63"/>
  <c r="K799" i="63"/>
  <c r="J799" i="63"/>
  <c r="S798" i="63"/>
  <c r="R798" i="63"/>
  <c r="K798" i="63"/>
  <c r="J798" i="63"/>
  <c r="S797" i="63"/>
  <c r="R797" i="63"/>
  <c r="K797" i="63"/>
  <c r="J797" i="63"/>
  <c r="R796" i="63"/>
  <c r="AB76" i="63" s="1"/>
  <c r="P793" i="63"/>
  <c r="J796" i="63"/>
  <c r="AA76" i="63" s="1"/>
  <c r="K796" i="63"/>
  <c r="S795" i="63"/>
  <c r="R795" i="63"/>
  <c r="K795" i="63"/>
  <c r="J795" i="63"/>
  <c r="S794" i="63"/>
  <c r="R794" i="63"/>
  <c r="K794" i="63"/>
  <c r="J794" i="63"/>
  <c r="S793" i="63"/>
  <c r="R793" i="63"/>
  <c r="K793" i="63"/>
  <c r="J793" i="63"/>
  <c r="S792" i="63"/>
  <c r="R792" i="63"/>
  <c r="P792" i="63"/>
  <c r="K792" i="63"/>
  <c r="J792" i="63"/>
  <c r="H792" i="63"/>
  <c r="S791" i="63"/>
  <c r="R791" i="63"/>
  <c r="P791" i="63"/>
  <c r="K791" i="63"/>
  <c r="J791" i="63"/>
  <c r="S790" i="63"/>
  <c r="R790" i="63"/>
  <c r="P790" i="63"/>
  <c r="K790" i="63"/>
  <c r="J790" i="63"/>
  <c r="S789" i="63"/>
  <c r="R789" i="63"/>
  <c r="K789" i="63"/>
  <c r="J789" i="63"/>
  <c r="H789" i="63"/>
  <c r="S788" i="63"/>
  <c r="R788" i="63"/>
  <c r="P788" i="63"/>
  <c r="K788" i="63"/>
  <c r="J788" i="63"/>
  <c r="S787" i="63"/>
  <c r="R787" i="63"/>
  <c r="K787" i="63"/>
  <c r="J787" i="63"/>
  <c r="S786" i="63"/>
  <c r="R786" i="63"/>
  <c r="K786" i="63"/>
  <c r="J786" i="63"/>
  <c r="R785" i="63"/>
  <c r="AB75" i="63" s="1"/>
  <c r="P784" i="63"/>
  <c r="J785" i="63"/>
  <c r="AA75" i="63" s="1"/>
  <c r="S784" i="63"/>
  <c r="R784" i="63"/>
  <c r="K784" i="63"/>
  <c r="J784" i="63"/>
  <c r="S783" i="63"/>
  <c r="R783" i="63"/>
  <c r="K783" i="63"/>
  <c r="J783" i="63"/>
  <c r="S782" i="63"/>
  <c r="R782" i="63"/>
  <c r="K782" i="63"/>
  <c r="J782" i="63"/>
  <c r="S781" i="63"/>
  <c r="R781" i="63"/>
  <c r="K781" i="63"/>
  <c r="J781" i="63"/>
  <c r="S780" i="63"/>
  <c r="R780" i="63"/>
  <c r="P780" i="63"/>
  <c r="K780" i="63"/>
  <c r="J780" i="63"/>
  <c r="S779" i="63"/>
  <c r="R779" i="63"/>
  <c r="K779" i="63"/>
  <c r="J779" i="63"/>
  <c r="S778" i="63"/>
  <c r="R778" i="63"/>
  <c r="K778" i="63"/>
  <c r="J778" i="63"/>
  <c r="S777" i="63"/>
  <c r="R777" i="63"/>
  <c r="K777" i="63"/>
  <c r="J777" i="63"/>
  <c r="H777" i="63"/>
  <c r="S776" i="63"/>
  <c r="R776" i="63"/>
  <c r="K776" i="63"/>
  <c r="J776" i="63"/>
  <c r="S775" i="63"/>
  <c r="R775" i="63"/>
  <c r="K775" i="63"/>
  <c r="J775" i="63"/>
  <c r="R774" i="63"/>
  <c r="AB74" i="63" s="1"/>
  <c r="P766" i="63"/>
  <c r="J774" i="63"/>
  <c r="H771" i="63"/>
  <c r="S773" i="63"/>
  <c r="R773" i="63"/>
  <c r="K773" i="63"/>
  <c r="J773" i="63"/>
  <c r="S772" i="63"/>
  <c r="R772" i="63"/>
  <c r="K772" i="63"/>
  <c r="J772" i="63"/>
  <c r="S771" i="63"/>
  <c r="R771" i="63"/>
  <c r="K771" i="63"/>
  <c r="J771" i="63"/>
  <c r="S770" i="63"/>
  <c r="R770" i="63"/>
  <c r="P770" i="63"/>
  <c r="K770" i="63"/>
  <c r="J770" i="63"/>
  <c r="S769" i="63"/>
  <c r="R769" i="63"/>
  <c r="K769" i="63"/>
  <c r="J769" i="63"/>
  <c r="H769" i="63"/>
  <c r="S768" i="63"/>
  <c r="R768" i="63"/>
  <c r="K768" i="63"/>
  <c r="J768" i="63"/>
  <c r="S767" i="63"/>
  <c r="R767" i="63"/>
  <c r="K767" i="63"/>
  <c r="J767" i="63"/>
  <c r="S766" i="63"/>
  <c r="R766" i="63"/>
  <c r="K766" i="63"/>
  <c r="J766" i="63"/>
  <c r="S765" i="63"/>
  <c r="R765" i="63"/>
  <c r="K765" i="63"/>
  <c r="J765" i="63"/>
  <c r="S764" i="63"/>
  <c r="R764" i="63"/>
  <c r="K764" i="63"/>
  <c r="J764" i="63"/>
  <c r="R763" i="63"/>
  <c r="AB73" i="63" s="1"/>
  <c r="P760" i="63"/>
  <c r="J763" i="63"/>
  <c r="AA73" i="63" s="1"/>
  <c r="K763" i="63"/>
  <c r="S762" i="63"/>
  <c r="R762" i="63"/>
  <c r="K762" i="63"/>
  <c r="J762" i="63"/>
  <c r="S761" i="63"/>
  <c r="R761" i="63"/>
  <c r="K761" i="63"/>
  <c r="J761" i="63"/>
  <c r="S760" i="63"/>
  <c r="R760" i="63"/>
  <c r="K760" i="63"/>
  <c r="J760" i="63"/>
  <c r="H760" i="63"/>
  <c r="S759" i="63"/>
  <c r="R759" i="63"/>
  <c r="K759" i="63"/>
  <c r="J759" i="63"/>
  <c r="H759" i="63"/>
  <c r="S758" i="63"/>
  <c r="R758" i="63"/>
  <c r="K758" i="63"/>
  <c r="J758" i="63"/>
  <c r="H758" i="63"/>
  <c r="S757" i="63"/>
  <c r="R757" i="63"/>
  <c r="K757" i="63"/>
  <c r="J757" i="63"/>
  <c r="H757" i="63"/>
  <c r="S756" i="63"/>
  <c r="R756" i="63"/>
  <c r="K756" i="63"/>
  <c r="J756" i="63"/>
  <c r="H756" i="63"/>
  <c r="S755" i="63"/>
  <c r="R755" i="63"/>
  <c r="K755" i="63"/>
  <c r="J755" i="63"/>
  <c r="H755" i="63"/>
  <c r="S754" i="63"/>
  <c r="R754" i="63"/>
  <c r="K754" i="63"/>
  <c r="J754" i="63"/>
  <c r="H754" i="63"/>
  <c r="S753" i="63"/>
  <c r="R753" i="63"/>
  <c r="K753" i="63"/>
  <c r="J753" i="63"/>
  <c r="H753" i="63"/>
  <c r="R752" i="63"/>
  <c r="AB72" i="63" s="1"/>
  <c r="P751" i="63"/>
  <c r="J752" i="63"/>
  <c r="AA72" i="63" s="1"/>
  <c r="K752" i="63"/>
  <c r="S751" i="63"/>
  <c r="R751" i="63"/>
  <c r="K751" i="63"/>
  <c r="J751" i="63"/>
  <c r="S750" i="63"/>
  <c r="R750" i="63"/>
  <c r="K750" i="63"/>
  <c r="J750" i="63"/>
  <c r="S749" i="63"/>
  <c r="R749" i="63"/>
  <c r="K749" i="63"/>
  <c r="J749" i="63"/>
  <c r="S748" i="63"/>
  <c r="R748" i="63"/>
  <c r="P748" i="63"/>
  <c r="K748" i="63"/>
  <c r="J748" i="63"/>
  <c r="S747" i="63"/>
  <c r="R747" i="63"/>
  <c r="K747" i="63"/>
  <c r="J747" i="63"/>
  <c r="S746" i="63"/>
  <c r="R746" i="63"/>
  <c r="K746" i="63"/>
  <c r="J746" i="63"/>
  <c r="S745" i="63"/>
  <c r="R745" i="63"/>
  <c r="K745" i="63"/>
  <c r="J745" i="63"/>
  <c r="H745" i="63"/>
  <c r="S744" i="63"/>
  <c r="R744" i="63"/>
  <c r="K744" i="63"/>
  <c r="J744" i="63"/>
  <c r="S743" i="63"/>
  <c r="R743" i="63"/>
  <c r="K743" i="63"/>
  <c r="J743" i="63"/>
  <c r="S742" i="63"/>
  <c r="R742" i="63"/>
  <c r="K742" i="63"/>
  <c r="J742" i="63"/>
  <c r="R741" i="63"/>
  <c r="AB71" i="63" s="1"/>
  <c r="S741" i="63"/>
  <c r="J741" i="63"/>
  <c r="S740" i="63"/>
  <c r="R740" i="63"/>
  <c r="K740" i="63"/>
  <c r="J740" i="63"/>
  <c r="S739" i="63"/>
  <c r="R739" i="63"/>
  <c r="K739" i="63"/>
  <c r="J739" i="63"/>
  <c r="S738" i="63"/>
  <c r="R738" i="63"/>
  <c r="K738" i="63"/>
  <c r="J738" i="63"/>
  <c r="S737" i="63"/>
  <c r="R737" i="63"/>
  <c r="K737" i="63"/>
  <c r="J737" i="63"/>
  <c r="S736" i="63"/>
  <c r="R736" i="63"/>
  <c r="K736" i="63"/>
  <c r="J736" i="63"/>
  <c r="S735" i="63"/>
  <c r="R735" i="63"/>
  <c r="K735" i="63"/>
  <c r="J735" i="63"/>
  <c r="S734" i="63"/>
  <c r="R734" i="63"/>
  <c r="K734" i="63"/>
  <c r="J734" i="63"/>
  <c r="S733" i="63"/>
  <c r="R733" i="63"/>
  <c r="K733" i="63"/>
  <c r="J733" i="63"/>
  <c r="S732" i="63"/>
  <c r="R732" i="63"/>
  <c r="K732" i="63"/>
  <c r="J732" i="63"/>
  <c r="S731" i="63"/>
  <c r="R731" i="63"/>
  <c r="K731" i="63"/>
  <c r="J731" i="63"/>
  <c r="R730" i="63"/>
  <c r="AB70" i="63" s="1"/>
  <c r="P726" i="63"/>
  <c r="J730" i="63"/>
  <c r="AA70" i="63" s="1"/>
  <c r="H727" i="63"/>
  <c r="S729" i="63"/>
  <c r="R729" i="63"/>
  <c r="K729" i="63"/>
  <c r="J729" i="63"/>
  <c r="S728" i="63"/>
  <c r="R728" i="63"/>
  <c r="K728" i="63"/>
  <c r="J728" i="63"/>
  <c r="S727" i="63"/>
  <c r="R727" i="63"/>
  <c r="K727" i="63"/>
  <c r="J727" i="63"/>
  <c r="S726" i="63"/>
  <c r="R726" i="63"/>
  <c r="K726" i="63"/>
  <c r="J726" i="63"/>
  <c r="S725" i="63"/>
  <c r="R725" i="63"/>
  <c r="K725" i="63"/>
  <c r="J725" i="63"/>
  <c r="S724" i="63"/>
  <c r="R724" i="63"/>
  <c r="K724" i="63"/>
  <c r="J724" i="63"/>
  <c r="S723" i="63"/>
  <c r="R723" i="63"/>
  <c r="K723" i="63"/>
  <c r="J723" i="63"/>
  <c r="S722" i="63"/>
  <c r="R722" i="63"/>
  <c r="K722" i="63"/>
  <c r="J722" i="63"/>
  <c r="S721" i="63"/>
  <c r="R721" i="63"/>
  <c r="K721" i="63"/>
  <c r="J721" i="63"/>
  <c r="S720" i="63"/>
  <c r="R720" i="63"/>
  <c r="K720" i="63"/>
  <c r="J720" i="63"/>
  <c r="R719" i="63"/>
  <c r="AB69" i="63" s="1"/>
  <c r="S719" i="63"/>
  <c r="J719" i="63"/>
  <c r="AA69" i="63" s="1"/>
  <c r="K719" i="63"/>
  <c r="S718" i="63"/>
  <c r="R718" i="63"/>
  <c r="K718" i="63"/>
  <c r="J718" i="63"/>
  <c r="S717" i="63"/>
  <c r="R717" i="63"/>
  <c r="P717" i="63"/>
  <c r="K717" i="63"/>
  <c r="J717" i="63"/>
  <c r="S716" i="63"/>
  <c r="R716" i="63"/>
  <c r="P716" i="63"/>
  <c r="K716" i="63"/>
  <c r="J716" i="63"/>
  <c r="S715" i="63"/>
  <c r="R715" i="63"/>
  <c r="P715" i="63"/>
  <c r="K715" i="63"/>
  <c r="J715" i="63"/>
  <c r="S714" i="63"/>
  <c r="R714" i="63"/>
  <c r="P714" i="63"/>
  <c r="K714" i="63"/>
  <c r="J714" i="63"/>
  <c r="S713" i="63"/>
  <c r="R713" i="63"/>
  <c r="P713" i="63"/>
  <c r="K713" i="63"/>
  <c r="J713" i="63"/>
  <c r="S712" i="63"/>
  <c r="R712" i="63"/>
  <c r="P712" i="63"/>
  <c r="K712" i="63"/>
  <c r="J712" i="63"/>
  <c r="S711" i="63"/>
  <c r="R711" i="63"/>
  <c r="P711" i="63"/>
  <c r="K711" i="63"/>
  <c r="J711" i="63"/>
  <c r="S710" i="63"/>
  <c r="R710" i="63"/>
  <c r="P710" i="63"/>
  <c r="K710" i="63"/>
  <c r="J710" i="63"/>
  <c r="S709" i="63"/>
  <c r="R709" i="63"/>
  <c r="P709" i="63"/>
  <c r="K709" i="63"/>
  <c r="J709" i="63"/>
  <c r="R708" i="63"/>
  <c r="S708" i="63"/>
  <c r="J708" i="63"/>
  <c r="AA68" i="63" s="1"/>
  <c r="K708" i="63"/>
  <c r="S707" i="63"/>
  <c r="R707" i="63"/>
  <c r="K707" i="63"/>
  <c r="J707" i="63"/>
  <c r="S706" i="63"/>
  <c r="R706" i="63"/>
  <c r="K706" i="63"/>
  <c r="J706" i="63"/>
  <c r="S705" i="63"/>
  <c r="R705" i="63"/>
  <c r="K705" i="63"/>
  <c r="J705" i="63"/>
  <c r="S704" i="63"/>
  <c r="R704" i="63"/>
  <c r="K704" i="63"/>
  <c r="J704" i="63"/>
  <c r="S703" i="63"/>
  <c r="R703" i="63"/>
  <c r="K703" i="63"/>
  <c r="J703" i="63"/>
  <c r="S702" i="63"/>
  <c r="R702" i="63"/>
  <c r="K702" i="63"/>
  <c r="J702" i="63"/>
  <c r="S701" i="63"/>
  <c r="R701" i="63"/>
  <c r="K701" i="63"/>
  <c r="J701" i="63"/>
  <c r="S700" i="63"/>
  <c r="R700" i="63"/>
  <c r="K700" i="63"/>
  <c r="J700" i="63"/>
  <c r="S699" i="63"/>
  <c r="R699" i="63"/>
  <c r="K699" i="63"/>
  <c r="J699" i="63"/>
  <c r="S698" i="63"/>
  <c r="R698" i="63"/>
  <c r="K698" i="63"/>
  <c r="J698" i="63"/>
  <c r="R697" i="63"/>
  <c r="AB67" i="63" s="1"/>
  <c r="P695" i="63"/>
  <c r="J697" i="63"/>
  <c r="AA67" i="63" s="1"/>
  <c r="H689" i="63"/>
  <c r="S696" i="63"/>
  <c r="R696" i="63"/>
  <c r="K696" i="63"/>
  <c r="J696" i="63"/>
  <c r="S695" i="63"/>
  <c r="R695" i="63"/>
  <c r="K695" i="63"/>
  <c r="J695" i="63"/>
  <c r="S694" i="63"/>
  <c r="R694" i="63"/>
  <c r="K694" i="63"/>
  <c r="J694" i="63"/>
  <c r="S693" i="63"/>
  <c r="R693" i="63"/>
  <c r="K693" i="63"/>
  <c r="J693" i="63"/>
  <c r="S692" i="63"/>
  <c r="R692" i="63"/>
  <c r="P692" i="63"/>
  <c r="K692" i="63"/>
  <c r="J692" i="63"/>
  <c r="S691" i="63"/>
  <c r="R691" i="63"/>
  <c r="K691" i="63"/>
  <c r="J691" i="63"/>
  <c r="S690" i="63"/>
  <c r="R690" i="63"/>
  <c r="K690" i="63"/>
  <c r="J690" i="63"/>
  <c r="S689" i="63"/>
  <c r="R689" i="63"/>
  <c r="K689" i="63"/>
  <c r="J689" i="63"/>
  <c r="S688" i="63"/>
  <c r="R688" i="63"/>
  <c r="K688" i="63"/>
  <c r="J688" i="63"/>
  <c r="S687" i="63"/>
  <c r="R687" i="63"/>
  <c r="K687" i="63"/>
  <c r="J687" i="63"/>
  <c r="R686" i="63"/>
  <c r="AB66" i="63" s="1"/>
  <c r="P678" i="63"/>
  <c r="J686" i="63"/>
  <c r="H683" i="63"/>
  <c r="S685" i="63"/>
  <c r="R685" i="63"/>
  <c r="K685" i="63"/>
  <c r="J685" i="63"/>
  <c r="S684" i="63"/>
  <c r="R684" i="63"/>
  <c r="K684" i="63"/>
  <c r="J684" i="63"/>
  <c r="S683" i="63"/>
  <c r="R683" i="63"/>
  <c r="K683" i="63"/>
  <c r="J683" i="63"/>
  <c r="S682" i="63"/>
  <c r="R682" i="63"/>
  <c r="K682" i="63"/>
  <c r="J682" i="63"/>
  <c r="S681" i="63"/>
  <c r="R681" i="63"/>
  <c r="K681" i="63"/>
  <c r="J681" i="63"/>
  <c r="S680" i="63"/>
  <c r="R680" i="63"/>
  <c r="K680" i="63"/>
  <c r="J680" i="63"/>
  <c r="S679" i="63"/>
  <c r="R679" i="63"/>
  <c r="K679" i="63"/>
  <c r="J679" i="63"/>
  <c r="S678" i="63"/>
  <c r="R678" i="63"/>
  <c r="K678" i="63"/>
  <c r="J678" i="63"/>
  <c r="S677" i="63"/>
  <c r="R677" i="63"/>
  <c r="K677" i="63"/>
  <c r="J677" i="63"/>
  <c r="S676" i="63"/>
  <c r="R676" i="63"/>
  <c r="K676" i="63"/>
  <c r="J676" i="63"/>
  <c r="R675" i="63"/>
  <c r="AB65" i="63" s="1"/>
  <c r="P669" i="63"/>
  <c r="J675" i="63"/>
  <c r="AA65" i="63" s="1"/>
  <c r="H672" i="63"/>
  <c r="S674" i="63"/>
  <c r="R674" i="63"/>
  <c r="K674" i="63"/>
  <c r="J674" i="63"/>
  <c r="S673" i="63"/>
  <c r="R673" i="63"/>
  <c r="K673" i="63"/>
  <c r="J673" i="63"/>
  <c r="S672" i="63"/>
  <c r="R672" i="63"/>
  <c r="K672" i="63"/>
  <c r="J672" i="63"/>
  <c r="S671" i="63"/>
  <c r="R671" i="63"/>
  <c r="K671" i="63"/>
  <c r="J671" i="63"/>
  <c r="S670" i="63"/>
  <c r="R670" i="63"/>
  <c r="K670" i="63"/>
  <c r="J670" i="63"/>
  <c r="H670" i="63"/>
  <c r="S669" i="63"/>
  <c r="R669" i="63"/>
  <c r="K669" i="63"/>
  <c r="J669" i="63"/>
  <c r="S668" i="63"/>
  <c r="R668" i="63"/>
  <c r="K668" i="63"/>
  <c r="J668" i="63"/>
  <c r="H668" i="63"/>
  <c r="S667" i="63"/>
  <c r="R667" i="63"/>
  <c r="K667" i="63"/>
  <c r="J667" i="63"/>
  <c r="S666" i="63"/>
  <c r="R666" i="63"/>
  <c r="K666" i="63"/>
  <c r="J666" i="63"/>
  <c r="H666" i="63"/>
  <c r="S665" i="63"/>
  <c r="R665" i="63"/>
  <c r="K665" i="63"/>
  <c r="J665" i="63"/>
  <c r="R664" i="63"/>
  <c r="AB64" i="63" s="1"/>
  <c r="S664" i="63"/>
  <c r="J664" i="63"/>
  <c r="AA64" i="63" s="1"/>
  <c r="K664" i="63"/>
  <c r="S663" i="63"/>
  <c r="R663" i="63"/>
  <c r="K663" i="63"/>
  <c r="J663" i="63"/>
  <c r="S662" i="63"/>
  <c r="R662" i="63"/>
  <c r="K662" i="63"/>
  <c r="J662" i="63"/>
  <c r="S661" i="63"/>
  <c r="R661" i="63"/>
  <c r="K661" i="63"/>
  <c r="J661" i="63"/>
  <c r="S660" i="63"/>
  <c r="R660" i="63"/>
  <c r="K660" i="63"/>
  <c r="J660" i="63"/>
  <c r="S659" i="63"/>
  <c r="R659" i="63"/>
  <c r="K659" i="63"/>
  <c r="J659" i="63"/>
  <c r="S658" i="63"/>
  <c r="R658" i="63"/>
  <c r="K658" i="63"/>
  <c r="J658" i="63"/>
  <c r="H658" i="63"/>
  <c r="S657" i="63"/>
  <c r="R657" i="63"/>
  <c r="K657" i="63"/>
  <c r="J657" i="63"/>
  <c r="H657" i="63"/>
  <c r="S656" i="63"/>
  <c r="R656" i="63"/>
  <c r="K656" i="63"/>
  <c r="J656" i="63"/>
  <c r="H656" i="63"/>
  <c r="S655" i="63"/>
  <c r="R655" i="63"/>
  <c r="K655" i="63"/>
  <c r="J655" i="63"/>
  <c r="S654" i="63"/>
  <c r="R654" i="63"/>
  <c r="K654" i="63"/>
  <c r="J654" i="63"/>
  <c r="H654" i="63"/>
  <c r="R653" i="63"/>
  <c r="AB63" i="63" s="1"/>
  <c r="P651" i="63"/>
  <c r="J653" i="63"/>
  <c r="AA63" i="63" s="1"/>
  <c r="S652" i="63"/>
  <c r="R652" i="63"/>
  <c r="K652" i="63"/>
  <c r="J652" i="63"/>
  <c r="S651" i="63"/>
  <c r="R651" i="63"/>
  <c r="K651" i="63"/>
  <c r="J651" i="63"/>
  <c r="S650" i="63"/>
  <c r="R650" i="63"/>
  <c r="K650" i="63"/>
  <c r="J650" i="63"/>
  <c r="S649" i="63"/>
  <c r="R649" i="63"/>
  <c r="K649" i="63"/>
  <c r="J649" i="63"/>
  <c r="S648" i="63"/>
  <c r="R648" i="63"/>
  <c r="P648" i="63"/>
  <c r="K648" i="63"/>
  <c r="J648" i="63"/>
  <c r="S647" i="63"/>
  <c r="R647" i="63"/>
  <c r="K647" i="63"/>
  <c r="J647" i="63"/>
  <c r="S646" i="63"/>
  <c r="R646" i="63"/>
  <c r="K646" i="63"/>
  <c r="J646" i="63"/>
  <c r="S645" i="63"/>
  <c r="R645" i="63"/>
  <c r="K645" i="63"/>
  <c r="J645" i="63"/>
  <c r="S644" i="63"/>
  <c r="R644" i="63"/>
  <c r="P644" i="63"/>
  <c r="K644" i="63"/>
  <c r="J644" i="63"/>
  <c r="S643" i="63"/>
  <c r="R643" i="63"/>
  <c r="P643" i="63"/>
  <c r="K643" i="63"/>
  <c r="J643" i="63"/>
  <c r="R642" i="63"/>
  <c r="AB62" i="63" s="1"/>
  <c r="P638" i="63"/>
  <c r="J642" i="63"/>
  <c r="H639" i="63"/>
  <c r="S641" i="63"/>
  <c r="R641" i="63"/>
  <c r="K641" i="63"/>
  <c r="J641" i="63"/>
  <c r="S640" i="63"/>
  <c r="R640" i="63"/>
  <c r="K640" i="63"/>
  <c r="J640" i="63"/>
  <c r="S639" i="63"/>
  <c r="R639" i="63"/>
  <c r="K639" i="63"/>
  <c r="J639" i="63"/>
  <c r="S638" i="63"/>
  <c r="R638" i="63"/>
  <c r="K638" i="63"/>
  <c r="J638" i="63"/>
  <c r="S637" i="63"/>
  <c r="R637" i="63"/>
  <c r="K637" i="63"/>
  <c r="J637" i="63"/>
  <c r="H637" i="63"/>
  <c r="S636" i="63"/>
  <c r="R636" i="63"/>
  <c r="K636" i="63"/>
  <c r="J636" i="63"/>
  <c r="S635" i="63"/>
  <c r="R635" i="63"/>
  <c r="K635" i="63"/>
  <c r="J635" i="63"/>
  <c r="S634" i="63"/>
  <c r="R634" i="63"/>
  <c r="K634" i="63"/>
  <c r="J634" i="63"/>
  <c r="H634" i="63"/>
  <c r="S633" i="63"/>
  <c r="R633" i="63"/>
  <c r="K633" i="63"/>
  <c r="J633" i="63"/>
  <c r="H633" i="63"/>
  <c r="S632" i="63"/>
  <c r="R632" i="63"/>
  <c r="K632" i="63"/>
  <c r="J632" i="63"/>
  <c r="R631" i="63"/>
  <c r="AB61" i="63" s="1"/>
  <c r="S631" i="63"/>
  <c r="J631" i="63"/>
  <c r="AA61" i="63" s="1"/>
  <c r="H630" i="63"/>
  <c r="S630" i="63"/>
  <c r="R630" i="63"/>
  <c r="K630" i="63"/>
  <c r="J630" i="63"/>
  <c r="S629" i="63"/>
  <c r="R629" i="63"/>
  <c r="K629" i="63"/>
  <c r="J629" i="63"/>
  <c r="S628" i="63"/>
  <c r="R628" i="63"/>
  <c r="K628" i="63"/>
  <c r="J628" i="63"/>
  <c r="S627" i="63"/>
  <c r="R627" i="63"/>
  <c r="K627" i="63"/>
  <c r="J627" i="63"/>
  <c r="S626" i="63"/>
  <c r="R626" i="63"/>
  <c r="K626" i="63"/>
  <c r="J626" i="63"/>
  <c r="S625" i="63"/>
  <c r="R625" i="63"/>
  <c r="K625" i="63"/>
  <c r="J625" i="63"/>
  <c r="H625" i="63"/>
  <c r="S624" i="63"/>
  <c r="R624" i="63"/>
  <c r="K624" i="63"/>
  <c r="J624" i="63"/>
  <c r="S623" i="63"/>
  <c r="R623" i="63"/>
  <c r="P623" i="63"/>
  <c r="K623" i="63"/>
  <c r="J623" i="63"/>
  <c r="H623" i="63"/>
  <c r="S622" i="63"/>
  <c r="R622" i="63"/>
  <c r="K622" i="63"/>
  <c r="J622" i="63"/>
  <c r="S621" i="63"/>
  <c r="R621" i="63"/>
  <c r="K621" i="63"/>
  <c r="J621" i="63"/>
  <c r="H621" i="63"/>
  <c r="R620" i="63"/>
  <c r="AB60" i="63" s="1"/>
  <c r="S620" i="63"/>
  <c r="J620" i="63"/>
  <c r="AA60" i="63" s="1"/>
  <c r="K620" i="63"/>
  <c r="S619" i="63"/>
  <c r="R619" i="63"/>
  <c r="K619" i="63"/>
  <c r="J619" i="63"/>
  <c r="S618" i="63"/>
  <c r="R618" i="63"/>
  <c r="K618" i="63"/>
  <c r="J618" i="63"/>
  <c r="S617" i="63"/>
  <c r="R617" i="63"/>
  <c r="K617" i="63"/>
  <c r="J617" i="63"/>
  <c r="H617" i="63"/>
  <c r="S616" i="63"/>
  <c r="R616" i="63"/>
  <c r="K616" i="63"/>
  <c r="J616" i="63"/>
  <c r="S615" i="63"/>
  <c r="R615" i="63"/>
  <c r="K615" i="63"/>
  <c r="J615" i="63"/>
  <c r="S614" i="63"/>
  <c r="R614" i="63"/>
  <c r="K614" i="63"/>
  <c r="J614" i="63"/>
  <c r="S613" i="63"/>
  <c r="R613" i="63"/>
  <c r="K613" i="63"/>
  <c r="J613" i="63"/>
  <c r="S612" i="63"/>
  <c r="R612" i="63"/>
  <c r="K612" i="63"/>
  <c r="J612" i="63"/>
  <c r="S611" i="63"/>
  <c r="R611" i="63"/>
  <c r="K611" i="63"/>
  <c r="J611" i="63"/>
  <c r="S610" i="63"/>
  <c r="R610" i="63"/>
  <c r="K610" i="63"/>
  <c r="J610" i="63"/>
  <c r="R609" i="63"/>
  <c r="AB59" i="63" s="1"/>
  <c r="P607" i="63"/>
  <c r="J609" i="63"/>
  <c r="AA59" i="63" s="1"/>
  <c r="H601" i="63"/>
  <c r="S608" i="63"/>
  <c r="R608" i="63"/>
  <c r="K608" i="63"/>
  <c r="J608" i="63"/>
  <c r="S607" i="63"/>
  <c r="R607" i="63"/>
  <c r="K607" i="63"/>
  <c r="J607" i="63"/>
  <c r="S606" i="63"/>
  <c r="R606" i="63"/>
  <c r="K606" i="63"/>
  <c r="J606" i="63"/>
  <c r="S605" i="63"/>
  <c r="R605" i="63"/>
  <c r="K605" i="63"/>
  <c r="J605" i="63"/>
  <c r="S604" i="63"/>
  <c r="R604" i="63"/>
  <c r="P604" i="63"/>
  <c r="K604" i="63"/>
  <c r="J604" i="63"/>
  <c r="S603" i="63"/>
  <c r="R603" i="63"/>
  <c r="K603" i="63"/>
  <c r="J603" i="63"/>
  <c r="S602" i="63"/>
  <c r="R602" i="63"/>
  <c r="P602" i="63"/>
  <c r="K602" i="63"/>
  <c r="J602" i="63"/>
  <c r="S601" i="63"/>
  <c r="R601" i="63"/>
  <c r="P601" i="63"/>
  <c r="K601" i="63"/>
  <c r="J601" i="63"/>
  <c r="S600" i="63"/>
  <c r="R600" i="63"/>
  <c r="P600" i="63"/>
  <c r="K600" i="63"/>
  <c r="J600" i="63"/>
  <c r="S599" i="63"/>
  <c r="R599" i="63"/>
  <c r="P599" i="63"/>
  <c r="K599" i="63"/>
  <c r="J599" i="63"/>
  <c r="R598" i="63"/>
  <c r="AB58" i="63" s="1"/>
  <c r="P594" i="63"/>
  <c r="J598" i="63"/>
  <c r="AA58" i="63" s="1"/>
  <c r="H595" i="63"/>
  <c r="S597" i="63"/>
  <c r="R597" i="63"/>
  <c r="K597" i="63"/>
  <c r="J597" i="63"/>
  <c r="S596" i="63"/>
  <c r="R596" i="63"/>
  <c r="K596" i="63"/>
  <c r="J596" i="63"/>
  <c r="S595" i="63"/>
  <c r="R595" i="63"/>
  <c r="K595" i="63"/>
  <c r="J595" i="63"/>
  <c r="S594" i="63"/>
  <c r="R594" i="63"/>
  <c r="K594" i="63"/>
  <c r="J594" i="63"/>
  <c r="S593" i="63"/>
  <c r="R593" i="63"/>
  <c r="K593" i="63"/>
  <c r="J593" i="63"/>
  <c r="S592" i="63"/>
  <c r="R592" i="63"/>
  <c r="K592" i="63"/>
  <c r="J592" i="63"/>
  <c r="S591" i="63"/>
  <c r="R591" i="63"/>
  <c r="K591" i="63"/>
  <c r="J591" i="63"/>
  <c r="S590" i="63"/>
  <c r="R590" i="63"/>
  <c r="K590" i="63"/>
  <c r="J590" i="63"/>
  <c r="S589" i="63"/>
  <c r="R589" i="63"/>
  <c r="K589" i="63"/>
  <c r="J589" i="63"/>
  <c r="S588" i="63"/>
  <c r="R588" i="63"/>
  <c r="K588" i="63"/>
  <c r="J588" i="63"/>
  <c r="R587" i="63"/>
  <c r="AB57" i="63" s="1"/>
  <c r="P586" i="63"/>
  <c r="J587" i="63"/>
  <c r="AA57" i="63" s="1"/>
  <c r="K587" i="63"/>
  <c r="S586" i="63"/>
  <c r="R586" i="63"/>
  <c r="K586" i="63"/>
  <c r="J586" i="63"/>
  <c r="S585" i="63"/>
  <c r="R585" i="63"/>
  <c r="K585" i="63"/>
  <c r="J585" i="63"/>
  <c r="S584" i="63"/>
  <c r="R584" i="63"/>
  <c r="K584" i="63"/>
  <c r="J584" i="63"/>
  <c r="S583" i="63"/>
  <c r="R583" i="63"/>
  <c r="K583" i="63"/>
  <c r="J583" i="63"/>
  <c r="S582" i="63"/>
  <c r="R582" i="63"/>
  <c r="K582" i="63"/>
  <c r="J582" i="63"/>
  <c r="S581" i="63"/>
  <c r="R581" i="63"/>
  <c r="K581" i="63"/>
  <c r="J581" i="63"/>
  <c r="S580" i="63"/>
  <c r="R580" i="63"/>
  <c r="K580" i="63"/>
  <c r="J580" i="63"/>
  <c r="S579" i="63"/>
  <c r="R579" i="63"/>
  <c r="P579" i="63"/>
  <c r="K579" i="63"/>
  <c r="J579" i="63"/>
  <c r="S578" i="63"/>
  <c r="R578" i="63"/>
  <c r="K578" i="63"/>
  <c r="J578" i="63"/>
  <c r="H578" i="63"/>
  <c r="S577" i="63"/>
  <c r="R577" i="63"/>
  <c r="K577" i="63"/>
  <c r="J577" i="63"/>
  <c r="R576" i="63"/>
  <c r="AB56" i="63" s="1"/>
  <c r="S576" i="63"/>
  <c r="J576" i="63"/>
  <c r="AA56" i="63" s="1"/>
  <c r="K576" i="63"/>
  <c r="S575" i="63"/>
  <c r="R575" i="63"/>
  <c r="K575" i="63"/>
  <c r="J575" i="63"/>
  <c r="S574" i="63"/>
  <c r="R574" i="63"/>
  <c r="K574" i="63"/>
  <c r="J574" i="63"/>
  <c r="S573" i="63"/>
  <c r="R573" i="63"/>
  <c r="K573" i="63"/>
  <c r="J573" i="63"/>
  <c r="H573" i="63"/>
  <c r="S572" i="63"/>
  <c r="R572" i="63"/>
  <c r="K572" i="63"/>
  <c r="J572" i="63"/>
  <c r="S571" i="63"/>
  <c r="R571" i="63"/>
  <c r="K571" i="63"/>
  <c r="J571" i="63"/>
  <c r="S570" i="63"/>
  <c r="R570" i="63"/>
  <c r="K570" i="63"/>
  <c r="J570" i="63"/>
  <c r="H570" i="63"/>
  <c r="S569" i="63"/>
  <c r="R569" i="63"/>
  <c r="K569" i="63"/>
  <c r="J569" i="63"/>
  <c r="H569" i="63"/>
  <c r="S568" i="63"/>
  <c r="R568" i="63"/>
  <c r="K568" i="63"/>
  <c r="J568" i="63"/>
  <c r="H568" i="63"/>
  <c r="S567" i="63"/>
  <c r="R567" i="63"/>
  <c r="P567" i="63"/>
  <c r="K567" i="63"/>
  <c r="J567" i="63"/>
  <c r="S566" i="63"/>
  <c r="R566" i="63"/>
  <c r="K566" i="63"/>
  <c r="J566" i="63"/>
  <c r="H566" i="63"/>
  <c r="R565" i="63"/>
  <c r="AB55" i="63" s="1"/>
  <c r="P563" i="63"/>
  <c r="J565" i="63"/>
  <c r="AA55" i="63" s="1"/>
  <c r="H557" i="63"/>
  <c r="S564" i="63"/>
  <c r="R564" i="63"/>
  <c r="K564" i="63"/>
  <c r="J564" i="63"/>
  <c r="S563" i="63"/>
  <c r="R563" i="63"/>
  <c r="K563" i="63"/>
  <c r="J563" i="63"/>
  <c r="S562" i="63"/>
  <c r="R562" i="63"/>
  <c r="P562" i="63"/>
  <c r="K562" i="63"/>
  <c r="J562" i="63"/>
  <c r="S561" i="63"/>
  <c r="R561" i="63"/>
  <c r="P561" i="63"/>
  <c r="K561" i="63"/>
  <c r="J561" i="63"/>
  <c r="S560" i="63"/>
  <c r="R560" i="63"/>
  <c r="P560" i="63"/>
  <c r="K560" i="63"/>
  <c r="J560" i="63"/>
  <c r="S559" i="63"/>
  <c r="R559" i="63"/>
  <c r="P559" i="63"/>
  <c r="K559" i="63"/>
  <c r="J559" i="63"/>
  <c r="S558" i="63"/>
  <c r="R558" i="63"/>
  <c r="P558" i="63"/>
  <c r="K558" i="63"/>
  <c r="J558" i="63"/>
  <c r="S557" i="63"/>
  <c r="R557" i="63"/>
  <c r="P557" i="63"/>
  <c r="K557" i="63"/>
  <c r="J557" i="63"/>
  <c r="S556" i="63"/>
  <c r="R556" i="63"/>
  <c r="P556" i="63"/>
  <c r="K556" i="63"/>
  <c r="J556" i="63"/>
  <c r="S555" i="63"/>
  <c r="R555" i="63"/>
  <c r="P555" i="63"/>
  <c r="K555" i="63"/>
  <c r="J555" i="63"/>
  <c r="R554" i="63"/>
  <c r="AB54" i="63" s="1"/>
  <c r="P550" i="63"/>
  <c r="J554" i="63"/>
  <c r="AA54" i="63" s="1"/>
  <c r="H551" i="63"/>
  <c r="S553" i="63"/>
  <c r="R553" i="63"/>
  <c r="K553" i="63"/>
  <c r="J553" i="63"/>
  <c r="S552" i="63"/>
  <c r="R552" i="63"/>
  <c r="K552" i="63"/>
  <c r="J552" i="63"/>
  <c r="S551" i="63"/>
  <c r="R551" i="63"/>
  <c r="K551" i="63"/>
  <c r="J551" i="63"/>
  <c r="S550" i="63"/>
  <c r="R550" i="63"/>
  <c r="K550" i="63"/>
  <c r="J550" i="63"/>
  <c r="S549" i="63"/>
  <c r="R549" i="63"/>
  <c r="K549" i="63"/>
  <c r="J549" i="63"/>
  <c r="H549" i="63"/>
  <c r="S548" i="63"/>
  <c r="R548" i="63"/>
  <c r="K548" i="63"/>
  <c r="J548" i="63"/>
  <c r="S547" i="63"/>
  <c r="R547" i="63"/>
  <c r="K547" i="63"/>
  <c r="J547" i="63"/>
  <c r="S546" i="63"/>
  <c r="R546" i="63"/>
  <c r="K546" i="63"/>
  <c r="J546" i="63"/>
  <c r="H546" i="63"/>
  <c r="S545" i="63"/>
  <c r="R545" i="63"/>
  <c r="K545" i="63"/>
  <c r="J545" i="63"/>
  <c r="H545" i="63"/>
  <c r="S544" i="63"/>
  <c r="R544" i="63"/>
  <c r="K544" i="63"/>
  <c r="J544" i="63"/>
  <c r="R543" i="63"/>
  <c r="S543" i="63"/>
  <c r="J543" i="63"/>
  <c r="AA53" i="63" s="1"/>
  <c r="K543" i="63"/>
  <c r="S542" i="63"/>
  <c r="R542" i="63"/>
  <c r="K542" i="63"/>
  <c r="J542" i="63"/>
  <c r="S541" i="63"/>
  <c r="R541" i="63"/>
  <c r="K541" i="63"/>
  <c r="J541" i="63"/>
  <c r="S540" i="63"/>
  <c r="R540" i="63"/>
  <c r="K540" i="63"/>
  <c r="J540" i="63"/>
  <c r="S539" i="63"/>
  <c r="R539" i="63"/>
  <c r="K539" i="63"/>
  <c r="J539" i="63"/>
  <c r="S538" i="63"/>
  <c r="R538" i="63"/>
  <c r="K538" i="63"/>
  <c r="J538" i="63"/>
  <c r="S537" i="63"/>
  <c r="R537" i="63"/>
  <c r="K537" i="63"/>
  <c r="J537" i="63"/>
  <c r="S536" i="63"/>
  <c r="R536" i="63"/>
  <c r="K536" i="63"/>
  <c r="J536" i="63"/>
  <c r="H536" i="63"/>
  <c r="S535" i="63"/>
  <c r="R535" i="63"/>
  <c r="K535" i="63"/>
  <c r="J535" i="63"/>
  <c r="S534" i="63"/>
  <c r="R534" i="63"/>
  <c r="K534" i="63"/>
  <c r="J534" i="63"/>
  <c r="H534" i="63"/>
  <c r="S533" i="63"/>
  <c r="R533" i="63"/>
  <c r="K533" i="63"/>
  <c r="J533" i="63"/>
  <c r="H533" i="63"/>
  <c r="R532" i="63"/>
  <c r="AB52" i="63" s="1"/>
  <c r="S532" i="63"/>
  <c r="J532" i="63"/>
  <c r="AA52" i="63" s="1"/>
  <c r="K532" i="63"/>
  <c r="S531" i="63"/>
  <c r="R531" i="63"/>
  <c r="K531" i="63"/>
  <c r="J531" i="63"/>
  <c r="S530" i="63"/>
  <c r="R530" i="63"/>
  <c r="K530" i="63"/>
  <c r="J530" i="63"/>
  <c r="S529" i="63"/>
  <c r="R529" i="63"/>
  <c r="K529" i="63"/>
  <c r="J529" i="63"/>
  <c r="S528" i="63"/>
  <c r="R528" i="63"/>
  <c r="K528" i="63"/>
  <c r="J528" i="63"/>
  <c r="S527" i="63"/>
  <c r="R527" i="63"/>
  <c r="K527" i="63"/>
  <c r="J527" i="63"/>
  <c r="S526" i="63"/>
  <c r="R526" i="63"/>
  <c r="P526" i="63"/>
  <c r="K526" i="63"/>
  <c r="J526" i="63"/>
  <c r="S525" i="63"/>
  <c r="R525" i="63"/>
  <c r="K525" i="63"/>
  <c r="J525" i="63"/>
  <c r="S524" i="63"/>
  <c r="R524" i="63"/>
  <c r="K524" i="63"/>
  <c r="J524" i="63"/>
  <c r="S523" i="63"/>
  <c r="R523" i="63"/>
  <c r="K523" i="63"/>
  <c r="J523" i="63"/>
  <c r="S522" i="63"/>
  <c r="R522" i="63"/>
  <c r="K522" i="63"/>
  <c r="J522" i="63"/>
  <c r="R521" i="63"/>
  <c r="AB51" i="63" s="1"/>
  <c r="P519" i="63"/>
  <c r="J521" i="63"/>
  <c r="AA51" i="63" s="1"/>
  <c r="H513" i="63"/>
  <c r="S520" i="63"/>
  <c r="R520" i="63"/>
  <c r="K520" i="63"/>
  <c r="J520" i="63"/>
  <c r="S519" i="63"/>
  <c r="R519" i="63"/>
  <c r="K519" i="63"/>
  <c r="J519" i="63"/>
  <c r="S518" i="63"/>
  <c r="R518" i="63"/>
  <c r="K518" i="63"/>
  <c r="J518" i="63"/>
  <c r="S517" i="63"/>
  <c r="R517" i="63"/>
  <c r="K517" i="63"/>
  <c r="J517" i="63"/>
  <c r="S516" i="63"/>
  <c r="R516" i="63"/>
  <c r="K516" i="63"/>
  <c r="J516" i="63"/>
  <c r="S515" i="63"/>
  <c r="R515" i="63"/>
  <c r="K515" i="63"/>
  <c r="J515" i="63"/>
  <c r="S514" i="63"/>
  <c r="R514" i="63"/>
  <c r="P514" i="63"/>
  <c r="K514" i="63"/>
  <c r="J514" i="63"/>
  <c r="S513" i="63"/>
  <c r="R513" i="63"/>
  <c r="P513" i="63"/>
  <c r="K513" i="63"/>
  <c r="J513" i="63"/>
  <c r="S512" i="63"/>
  <c r="R512" i="63"/>
  <c r="K512" i="63"/>
  <c r="J512" i="63"/>
  <c r="S511" i="63"/>
  <c r="R511" i="63"/>
  <c r="P511" i="63"/>
  <c r="K511" i="63"/>
  <c r="J511" i="63"/>
  <c r="R510" i="63"/>
  <c r="AB50" i="63" s="1"/>
  <c r="P506" i="63"/>
  <c r="J510" i="63"/>
  <c r="H506" i="63"/>
  <c r="S509" i="63"/>
  <c r="R509" i="63"/>
  <c r="K509" i="63"/>
  <c r="J509" i="63"/>
  <c r="S508" i="63"/>
  <c r="R508" i="63"/>
  <c r="K508" i="63"/>
  <c r="J508" i="63"/>
  <c r="S507" i="63"/>
  <c r="R507" i="63"/>
  <c r="K507" i="63"/>
  <c r="J507" i="63"/>
  <c r="S506" i="63"/>
  <c r="R506" i="63"/>
  <c r="K506" i="63"/>
  <c r="J506" i="63"/>
  <c r="S505" i="63"/>
  <c r="R505" i="63"/>
  <c r="K505" i="63"/>
  <c r="J505" i="63"/>
  <c r="S504" i="63"/>
  <c r="R504" i="63"/>
  <c r="K504" i="63"/>
  <c r="J504" i="63"/>
  <c r="S503" i="63"/>
  <c r="R503" i="63"/>
  <c r="K503" i="63"/>
  <c r="J503" i="63"/>
  <c r="S502" i="63"/>
  <c r="R502" i="63"/>
  <c r="K502" i="63"/>
  <c r="J502" i="63"/>
  <c r="S501" i="63"/>
  <c r="R501" i="63"/>
  <c r="K501" i="63"/>
  <c r="J501" i="63"/>
  <c r="H501" i="63"/>
  <c r="S500" i="63"/>
  <c r="R500" i="63"/>
  <c r="K500" i="63"/>
  <c r="J500" i="63"/>
  <c r="R499" i="63"/>
  <c r="AB49" i="63" s="1"/>
  <c r="S499" i="63"/>
  <c r="J499" i="63"/>
  <c r="AA49" i="63" s="1"/>
  <c r="K499" i="63"/>
  <c r="S498" i="63"/>
  <c r="R498" i="63"/>
  <c r="K498" i="63"/>
  <c r="J498" i="63"/>
  <c r="S497" i="63"/>
  <c r="R497" i="63"/>
  <c r="K497" i="63"/>
  <c r="J497" i="63"/>
  <c r="S496" i="63"/>
  <c r="R496" i="63"/>
  <c r="K496" i="63"/>
  <c r="J496" i="63"/>
  <c r="H496" i="63"/>
  <c r="S495" i="63"/>
  <c r="R495" i="63"/>
  <c r="K495" i="63"/>
  <c r="J495" i="63"/>
  <c r="H495" i="63"/>
  <c r="S494" i="63"/>
  <c r="R494" i="63"/>
  <c r="K494" i="63"/>
  <c r="J494" i="63"/>
  <c r="H494" i="63"/>
  <c r="S493" i="63"/>
  <c r="R493" i="63"/>
  <c r="K493" i="63"/>
  <c r="J493" i="63"/>
  <c r="H493" i="63"/>
  <c r="S492" i="63"/>
  <c r="R492" i="63"/>
  <c r="P492" i="63"/>
  <c r="K492" i="63"/>
  <c r="J492" i="63"/>
  <c r="H492" i="63"/>
  <c r="S491" i="63"/>
  <c r="R491" i="63"/>
  <c r="K491" i="63"/>
  <c r="J491" i="63"/>
  <c r="H491" i="63"/>
  <c r="S490" i="63"/>
  <c r="R490" i="63"/>
  <c r="K490" i="63"/>
  <c r="J490" i="63"/>
  <c r="H490" i="63"/>
  <c r="S489" i="63"/>
  <c r="R489" i="63"/>
  <c r="K489" i="63"/>
  <c r="J489" i="63"/>
  <c r="H489" i="63"/>
  <c r="R488" i="63"/>
  <c r="S488" i="63"/>
  <c r="J488" i="63"/>
  <c r="AA48" i="63" s="1"/>
  <c r="K488" i="63"/>
  <c r="S487" i="63"/>
  <c r="R487" i="63"/>
  <c r="K487" i="63"/>
  <c r="J487" i="63"/>
  <c r="S486" i="63"/>
  <c r="R486" i="63"/>
  <c r="K486" i="63"/>
  <c r="J486" i="63"/>
  <c r="S485" i="63"/>
  <c r="R485" i="63"/>
  <c r="K485" i="63"/>
  <c r="J485" i="63"/>
  <c r="H485" i="63"/>
  <c r="S484" i="63"/>
  <c r="R484" i="63"/>
  <c r="K484" i="63"/>
  <c r="J484" i="63"/>
  <c r="S483" i="63"/>
  <c r="R483" i="63"/>
  <c r="K483" i="63"/>
  <c r="J483" i="63"/>
  <c r="S482" i="63"/>
  <c r="R482" i="63"/>
  <c r="K482" i="63"/>
  <c r="J482" i="63"/>
  <c r="H482" i="63"/>
  <c r="S481" i="63"/>
  <c r="R481" i="63"/>
  <c r="K481" i="63"/>
  <c r="J481" i="63"/>
  <c r="S480" i="63"/>
  <c r="R480" i="63"/>
  <c r="P480" i="63"/>
  <c r="K480" i="63"/>
  <c r="J480" i="63"/>
  <c r="S479" i="63"/>
  <c r="R479" i="63"/>
  <c r="K479" i="63"/>
  <c r="J479" i="63"/>
  <c r="S478" i="63"/>
  <c r="R478" i="63"/>
  <c r="K478" i="63"/>
  <c r="J478" i="63"/>
  <c r="R477" i="63"/>
  <c r="AB47" i="63" s="1"/>
  <c r="P475" i="63"/>
  <c r="J477" i="63"/>
  <c r="AA47" i="63" s="1"/>
  <c r="H473" i="63"/>
  <c r="S476" i="63"/>
  <c r="R476" i="63"/>
  <c r="K476" i="63"/>
  <c r="J476" i="63"/>
  <c r="S475" i="63"/>
  <c r="R475" i="63"/>
  <c r="K475" i="63"/>
  <c r="J475" i="63"/>
  <c r="S474" i="63"/>
  <c r="R474" i="63"/>
  <c r="K474" i="63"/>
  <c r="J474" i="63"/>
  <c r="S473" i="63"/>
  <c r="R473" i="63"/>
  <c r="K473" i="63"/>
  <c r="J473" i="63"/>
  <c r="S472" i="63"/>
  <c r="R472" i="63"/>
  <c r="K472" i="63"/>
  <c r="J472" i="63"/>
  <c r="S471" i="63"/>
  <c r="R471" i="63"/>
  <c r="K471" i="63"/>
  <c r="J471" i="63"/>
  <c r="S470" i="63"/>
  <c r="R470" i="63"/>
  <c r="K470" i="63"/>
  <c r="J470" i="63"/>
  <c r="S469" i="63"/>
  <c r="R469" i="63"/>
  <c r="P469" i="63"/>
  <c r="K469" i="63"/>
  <c r="J469" i="63"/>
  <c r="S468" i="63"/>
  <c r="R468" i="63"/>
  <c r="K468" i="63"/>
  <c r="J468" i="63"/>
  <c r="S467" i="63"/>
  <c r="R467" i="63"/>
  <c r="K467" i="63"/>
  <c r="J467" i="63"/>
  <c r="R466" i="63"/>
  <c r="AB46" i="63" s="1"/>
  <c r="J466" i="63"/>
  <c r="AA46" i="63" s="1"/>
  <c r="H462" i="63"/>
  <c r="S465" i="63"/>
  <c r="R465" i="63"/>
  <c r="K465" i="63"/>
  <c r="J465" i="63"/>
  <c r="S464" i="63"/>
  <c r="R464" i="63"/>
  <c r="K464" i="63"/>
  <c r="J464" i="63"/>
  <c r="S463" i="63"/>
  <c r="R463" i="63"/>
  <c r="K463" i="63"/>
  <c r="J463" i="63"/>
  <c r="S462" i="63"/>
  <c r="R462" i="63"/>
  <c r="K462" i="63"/>
  <c r="J462" i="63"/>
  <c r="S461" i="63"/>
  <c r="R461" i="63"/>
  <c r="K461" i="63"/>
  <c r="J461" i="63"/>
  <c r="S460" i="63"/>
  <c r="R460" i="63"/>
  <c r="K460" i="63"/>
  <c r="J460" i="63"/>
  <c r="S459" i="63"/>
  <c r="R459" i="63"/>
  <c r="K459" i="63"/>
  <c r="J459" i="63"/>
  <c r="S458" i="63"/>
  <c r="R458" i="63"/>
  <c r="K458" i="63"/>
  <c r="J458" i="63"/>
  <c r="S457" i="63"/>
  <c r="R457" i="63"/>
  <c r="K457" i="63"/>
  <c r="J457" i="63"/>
  <c r="S456" i="63"/>
  <c r="R456" i="63"/>
  <c r="K456" i="63"/>
  <c r="J456" i="63"/>
  <c r="R455" i="63"/>
  <c r="AB45" i="63" s="1"/>
  <c r="S455" i="63"/>
  <c r="J455" i="63"/>
  <c r="H452" i="63"/>
  <c r="S454" i="63"/>
  <c r="R454" i="63"/>
  <c r="K454" i="63"/>
  <c r="J454" i="63"/>
  <c r="S453" i="63"/>
  <c r="R453" i="63"/>
  <c r="K453" i="63"/>
  <c r="J453" i="63"/>
  <c r="S452" i="63"/>
  <c r="R452" i="63"/>
  <c r="P452" i="63"/>
  <c r="K452" i="63"/>
  <c r="J452" i="63"/>
  <c r="S451" i="63"/>
  <c r="R451" i="63"/>
  <c r="P451" i="63"/>
  <c r="K451" i="63"/>
  <c r="J451" i="63"/>
  <c r="H451" i="63"/>
  <c r="S450" i="63"/>
  <c r="R450" i="63"/>
  <c r="P450" i="63"/>
  <c r="K450" i="63"/>
  <c r="J450" i="63"/>
  <c r="S449" i="63"/>
  <c r="R449" i="63"/>
  <c r="P449" i="63"/>
  <c r="K449" i="63"/>
  <c r="J449" i="63"/>
  <c r="S448" i="63"/>
  <c r="R448" i="63"/>
  <c r="P448" i="63"/>
  <c r="K448" i="63"/>
  <c r="J448" i="63"/>
  <c r="S447" i="63"/>
  <c r="R447" i="63"/>
  <c r="P447" i="63"/>
  <c r="K447" i="63"/>
  <c r="J447" i="63"/>
  <c r="H447" i="63"/>
  <c r="S446" i="63"/>
  <c r="R446" i="63"/>
  <c r="P446" i="63"/>
  <c r="K446" i="63"/>
  <c r="J446" i="63"/>
  <c r="S445" i="63"/>
  <c r="R445" i="63"/>
  <c r="P445" i="63"/>
  <c r="K445" i="63"/>
  <c r="J445" i="63"/>
  <c r="R444" i="63"/>
  <c r="AB44" i="63" s="1"/>
  <c r="S444" i="63"/>
  <c r="J444" i="63"/>
  <c r="AA44" i="63" s="1"/>
  <c r="K444" i="63"/>
  <c r="S443" i="63"/>
  <c r="R443" i="63"/>
  <c r="K443" i="63"/>
  <c r="J443" i="63"/>
  <c r="S442" i="63"/>
  <c r="R442" i="63"/>
  <c r="K442" i="63"/>
  <c r="J442" i="63"/>
  <c r="S441" i="63"/>
  <c r="R441" i="63"/>
  <c r="K441" i="63"/>
  <c r="J441" i="63"/>
  <c r="S440" i="63"/>
  <c r="R440" i="63"/>
  <c r="K440" i="63"/>
  <c r="J440" i="63"/>
  <c r="S439" i="63"/>
  <c r="R439" i="63"/>
  <c r="K439" i="63"/>
  <c r="J439" i="63"/>
  <c r="S438" i="63"/>
  <c r="R438" i="63"/>
  <c r="K438" i="63"/>
  <c r="J438" i="63"/>
  <c r="S437" i="63"/>
  <c r="R437" i="63"/>
  <c r="K437" i="63"/>
  <c r="J437" i="63"/>
  <c r="S436" i="63"/>
  <c r="R436" i="63"/>
  <c r="K436" i="63"/>
  <c r="J436" i="63"/>
  <c r="S435" i="63"/>
  <c r="R435" i="63"/>
  <c r="K435" i="63"/>
  <c r="J435" i="63"/>
  <c r="S434" i="63"/>
  <c r="R434" i="63"/>
  <c r="K434" i="63"/>
  <c r="J434" i="63"/>
  <c r="R433" i="63"/>
  <c r="S433" i="63"/>
  <c r="J433" i="63"/>
  <c r="AA43" i="63" s="1"/>
  <c r="H424" i="63"/>
  <c r="S432" i="63"/>
  <c r="R432" i="63"/>
  <c r="K432" i="63"/>
  <c r="J432" i="63"/>
  <c r="S431" i="63"/>
  <c r="R431" i="63"/>
  <c r="K431" i="63"/>
  <c r="J431" i="63"/>
  <c r="S430" i="63"/>
  <c r="R430" i="63"/>
  <c r="K430" i="63"/>
  <c r="J430" i="63"/>
  <c r="S429" i="63"/>
  <c r="R429" i="63"/>
  <c r="K429" i="63"/>
  <c r="J429" i="63"/>
  <c r="S428" i="63"/>
  <c r="R428" i="63"/>
  <c r="K428" i="63"/>
  <c r="J428" i="63"/>
  <c r="S427" i="63"/>
  <c r="R427" i="63"/>
  <c r="K427" i="63"/>
  <c r="J427" i="63"/>
  <c r="S426" i="63"/>
  <c r="R426" i="63"/>
  <c r="P426" i="63"/>
  <c r="K426" i="63"/>
  <c r="J426" i="63"/>
  <c r="S425" i="63"/>
  <c r="R425" i="63"/>
  <c r="P425" i="63"/>
  <c r="K425" i="63"/>
  <c r="J425" i="63"/>
  <c r="S424" i="63"/>
  <c r="R424" i="63"/>
  <c r="P424" i="63"/>
  <c r="K424" i="63"/>
  <c r="J424" i="63"/>
  <c r="S423" i="63"/>
  <c r="R423" i="63"/>
  <c r="K423" i="63"/>
  <c r="J423" i="63"/>
  <c r="R422" i="63"/>
  <c r="AB42" i="63" s="1"/>
  <c r="S422" i="63"/>
  <c r="J422" i="63"/>
  <c r="AA42" i="63" s="1"/>
  <c r="H420" i="63"/>
  <c r="S421" i="63"/>
  <c r="R421" i="63"/>
  <c r="K421" i="63"/>
  <c r="J421" i="63"/>
  <c r="S420" i="63"/>
  <c r="R420" i="63"/>
  <c r="K420" i="63"/>
  <c r="J420" i="63"/>
  <c r="S419" i="63"/>
  <c r="R419" i="63"/>
  <c r="K419" i="63"/>
  <c r="J419" i="63"/>
  <c r="S418" i="63"/>
  <c r="R418" i="63"/>
  <c r="P418" i="63"/>
  <c r="K418" i="63"/>
  <c r="J418" i="63"/>
  <c r="S417" i="63"/>
  <c r="R417" i="63"/>
  <c r="K417" i="63"/>
  <c r="J417" i="63"/>
  <c r="S416" i="63"/>
  <c r="R416" i="63"/>
  <c r="P416" i="63"/>
  <c r="K416" i="63"/>
  <c r="J416" i="63"/>
  <c r="S415" i="63"/>
  <c r="R415" i="63"/>
  <c r="P415" i="63"/>
  <c r="K415" i="63"/>
  <c r="J415" i="63"/>
  <c r="S414" i="63"/>
  <c r="R414" i="63"/>
  <c r="P414" i="63"/>
  <c r="K414" i="63"/>
  <c r="J414" i="63"/>
  <c r="S413" i="63"/>
  <c r="R413" i="63"/>
  <c r="K413" i="63"/>
  <c r="J413" i="63"/>
  <c r="S412" i="63"/>
  <c r="R412" i="63"/>
  <c r="P412" i="63"/>
  <c r="K412" i="63"/>
  <c r="J412" i="63"/>
  <c r="R411" i="63"/>
  <c r="AB41" i="63" s="1"/>
  <c r="P403" i="63"/>
  <c r="J411" i="63"/>
  <c r="AA41" i="63" s="1"/>
  <c r="S410" i="63"/>
  <c r="R410" i="63"/>
  <c r="K410" i="63"/>
  <c r="J410" i="63"/>
  <c r="S409" i="63"/>
  <c r="R409" i="63"/>
  <c r="K409" i="63"/>
  <c r="J409" i="63"/>
  <c r="S408" i="63"/>
  <c r="R408" i="63"/>
  <c r="K408" i="63"/>
  <c r="J408" i="63"/>
  <c r="S407" i="63"/>
  <c r="R407" i="63"/>
  <c r="K407" i="63"/>
  <c r="J407" i="63"/>
  <c r="H407" i="63"/>
  <c r="S406" i="63"/>
  <c r="R406" i="63"/>
  <c r="K406" i="63"/>
  <c r="J406" i="63"/>
  <c r="S405" i="63"/>
  <c r="R405" i="63"/>
  <c r="K405" i="63"/>
  <c r="J405" i="63"/>
  <c r="S404" i="63"/>
  <c r="R404" i="63"/>
  <c r="K404" i="63"/>
  <c r="J404" i="63"/>
  <c r="S403" i="63"/>
  <c r="R403" i="63"/>
  <c r="K403" i="63"/>
  <c r="J403" i="63"/>
  <c r="H403" i="63"/>
  <c r="S402" i="63"/>
  <c r="R402" i="63"/>
  <c r="K402" i="63"/>
  <c r="J402" i="63"/>
  <c r="S401" i="63"/>
  <c r="R401" i="63"/>
  <c r="K401" i="63"/>
  <c r="J401" i="63"/>
  <c r="R400" i="63"/>
  <c r="AB40" i="63" s="1"/>
  <c r="P397" i="63"/>
  <c r="J400" i="63"/>
  <c r="H397" i="63"/>
  <c r="S399" i="63"/>
  <c r="R399" i="63"/>
  <c r="K399" i="63"/>
  <c r="J399" i="63"/>
  <c r="S398" i="63"/>
  <c r="R398" i="63"/>
  <c r="K398" i="63"/>
  <c r="J398" i="63"/>
  <c r="S397" i="63"/>
  <c r="R397" i="63"/>
  <c r="K397" i="63"/>
  <c r="J397" i="63"/>
  <c r="S396" i="63"/>
  <c r="R396" i="63"/>
  <c r="K396" i="63"/>
  <c r="J396" i="63"/>
  <c r="S395" i="63"/>
  <c r="R395" i="63"/>
  <c r="K395" i="63"/>
  <c r="J395" i="63"/>
  <c r="S394" i="63"/>
  <c r="R394" i="63"/>
  <c r="K394" i="63"/>
  <c r="J394" i="63"/>
  <c r="S393" i="63"/>
  <c r="R393" i="63"/>
  <c r="K393" i="63"/>
  <c r="J393" i="63"/>
  <c r="S392" i="63"/>
  <c r="R392" i="63"/>
  <c r="K392" i="63"/>
  <c r="J392" i="63"/>
  <c r="S391" i="63"/>
  <c r="R391" i="63"/>
  <c r="K391" i="63"/>
  <c r="J391" i="63"/>
  <c r="S390" i="63"/>
  <c r="R390" i="63"/>
  <c r="K390" i="63"/>
  <c r="J390" i="63"/>
  <c r="R389" i="63"/>
  <c r="AB39" i="63" s="1"/>
  <c r="P387" i="63"/>
  <c r="J389" i="63"/>
  <c r="AA39" i="63" s="1"/>
  <c r="K389" i="63"/>
  <c r="S388" i="63"/>
  <c r="R388" i="63"/>
  <c r="K388" i="63"/>
  <c r="J388" i="63"/>
  <c r="S387" i="63"/>
  <c r="R387" i="63"/>
  <c r="K387" i="63"/>
  <c r="J387" i="63"/>
  <c r="S386" i="63"/>
  <c r="R386" i="63"/>
  <c r="K386" i="63"/>
  <c r="J386" i="63"/>
  <c r="S385" i="63"/>
  <c r="R385" i="63"/>
  <c r="K385" i="63"/>
  <c r="J385" i="63"/>
  <c r="S384" i="63"/>
  <c r="R384" i="63"/>
  <c r="K384" i="63"/>
  <c r="J384" i="63"/>
  <c r="S383" i="63"/>
  <c r="R383" i="63"/>
  <c r="K383" i="63"/>
  <c r="J383" i="63"/>
  <c r="S382" i="63"/>
  <c r="R382" i="63"/>
  <c r="K382" i="63"/>
  <c r="J382" i="63"/>
  <c r="S381" i="63"/>
  <c r="R381" i="63"/>
  <c r="K381" i="63"/>
  <c r="J381" i="63"/>
  <c r="S380" i="63"/>
  <c r="R380" i="63"/>
  <c r="K380" i="63"/>
  <c r="J380" i="63"/>
  <c r="S379" i="63"/>
  <c r="R379" i="63"/>
  <c r="K379" i="63"/>
  <c r="J379" i="63"/>
  <c r="R378" i="63"/>
  <c r="AB38" i="63" s="1"/>
  <c r="S378" i="63"/>
  <c r="J378" i="63"/>
  <c r="AA38" i="63" s="1"/>
  <c r="H376" i="63"/>
  <c r="S377" i="63"/>
  <c r="R377" i="63"/>
  <c r="K377" i="63"/>
  <c r="J377" i="63"/>
  <c r="S376" i="63"/>
  <c r="R376" i="63"/>
  <c r="P376" i="63"/>
  <c r="K376" i="63"/>
  <c r="J376" i="63"/>
  <c r="S375" i="63"/>
  <c r="R375" i="63"/>
  <c r="P375" i="63"/>
  <c r="K375" i="63"/>
  <c r="J375" i="63"/>
  <c r="H375" i="63"/>
  <c r="S374" i="63"/>
  <c r="R374" i="63"/>
  <c r="P374" i="63"/>
  <c r="K374" i="63"/>
  <c r="J374" i="63"/>
  <c r="H374" i="63"/>
  <c r="S373" i="63"/>
  <c r="R373" i="63"/>
  <c r="K373" i="63"/>
  <c r="J373" i="63"/>
  <c r="S372" i="63"/>
  <c r="R372" i="63"/>
  <c r="P372" i="63"/>
  <c r="K372" i="63"/>
  <c r="J372" i="63"/>
  <c r="S371" i="63"/>
  <c r="R371" i="63"/>
  <c r="P371" i="63"/>
  <c r="K371" i="63"/>
  <c r="J371" i="63"/>
  <c r="H371" i="63"/>
  <c r="S370" i="63"/>
  <c r="R370" i="63"/>
  <c r="P370" i="63"/>
  <c r="K370" i="63"/>
  <c r="J370" i="63"/>
  <c r="H370" i="63"/>
  <c r="S369" i="63"/>
  <c r="R369" i="63"/>
  <c r="K369" i="63"/>
  <c r="J369" i="63"/>
  <c r="S368" i="63"/>
  <c r="R368" i="63"/>
  <c r="P368" i="63"/>
  <c r="K368" i="63"/>
  <c r="J368" i="63"/>
  <c r="R367" i="63"/>
  <c r="AB37" i="63" s="1"/>
  <c r="P363" i="63"/>
  <c r="J367" i="63"/>
  <c r="AA37" i="63" s="1"/>
  <c r="H363" i="63"/>
  <c r="S366" i="63"/>
  <c r="R366" i="63"/>
  <c r="K366" i="63"/>
  <c r="J366" i="63"/>
  <c r="S365" i="63"/>
  <c r="R365" i="63"/>
  <c r="K365" i="63"/>
  <c r="J365" i="63"/>
  <c r="S364" i="63"/>
  <c r="R364" i="63"/>
  <c r="K364" i="63"/>
  <c r="J364" i="63"/>
  <c r="S363" i="63"/>
  <c r="R363" i="63"/>
  <c r="K363" i="63"/>
  <c r="J363" i="63"/>
  <c r="S362" i="63"/>
  <c r="R362" i="63"/>
  <c r="K362" i="63"/>
  <c r="J362" i="63"/>
  <c r="S361" i="63"/>
  <c r="R361" i="63"/>
  <c r="K361" i="63"/>
  <c r="J361" i="63"/>
  <c r="S360" i="63"/>
  <c r="R360" i="63"/>
  <c r="K360" i="63"/>
  <c r="J360" i="63"/>
  <c r="S359" i="63"/>
  <c r="R359" i="63"/>
  <c r="K359" i="63"/>
  <c r="J359" i="63"/>
  <c r="S358" i="63"/>
  <c r="R358" i="63"/>
  <c r="K358" i="63"/>
  <c r="J358" i="63"/>
  <c r="S357" i="63"/>
  <c r="R357" i="63"/>
  <c r="K357" i="63"/>
  <c r="J357" i="63"/>
  <c r="R356" i="63"/>
  <c r="P353" i="63"/>
  <c r="J356" i="63"/>
  <c r="AA36" i="63" s="1"/>
  <c r="H353" i="63"/>
  <c r="S355" i="63"/>
  <c r="R355" i="63"/>
  <c r="K355" i="63"/>
  <c r="J355" i="63"/>
  <c r="S354" i="63"/>
  <c r="R354" i="63"/>
  <c r="K354" i="63"/>
  <c r="J354" i="63"/>
  <c r="S353" i="63"/>
  <c r="R353" i="63"/>
  <c r="K353" i="63"/>
  <c r="J353" i="63"/>
  <c r="S352" i="63"/>
  <c r="R352" i="63"/>
  <c r="K352" i="63"/>
  <c r="J352" i="63"/>
  <c r="S351" i="63"/>
  <c r="R351" i="63"/>
  <c r="K351" i="63"/>
  <c r="J351" i="63"/>
  <c r="S350" i="63"/>
  <c r="R350" i="63"/>
  <c r="K350" i="63"/>
  <c r="J350" i="63"/>
  <c r="S349" i="63"/>
  <c r="R349" i="63"/>
  <c r="K349" i="63"/>
  <c r="J349" i="63"/>
  <c r="S348" i="63"/>
  <c r="R348" i="63"/>
  <c r="P348" i="63"/>
  <c r="K348" i="63"/>
  <c r="J348" i="63"/>
  <c r="S347" i="63"/>
  <c r="R347" i="63"/>
  <c r="K347" i="63"/>
  <c r="J347" i="63"/>
  <c r="S346" i="63"/>
  <c r="R346" i="63"/>
  <c r="K346" i="63"/>
  <c r="J346" i="63"/>
  <c r="R345" i="63"/>
  <c r="AB35" i="63" s="1"/>
  <c r="P343" i="63"/>
  <c r="J345" i="63"/>
  <c r="AA35" i="63" s="1"/>
  <c r="K345" i="63"/>
  <c r="S344" i="63"/>
  <c r="R344" i="63"/>
  <c r="K344" i="63"/>
  <c r="J344" i="63"/>
  <c r="S343" i="63"/>
  <c r="R343" i="63"/>
  <c r="K343" i="63"/>
  <c r="J343" i="63"/>
  <c r="S342" i="63"/>
  <c r="R342" i="63"/>
  <c r="K342" i="63"/>
  <c r="J342" i="63"/>
  <c r="S341" i="63"/>
  <c r="R341" i="63"/>
  <c r="P341" i="63"/>
  <c r="K341" i="63"/>
  <c r="J341" i="63"/>
  <c r="S340" i="63"/>
  <c r="R340" i="63"/>
  <c r="K340" i="63"/>
  <c r="J340" i="63"/>
  <c r="H340" i="63"/>
  <c r="S339" i="63"/>
  <c r="R339" i="63"/>
  <c r="K339" i="63"/>
  <c r="J339" i="63"/>
  <c r="H339" i="63"/>
  <c r="S338" i="63"/>
  <c r="R338" i="63"/>
  <c r="P338" i="63"/>
  <c r="K338" i="63"/>
  <c r="J338" i="63"/>
  <c r="H338" i="63"/>
  <c r="S337" i="63"/>
  <c r="R337" i="63"/>
  <c r="K337" i="63"/>
  <c r="J337" i="63"/>
  <c r="S336" i="63"/>
  <c r="R336" i="63"/>
  <c r="K336" i="63"/>
  <c r="J336" i="63"/>
  <c r="H336" i="63"/>
  <c r="S335" i="63"/>
  <c r="R335" i="63"/>
  <c r="K335" i="63"/>
  <c r="J335" i="63"/>
  <c r="H335" i="63"/>
  <c r="R334" i="63"/>
  <c r="AB34" i="63" s="1"/>
  <c r="S334" i="63"/>
  <c r="J334" i="63"/>
  <c r="AA34" i="63" s="1"/>
  <c r="H332" i="63"/>
  <c r="S333" i="63"/>
  <c r="R333" i="63"/>
  <c r="K333" i="63"/>
  <c r="J333" i="63"/>
  <c r="S332" i="63"/>
  <c r="R332" i="63"/>
  <c r="K332" i="63"/>
  <c r="J332" i="63"/>
  <c r="S331" i="63"/>
  <c r="R331" i="63"/>
  <c r="K331" i="63"/>
  <c r="J331" i="63"/>
  <c r="H331" i="63"/>
  <c r="S330" i="63"/>
  <c r="R330" i="63"/>
  <c r="K330" i="63"/>
  <c r="J330" i="63"/>
  <c r="H330" i="63"/>
  <c r="S329" i="63"/>
  <c r="R329" i="63"/>
  <c r="K329" i="63"/>
  <c r="J329" i="63"/>
  <c r="S328" i="63"/>
  <c r="R328" i="63"/>
  <c r="K328" i="63"/>
  <c r="J328" i="63"/>
  <c r="S327" i="63"/>
  <c r="R327" i="63"/>
  <c r="K327" i="63"/>
  <c r="J327" i="63"/>
  <c r="H327" i="63"/>
  <c r="S326" i="63"/>
  <c r="R326" i="63"/>
  <c r="K326" i="63"/>
  <c r="J326" i="63"/>
  <c r="H326" i="63"/>
  <c r="S325" i="63"/>
  <c r="R325" i="63"/>
  <c r="K325" i="63"/>
  <c r="J325" i="63"/>
  <c r="S324" i="63"/>
  <c r="R324" i="63"/>
  <c r="K324" i="63"/>
  <c r="J324" i="63"/>
  <c r="H324" i="63"/>
  <c r="R323" i="63"/>
  <c r="AB33" i="63" s="1"/>
  <c r="P319" i="63"/>
  <c r="J323" i="63"/>
  <c r="AA33" i="63" s="1"/>
  <c r="S322" i="63"/>
  <c r="R322" i="63"/>
  <c r="K322" i="63"/>
  <c r="J322" i="63"/>
  <c r="S321" i="63"/>
  <c r="R321" i="63"/>
  <c r="K321" i="63"/>
  <c r="J321" i="63"/>
  <c r="S320" i="63"/>
  <c r="R320" i="63"/>
  <c r="K320" i="63"/>
  <c r="J320" i="63"/>
  <c r="S319" i="63"/>
  <c r="R319" i="63"/>
  <c r="K319" i="63"/>
  <c r="J319" i="63"/>
  <c r="H319" i="63"/>
  <c r="S318" i="63"/>
  <c r="R318" i="63"/>
  <c r="K318" i="63"/>
  <c r="J318" i="63"/>
  <c r="S317" i="63"/>
  <c r="R317" i="63"/>
  <c r="K317" i="63"/>
  <c r="J317" i="63"/>
  <c r="S316" i="63"/>
  <c r="R316" i="63"/>
  <c r="K316" i="63"/>
  <c r="J316" i="63"/>
  <c r="S315" i="63"/>
  <c r="R315" i="63"/>
  <c r="K315" i="63"/>
  <c r="J315" i="63"/>
  <c r="S314" i="63"/>
  <c r="R314" i="63"/>
  <c r="K314" i="63"/>
  <c r="J314" i="63"/>
  <c r="S313" i="63"/>
  <c r="R313" i="63"/>
  <c r="K313" i="63"/>
  <c r="J313" i="63"/>
  <c r="R312" i="63"/>
  <c r="AB32" i="63" s="1"/>
  <c r="P309" i="63"/>
  <c r="J312" i="63"/>
  <c r="AA32" i="63" s="1"/>
  <c r="H309" i="63"/>
  <c r="S311" i="63"/>
  <c r="R311" i="63"/>
  <c r="K311" i="63"/>
  <c r="J311" i="63"/>
  <c r="S310" i="63"/>
  <c r="R310" i="63"/>
  <c r="K310" i="63"/>
  <c r="J310" i="63"/>
  <c r="S309" i="63"/>
  <c r="R309" i="63"/>
  <c r="K309" i="63"/>
  <c r="J309" i="63"/>
  <c r="S308" i="63"/>
  <c r="R308" i="63"/>
  <c r="K308" i="63"/>
  <c r="J308" i="63"/>
  <c r="S307" i="63"/>
  <c r="R307" i="63"/>
  <c r="K307" i="63"/>
  <c r="J307" i="63"/>
  <c r="S306" i="63"/>
  <c r="R306" i="63"/>
  <c r="K306" i="63"/>
  <c r="J306" i="63"/>
  <c r="S305" i="63"/>
  <c r="R305" i="63"/>
  <c r="K305" i="63"/>
  <c r="J305" i="63"/>
  <c r="S304" i="63"/>
  <c r="R304" i="63"/>
  <c r="K304" i="63"/>
  <c r="J304" i="63"/>
  <c r="S303" i="63"/>
  <c r="R303" i="63"/>
  <c r="P303" i="63"/>
  <c r="K303" i="63"/>
  <c r="J303" i="63"/>
  <c r="S302" i="63"/>
  <c r="R302" i="63"/>
  <c r="K302" i="63"/>
  <c r="J302" i="63"/>
  <c r="R301" i="63"/>
  <c r="AB31" i="63" s="1"/>
  <c r="P299" i="63"/>
  <c r="J301" i="63"/>
  <c r="AA31" i="63" s="1"/>
  <c r="H296" i="63"/>
  <c r="S300" i="63"/>
  <c r="R300" i="63"/>
  <c r="K300" i="63"/>
  <c r="J300" i="63"/>
  <c r="S299" i="63"/>
  <c r="R299" i="63"/>
  <c r="K299" i="63"/>
  <c r="J299" i="63"/>
  <c r="S298" i="63"/>
  <c r="R298" i="63"/>
  <c r="P298" i="63"/>
  <c r="K298" i="63"/>
  <c r="J298" i="63"/>
  <c r="S297" i="63"/>
  <c r="R297" i="63"/>
  <c r="P297" i="63"/>
  <c r="K297" i="63"/>
  <c r="J297" i="63"/>
  <c r="H297" i="63"/>
  <c r="S296" i="63"/>
  <c r="R296" i="63"/>
  <c r="P296" i="63"/>
  <c r="K296" i="63"/>
  <c r="J296" i="63"/>
  <c r="S295" i="63"/>
  <c r="R295" i="63"/>
  <c r="P295" i="63"/>
  <c r="K295" i="63"/>
  <c r="J295" i="63"/>
  <c r="H295" i="63"/>
  <c r="S294" i="63"/>
  <c r="R294" i="63"/>
  <c r="P294" i="63"/>
  <c r="K294" i="63"/>
  <c r="J294" i="63"/>
  <c r="H294" i="63"/>
  <c r="S293" i="63"/>
  <c r="R293" i="63"/>
  <c r="P293" i="63"/>
  <c r="K293" i="63"/>
  <c r="J293" i="63"/>
  <c r="H293" i="63"/>
  <c r="S292" i="63"/>
  <c r="R292" i="63"/>
  <c r="P292" i="63"/>
  <c r="K292" i="63"/>
  <c r="J292" i="63"/>
  <c r="S291" i="63"/>
  <c r="R291" i="63"/>
  <c r="P291" i="63"/>
  <c r="K291" i="63"/>
  <c r="J291" i="63"/>
  <c r="H291" i="63"/>
  <c r="R290" i="63"/>
  <c r="AB30" i="63" s="1"/>
  <c r="S290" i="63"/>
  <c r="J290" i="63"/>
  <c r="AA30" i="63" s="1"/>
  <c r="H288" i="63"/>
  <c r="S289" i="63"/>
  <c r="R289" i="63"/>
  <c r="K289" i="63"/>
  <c r="J289" i="63"/>
  <c r="S288" i="63"/>
  <c r="R288" i="63"/>
  <c r="K288" i="63"/>
  <c r="J288" i="63"/>
  <c r="S287" i="63"/>
  <c r="R287" i="63"/>
  <c r="K287" i="63"/>
  <c r="J287" i="63"/>
  <c r="S286" i="63"/>
  <c r="R286" i="63"/>
  <c r="K286" i="63"/>
  <c r="J286" i="63"/>
  <c r="H286" i="63"/>
  <c r="S285" i="63"/>
  <c r="R285" i="63"/>
  <c r="K285" i="63"/>
  <c r="J285" i="63"/>
  <c r="S284" i="63"/>
  <c r="R284" i="63"/>
  <c r="K284" i="63"/>
  <c r="J284" i="63"/>
  <c r="S283" i="63"/>
  <c r="R283" i="63"/>
  <c r="K283" i="63"/>
  <c r="J283" i="63"/>
  <c r="H283" i="63"/>
  <c r="S282" i="63"/>
  <c r="R282" i="63"/>
  <c r="K282" i="63"/>
  <c r="J282" i="63"/>
  <c r="S281" i="63"/>
  <c r="R281" i="63"/>
  <c r="K281" i="63"/>
  <c r="J281" i="63"/>
  <c r="S280" i="63"/>
  <c r="R280" i="63"/>
  <c r="P280" i="63"/>
  <c r="K280" i="63"/>
  <c r="J280" i="63"/>
  <c r="H280" i="63"/>
  <c r="R279" i="63"/>
  <c r="AB29" i="63" s="1"/>
  <c r="P275" i="63"/>
  <c r="J279" i="63"/>
  <c r="AA29" i="63" s="1"/>
  <c r="H275" i="63"/>
  <c r="S278" i="63"/>
  <c r="R278" i="63"/>
  <c r="K278" i="63"/>
  <c r="J278" i="63"/>
  <c r="S277" i="63"/>
  <c r="R277" i="63"/>
  <c r="K277" i="63"/>
  <c r="J277" i="63"/>
  <c r="S276" i="63"/>
  <c r="R276" i="63"/>
  <c r="K276" i="63"/>
  <c r="J276" i="63"/>
  <c r="S275" i="63"/>
  <c r="R275" i="63"/>
  <c r="K275" i="63"/>
  <c r="J275" i="63"/>
  <c r="S274" i="63"/>
  <c r="R274" i="63"/>
  <c r="K274" i="63"/>
  <c r="J274" i="63"/>
  <c r="S273" i="63"/>
  <c r="R273" i="63"/>
  <c r="K273" i="63"/>
  <c r="J273" i="63"/>
  <c r="S272" i="63"/>
  <c r="R272" i="63"/>
  <c r="K272" i="63"/>
  <c r="J272" i="63"/>
  <c r="S271" i="63"/>
  <c r="R271" i="63"/>
  <c r="K271" i="63"/>
  <c r="J271" i="63"/>
  <c r="S270" i="63"/>
  <c r="R270" i="63"/>
  <c r="K270" i="63"/>
  <c r="J270" i="63"/>
  <c r="S269" i="63"/>
  <c r="R269" i="63"/>
  <c r="K269" i="63"/>
  <c r="J269" i="63"/>
  <c r="R268" i="63"/>
  <c r="AB28" i="63" s="1"/>
  <c r="P265" i="63"/>
  <c r="J268" i="63"/>
  <c r="AA28" i="63" s="1"/>
  <c r="H265" i="63"/>
  <c r="S267" i="63"/>
  <c r="R267" i="63"/>
  <c r="K267" i="63"/>
  <c r="J267" i="63"/>
  <c r="S266" i="63"/>
  <c r="R266" i="63"/>
  <c r="K266" i="63"/>
  <c r="J266" i="63"/>
  <c r="S265" i="63"/>
  <c r="R265" i="63"/>
  <c r="K265" i="63"/>
  <c r="J265" i="63"/>
  <c r="S264" i="63"/>
  <c r="R264" i="63"/>
  <c r="K264" i="63"/>
  <c r="J264" i="63"/>
  <c r="S263" i="63"/>
  <c r="R263" i="63"/>
  <c r="P263" i="63"/>
  <c r="K263" i="63"/>
  <c r="J263" i="63"/>
  <c r="H263" i="63"/>
  <c r="S262" i="63"/>
  <c r="R262" i="63"/>
  <c r="K262" i="63"/>
  <c r="J262" i="63"/>
  <c r="H262" i="63"/>
  <c r="S261" i="63"/>
  <c r="R261" i="63"/>
  <c r="K261" i="63"/>
  <c r="J261" i="63"/>
  <c r="S260" i="63"/>
  <c r="R260" i="63"/>
  <c r="P260" i="63"/>
  <c r="K260" i="63"/>
  <c r="J260" i="63"/>
  <c r="S259" i="63"/>
  <c r="R259" i="63"/>
  <c r="P259" i="63"/>
  <c r="K259" i="63"/>
  <c r="J259" i="63"/>
  <c r="H259" i="63"/>
  <c r="S258" i="63"/>
  <c r="R258" i="63"/>
  <c r="K258" i="63"/>
  <c r="J258" i="63"/>
  <c r="H258" i="63"/>
  <c r="R257" i="63"/>
  <c r="AB27" i="63" s="1"/>
  <c r="P255" i="63"/>
  <c r="J257" i="63"/>
  <c r="AA27" i="63" s="1"/>
  <c r="K257" i="63"/>
  <c r="S256" i="63"/>
  <c r="R256" i="63"/>
  <c r="K256" i="63"/>
  <c r="J256" i="63"/>
  <c r="S255" i="63"/>
  <c r="R255" i="63"/>
  <c r="K255" i="63"/>
  <c r="J255" i="63"/>
  <c r="S254" i="63"/>
  <c r="R254" i="63"/>
  <c r="K254" i="63"/>
  <c r="J254" i="63"/>
  <c r="H254" i="63"/>
  <c r="S253" i="63"/>
  <c r="R253" i="63"/>
  <c r="K253" i="63"/>
  <c r="J253" i="63"/>
  <c r="S252" i="63"/>
  <c r="R252" i="63"/>
  <c r="K252" i="63"/>
  <c r="J252" i="63"/>
  <c r="H252" i="63"/>
  <c r="S251" i="63"/>
  <c r="R251" i="63"/>
  <c r="K251" i="63"/>
  <c r="J251" i="63"/>
  <c r="S250" i="63"/>
  <c r="R250" i="63"/>
  <c r="K250" i="63"/>
  <c r="J250" i="63"/>
  <c r="H250" i="63"/>
  <c r="S249" i="63"/>
  <c r="R249" i="63"/>
  <c r="K249" i="63"/>
  <c r="J249" i="63"/>
  <c r="H249" i="63"/>
  <c r="S248" i="63"/>
  <c r="R248" i="63"/>
  <c r="K248" i="63"/>
  <c r="J248" i="63"/>
  <c r="H248" i="63"/>
  <c r="S247" i="63"/>
  <c r="R247" i="63"/>
  <c r="K247" i="63"/>
  <c r="J247" i="63"/>
  <c r="H247" i="63"/>
  <c r="R246" i="63"/>
  <c r="AB26" i="63" s="1"/>
  <c r="S246" i="63"/>
  <c r="J246" i="63"/>
  <c r="AA26" i="63" s="1"/>
  <c r="K246" i="63"/>
  <c r="S245" i="63"/>
  <c r="R245" i="63"/>
  <c r="K245" i="63"/>
  <c r="J245" i="63"/>
  <c r="S244" i="63"/>
  <c r="R244" i="63"/>
  <c r="K244" i="63"/>
  <c r="J244" i="63"/>
  <c r="S243" i="63"/>
  <c r="R243" i="63"/>
  <c r="P243" i="63"/>
  <c r="K243" i="63"/>
  <c r="J243" i="63"/>
  <c r="S242" i="63"/>
  <c r="R242" i="63"/>
  <c r="K242" i="63"/>
  <c r="J242" i="63"/>
  <c r="S241" i="63"/>
  <c r="R241" i="63"/>
  <c r="K241" i="63"/>
  <c r="J241" i="63"/>
  <c r="S240" i="63"/>
  <c r="R240" i="63"/>
  <c r="P240" i="63"/>
  <c r="K240" i="63"/>
  <c r="J240" i="63"/>
  <c r="S239" i="63"/>
  <c r="R239" i="63"/>
  <c r="P239" i="63"/>
  <c r="K239" i="63"/>
  <c r="J239" i="63"/>
  <c r="S238" i="63"/>
  <c r="R238" i="63"/>
  <c r="P238" i="63"/>
  <c r="K238" i="63"/>
  <c r="J238" i="63"/>
  <c r="S237" i="63"/>
  <c r="R237" i="63"/>
  <c r="K237" i="63"/>
  <c r="J237" i="63"/>
  <c r="S236" i="63"/>
  <c r="R236" i="63"/>
  <c r="P236" i="63"/>
  <c r="K236" i="63"/>
  <c r="J236" i="63"/>
  <c r="R235" i="63"/>
  <c r="AB25" i="63" s="1"/>
  <c r="P231" i="63"/>
  <c r="J235" i="63"/>
  <c r="AA25" i="63" s="1"/>
  <c r="H231" i="63"/>
  <c r="S234" i="63"/>
  <c r="R234" i="63"/>
  <c r="K234" i="63"/>
  <c r="J234" i="63"/>
  <c r="S233" i="63"/>
  <c r="R233" i="63"/>
  <c r="K233" i="63"/>
  <c r="J233" i="63"/>
  <c r="S232" i="63"/>
  <c r="R232" i="63"/>
  <c r="K232" i="63"/>
  <c r="J232" i="63"/>
  <c r="S231" i="63"/>
  <c r="R231" i="63"/>
  <c r="K231" i="63"/>
  <c r="J231" i="63"/>
  <c r="S230" i="63"/>
  <c r="R230" i="63"/>
  <c r="K230" i="63"/>
  <c r="J230" i="63"/>
  <c r="S229" i="63"/>
  <c r="R229" i="63"/>
  <c r="K229" i="63"/>
  <c r="J229" i="63"/>
  <c r="S228" i="63"/>
  <c r="R228" i="63"/>
  <c r="K228" i="63"/>
  <c r="J228" i="63"/>
  <c r="S227" i="63"/>
  <c r="R227" i="63"/>
  <c r="K227" i="63"/>
  <c r="J227" i="63"/>
  <c r="S226" i="63"/>
  <c r="R226" i="63"/>
  <c r="K226" i="63"/>
  <c r="J226" i="63"/>
  <c r="S225" i="63"/>
  <c r="R225" i="63"/>
  <c r="K225" i="63"/>
  <c r="J225" i="63"/>
  <c r="R224" i="63"/>
  <c r="AB24" i="63" s="1"/>
  <c r="P221" i="63"/>
  <c r="J224" i="63"/>
  <c r="AA24" i="63" s="1"/>
  <c r="H221" i="63"/>
  <c r="S223" i="63"/>
  <c r="R223" i="63"/>
  <c r="K223" i="63"/>
  <c r="J223" i="63"/>
  <c r="S222" i="63"/>
  <c r="R222" i="63"/>
  <c r="K222" i="63"/>
  <c r="J222" i="63"/>
  <c r="S221" i="63"/>
  <c r="R221" i="63"/>
  <c r="K221" i="63"/>
  <c r="J221" i="63"/>
  <c r="S220" i="63"/>
  <c r="R220" i="63"/>
  <c r="K220" i="63"/>
  <c r="J220" i="63"/>
  <c r="S219" i="63"/>
  <c r="R219" i="63"/>
  <c r="K219" i="63"/>
  <c r="J219" i="63"/>
  <c r="S218" i="63"/>
  <c r="R218" i="63"/>
  <c r="K218" i="63"/>
  <c r="J218" i="63"/>
  <c r="S217" i="63"/>
  <c r="R217" i="63"/>
  <c r="K217" i="63"/>
  <c r="J217" i="63"/>
  <c r="S216" i="63"/>
  <c r="R216" i="63"/>
  <c r="P216" i="63"/>
  <c r="K216" i="63"/>
  <c r="J216" i="63"/>
  <c r="S215" i="63"/>
  <c r="R215" i="63"/>
  <c r="K215" i="63"/>
  <c r="J215" i="63"/>
  <c r="S214" i="63"/>
  <c r="R214" i="63"/>
  <c r="K214" i="63"/>
  <c r="J214" i="63"/>
  <c r="R213" i="63"/>
  <c r="AB23" i="63" s="1"/>
  <c r="S213" i="63"/>
  <c r="J213" i="63"/>
  <c r="K213" i="63"/>
  <c r="S212" i="63"/>
  <c r="R212" i="63"/>
  <c r="K212" i="63"/>
  <c r="J212" i="63"/>
  <c r="S211" i="63"/>
  <c r="R211" i="63"/>
  <c r="K211" i="63"/>
  <c r="J211" i="63"/>
  <c r="S210" i="63"/>
  <c r="R210" i="63"/>
  <c r="K210" i="63"/>
  <c r="J210" i="63"/>
  <c r="S209" i="63"/>
  <c r="R209" i="63"/>
  <c r="K209" i="63"/>
  <c r="J209" i="63"/>
  <c r="S208" i="63"/>
  <c r="R208" i="63"/>
  <c r="K208" i="63"/>
  <c r="J208" i="63"/>
  <c r="S207" i="63"/>
  <c r="R207" i="63"/>
  <c r="K207" i="63"/>
  <c r="J207" i="63"/>
  <c r="H207" i="63"/>
  <c r="S206" i="63"/>
  <c r="R206" i="63"/>
  <c r="K206" i="63"/>
  <c r="J206" i="63"/>
  <c r="H206" i="63"/>
  <c r="S205" i="63"/>
  <c r="R205" i="63"/>
  <c r="P205" i="63"/>
  <c r="K205" i="63"/>
  <c r="J205" i="63"/>
  <c r="H205" i="63"/>
  <c r="S204" i="63"/>
  <c r="R204" i="63"/>
  <c r="K204" i="63"/>
  <c r="J204" i="63"/>
  <c r="S203" i="63"/>
  <c r="R203" i="63"/>
  <c r="K203" i="63"/>
  <c r="J203" i="63"/>
  <c r="H203" i="63"/>
  <c r="R202" i="63"/>
  <c r="AB22" i="63" s="1"/>
  <c r="S202" i="63"/>
  <c r="J202" i="63"/>
  <c r="AA22" i="63" s="1"/>
  <c r="K202" i="63"/>
  <c r="S201" i="63"/>
  <c r="R201" i="63"/>
  <c r="K201" i="63"/>
  <c r="J201" i="63"/>
  <c r="S200" i="63"/>
  <c r="R200" i="63"/>
  <c r="K200" i="63"/>
  <c r="J200" i="63"/>
  <c r="S199" i="63"/>
  <c r="R199" i="63"/>
  <c r="P199" i="63"/>
  <c r="K199" i="63"/>
  <c r="J199" i="63"/>
  <c r="S198" i="63"/>
  <c r="R198" i="63"/>
  <c r="K198" i="63"/>
  <c r="J198" i="63"/>
  <c r="S197" i="63"/>
  <c r="R197" i="63"/>
  <c r="K197" i="63"/>
  <c r="J197" i="63"/>
  <c r="S196" i="63"/>
  <c r="R196" i="63"/>
  <c r="P196" i="63"/>
  <c r="K196" i="63"/>
  <c r="J196" i="63"/>
  <c r="S195" i="63"/>
  <c r="R195" i="63"/>
  <c r="P195" i="63"/>
  <c r="K195" i="63"/>
  <c r="J195" i="63"/>
  <c r="S194" i="63"/>
  <c r="R194" i="63"/>
  <c r="P194" i="63"/>
  <c r="K194" i="63"/>
  <c r="J194" i="63"/>
  <c r="S193" i="63"/>
  <c r="R193" i="63"/>
  <c r="K193" i="63"/>
  <c r="J193" i="63"/>
  <c r="S192" i="63"/>
  <c r="R192" i="63"/>
  <c r="P192" i="63"/>
  <c r="K192" i="63"/>
  <c r="J192" i="63"/>
  <c r="R191" i="63"/>
  <c r="J191" i="63"/>
  <c r="AA21" i="63" s="1"/>
  <c r="H187" i="63"/>
  <c r="S190" i="63"/>
  <c r="R190" i="63"/>
  <c r="K190" i="63"/>
  <c r="J190" i="63"/>
  <c r="S189" i="63"/>
  <c r="R189" i="63"/>
  <c r="K189" i="63"/>
  <c r="J189" i="63"/>
  <c r="S188" i="63"/>
  <c r="R188" i="63"/>
  <c r="K188" i="63"/>
  <c r="J188" i="63"/>
  <c r="S187" i="63"/>
  <c r="R187" i="63"/>
  <c r="K187" i="63"/>
  <c r="J187" i="63"/>
  <c r="S186" i="63"/>
  <c r="R186" i="63"/>
  <c r="K186" i="63"/>
  <c r="J186" i="63"/>
  <c r="S185" i="63"/>
  <c r="R185" i="63"/>
  <c r="K185" i="63"/>
  <c r="J185" i="63"/>
  <c r="S184" i="63"/>
  <c r="R184" i="63"/>
  <c r="K184" i="63"/>
  <c r="J184" i="63"/>
  <c r="S183" i="63"/>
  <c r="R183" i="63"/>
  <c r="K183" i="63"/>
  <c r="J183" i="63"/>
  <c r="S182" i="63"/>
  <c r="R182" i="63"/>
  <c r="K182" i="63"/>
  <c r="J182" i="63"/>
  <c r="S181" i="63"/>
  <c r="R181" i="63"/>
  <c r="K181" i="63"/>
  <c r="J181" i="63"/>
  <c r="R180" i="63"/>
  <c r="AB20" i="63" s="1"/>
  <c r="P177" i="63"/>
  <c r="J180" i="63"/>
  <c r="AA20" i="63" s="1"/>
  <c r="H177" i="63"/>
  <c r="S179" i="63"/>
  <c r="R179" i="63"/>
  <c r="K179" i="63"/>
  <c r="J179" i="63"/>
  <c r="S178" i="63"/>
  <c r="R178" i="63"/>
  <c r="K178" i="63"/>
  <c r="J178" i="63"/>
  <c r="S177" i="63"/>
  <c r="R177" i="63"/>
  <c r="K177" i="63"/>
  <c r="J177" i="63"/>
  <c r="S176" i="63"/>
  <c r="R176" i="63"/>
  <c r="K176" i="63"/>
  <c r="J176" i="63"/>
  <c r="H176" i="63"/>
  <c r="S175" i="63"/>
  <c r="R175" i="63"/>
  <c r="K175" i="63"/>
  <c r="J175" i="63"/>
  <c r="S174" i="63"/>
  <c r="R174" i="63"/>
  <c r="K174" i="63"/>
  <c r="J174" i="63"/>
  <c r="S173" i="63"/>
  <c r="R173" i="63"/>
  <c r="K173" i="63"/>
  <c r="J173" i="63"/>
  <c r="S172" i="63"/>
  <c r="R172" i="63"/>
  <c r="K172" i="63"/>
  <c r="J172" i="63"/>
  <c r="H172" i="63"/>
  <c r="S171" i="63"/>
  <c r="R171" i="63"/>
  <c r="K171" i="63"/>
  <c r="J171" i="63"/>
  <c r="H171" i="63"/>
  <c r="S170" i="63"/>
  <c r="R170" i="63"/>
  <c r="K170" i="63"/>
  <c r="J170" i="63"/>
  <c r="H170" i="63"/>
  <c r="R169" i="63"/>
  <c r="AB19" i="63" s="1"/>
  <c r="P166" i="63"/>
  <c r="J169" i="63"/>
  <c r="AA19" i="63" s="1"/>
  <c r="K169" i="63"/>
  <c r="S168" i="63"/>
  <c r="R168" i="63"/>
  <c r="K168" i="63"/>
  <c r="J168" i="63"/>
  <c r="S167" i="63"/>
  <c r="R167" i="63"/>
  <c r="K167" i="63"/>
  <c r="J167" i="63"/>
  <c r="S166" i="63"/>
  <c r="R166" i="63"/>
  <c r="K166" i="63"/>
  <c r="J166" i="63"/>
  <c r="S165" i="63"/>
  <c r="R165" i="63"/>
  <c r="K165" i="63"/>
  <c r="J165" i="63"/>
  <c r="S164" i="63"/>
  <c r="R164" i="63"/>
  <c r="K164" i="63"/>
  <c r="J164" i="63"/>
  <c r="S163" i="63"/>
  <c r="R163" i="63"/>
  <c r="K163" i="63"/>
  <c r="J163" i="63"/>
  <c r="H163" i="63"/>
  <c r="S162" i="63"/>
  <c r="R162" i="63"/>
  <c r="K162" i="63"/>
  <c r="J162" i="63"/>
  <c r="S161" i="63"/>
  <c r="R161" i="63"/>
  <c r="K161" i="63"/>
  <c r="J161" i="63"/>
  <c r="S160" i="63"/>
  <c r="R160" i="63"/>
  <c r="K160" i="63"/>
  <c r="J160" i="63"/>
  <c r="S159" i="63"/>
  <c r="R159" i="63"/>
  <c r="K159" i="63"/>
  <c r="J159" i="63"/>
  <c r="H159" i="63"/>
  <c r="R158" i="63"/>
  <c r="AB18" i="63" s="1"/>
  <c r="S158" i="63"/>
  <c r="J158" i="63"/>
  <c r="AA18" i="63" s="1"/>
  <c r="K158" i="63"/>
  <c r="S157" i="63"/>
  <c r="R157" i="63"/>
  <c r="K157" i="63"/>
  <c r="J157" i="63"/>
  <c r="S156" i="63"/>
  <c r="R156" i="63"/>
  <c r="K156" i="63"/>
  <c r="J156" i="63"/>
  <c r="S155" i="63"/>
  <c r="R155" i="63"/>
  <c r="K155" i="63"/>
  <c r="J155" i="63"/>
  <c r="S154" i="63"/>
  <c r="R154" i="63"/>
  <c r="K154" i="63"/>
  <c r="J154" i="63"/>
  <c r="S153" i="63"/>
  <c r="R153" i="63"/>
  <c r="K153" i="63"/>
  <c r="J153" i="63"/>
  <c r="S152" i="63"/>
  <c r="R152" i="63"/>
  <c r="K152" i="63"/>
  <c r="J152" i="63"/>
  <c r="S151" i="63"/>
  <c r="R151" i="63"/>
  <c r="K151" i="63"/>
  <c r="J151" i="63"/>
  <c r="S150" i="63"/>
  <c r="R150" i="63"/>
  <c r="P150" i="63"/>
  <c r="K150" i="63"/>
  <c r="J150" i="63"/>
  <c r="S149" i="63"/>
  <c r="R149" i="63"/>
  <c r="K149" i="63"/>
  <c r="J149" i="63"/>
  <c r="S148" i="63"/>
  <c r="R148" i="63"/>
  <c r="K148" i="63"/>
  <c r="J148" i="63"/>
  <c r="R147" i="63"/>
  <c r="AB17" i="63" s="1"/>
  <c r="P140" i="63"/>
  <c r="J147" i="63"/>
  <c r="AA17" i="63" s="1"/>
  <c r="H143" i="63"/>
  <c r="S146" i="63"/>
  <c r="R146" i="63"/>
  <c r="K146" i="63"/>
  <c r="J146" i="63"/>
  <c r="S145" i="63"/>
  <c r="R145" i="63"/>
  <c r="K145" i="63"/>
  <c r="J145" i="63"/>
  <c r="S144" i="63"/>
  <c r="R144" i="63"/>
  <c r="K144" i="63"/>
  <c r="J144" i="63"/>
  <c r="S143" i="63"/>
  <c r="R143" i="63"/>
  <c r="K143" i="63"/>
  <c r="J143" i="63"/>
  <c r="S142" i="63"/>
  <c r="R142" i="63"/>
  <c r="K142" i="63"/>
  <c r="J142" i="63"/>
  <c r="S141" i="63"/>
  <c r="R141" i="63"/>
  <c r="K141" i="63"/>
  <c r="J141" i="63"/>
  <c r="S140" i="63"/>
  <c r="R140" i="63"/>
  <c r="K140" i="63"/>
  <c r="J140" i="63"/>
  <c r="S139" i="63"/>
  <c r="R139" i="63"/>
  <c r="K139" i="63"/>
  <c r="J139" i="63"/>
  <c r="S138" i="63"/>
  <c r="R138" i="63"/>
  <c r="K138" i="63"/>
  <c r="J138" i="63"/>
  <c r="S137" i="63"/>
  <c r="R137" i="63"/>
  <c r="K137" i="63"/>
  <c r="J137" i="63"/>
  <c r="R136" i="63"/>
  <c r="AB16" i="63" s="1"/>
  <c r="S136" i="63"/>
  <c r="J136" i="63"/>
  <c r="H133" i="63"/>
  <c r="S135" i="63"/>
  <c r="R135" i="63"/>
  <c r="K135" i="63"/>
  <c r="J135" i="63"/>
  <c r="S134" i="63"/>
  <c r="R134" i="63"/>
  <c r="K134" i="63"/>
  <c r="J134" i="63"/>
  <c r="S133" i="63"/>
  <c r="R133" i="63"/>
  <c r="K133" i="63"/>
  <c r="J133" i="63"/>
  <c r="S132" i="63"/>
  <c r="R132" i="63"/>
  <c r="P132" i="63"/>
  <c r="K132" i="63"/>
  <c r="J132" i="63"/>
  <c r="S131" i="63"/>
  <c r="R131" i="63"/>
  <c r="P131" i="63"/>
  <c r="K131" i="63"/>
  <c r="J131" i="63"/>
  <c r="S130" i="63"/>
  <c r="R130" i="63"/>
  <c r="K130" i="63"/>
  <c r="J130" i="63"/>
  <c r="S129" i="63"/>
  <c r="R129" i="63"/>
  <c r="K129" i="63"/>
  <c r="J129" i="63"/>
  <c r="S128" i="63"/>
  <c r="R128" i="63"/>
  <c r="P128" i="63"/>
  <c r="K128" i="63"/>
  <c r="J128" i="63"/>
  <c r="S127" i="63"/>
  <c r="R127" i="63"/>
  <c r="P127" i="63"/>
  <c r="K127" i="63"/>
  <c r="J127" i="63"/>
  <c r="S126" i="63"/>
  <c r="R126" i="63"/>
  <c r="K126" i="63"/>
  <c r="J126" i="63"/>
  <c r="R125" i="63"/>
  <c r="AB15" i="63" s="1"/>
  <c r="S125" i="63"/>
  <c r="J125" i="63"/>
  <c r="K125" i="63"/>
  <c r="S124" i="63"/>
  <c r="R124" i="63"/>
  <c r="K124" i="63"/>
  <c r="J124" i="63"/>
  <c r="S123" i="63"/>
  <c r="R123" i="63"/>
  <c r="K123" i="63"/>
  <c r="J123" i="63"/>
  <c r="S122" i="63"/>
  <c r="R122" i="63"/>
  <c r="P122" i="63"/>
  <c r="K122" i="63"/>
  <c r="J122" i="63"/>
  <c r="H122" i="63"/>
  <c r="S121" i="63"/>
  <c r="R121" i="63"/>
  <c r="P121" i="63"/>
  <c r="K121" i="63"/>
  <c r="J121" i="63"/>
  <c r="H121" i="63"/>
  <c r="S120" i="63"/>
  <c r="R120" i="63"/>
  <c r="P120" i="63"/>
  <c r="K120" i="63"/>
  <c r="J120" i="63"/>
  <c r="S119" i="63"/>
  <c r="R119" i="63"/>
  <c r="P119" i="63"/>
  <c r="K119" i="63"/>
  <c r="J119" i="63"/>
  <c r="H119" i="63"/>
  <c r="S118" i="63"/>
  <c r="R118" i="63"/>
  <c r="P118" i="63"/>
  <c r="K118" i="63"/>
  <c r="J118" i="63"/>
  <c r="H118" i="63"/>
  <c r="S117" i="63"/>
  <c r="R117" i="63"/>
  <c r="P117" i="63"/>
  <c r="K117" i="63"/>
  <c r="J117" i="63"/>
  <c r="H117" i="63"/>
  <c r="S116" i="63"/>
  <c r="R116" i="63"/>
  <c r="P116" i="63"/>
  <c r="K116" i="63"/>
  <c r="J116" i="63"/>
  <c r="H116" i="63"/>
  <c r="S115" i="63"/>
  <c r="R115" i="63"/>
  <c r="P115" i="63"/>
  <c r="K115" i="63"/>
  <c r="J115" i="63"/>
  <c r="H115" i="63"/>
  <c r="R114" i="63"/>
  <c r="AB14" i="63" s="1"/>
  <c r="S114" i="63"/>
  <c r="J114" i="63"/>
  <c r="AA14" i="63" s="1"/>
  <c r="H111" i="63"/>
  <c r="S113" i="63"/>
  <c r="R113" i="63"/>
  <c r="K113" i="63"/>
  <c r="J113" i="63"/>
  <c r="S112" i="63"/>
  <c r="R112" i="63"/>
  <c r="P112" i="63"/>
  <c r="K112" i="63"/>
  <c r="J112" i="63"/>
  <c r="S111" i="63"/>
  <c r="R111" i="63"/>
  <c r="P111" i="63"/>
  <c r="K111" i="63"/>
  <c r="J111" i="63"/>
  <c r="S110" i="63"/>
  <c r="R110" i="63"/>
  <c r="P110" i="63"/>
  <c r="K110" i="63"/>
  <c r="J110" i="63"/>
  <c r="S109" i="63"/>
  <c r="R109" i="63"/>
  <c r="K109" i="63"/>
  <c r="J109" i="63"/>
  <c r="S108" i="63"/>
  <c r="R108" i="63"/>
  <c r="P108" i="63"/>
  <c r="K108" i="63"/>
  <c r="J108" i="63"/>
  <c r="H108" i="63"/>
  <c r="S107" i="63"/>
  <c r="R107" i="63"/>
  <c r="P107" i="63"/>
  <c r="K107" i="63"/>
  <c r="J107" i="63"/>
  <c r="S106" i="63"/>
  <c r="R106" i="63"/>
  <c r="P106" i="63"/>
  <c r="K106" i="63"/>
  <c r="J106" i="63"/>
  <c r="S105" i="63"/>
  <c r="R105" i="63"/>
  <c r="K105" i="63"/>
  <c r="J105" i="63"/>
  <c r="S104" i="63"/>
  <c r="R104" i="63"/>
  <c r="P104" i="63"/>
  <c r="K104" i="63"/>
  <c r="J104" i="63"/>
  <c r="R103" i="63"/>
  <c r="AB13" i="63" s="1"/>
  <c r="J103" i="63"/>
  <c r="AA13" i="63" s="1"/>
  <c r="H98" i="63"/>
  <c r="S102" i="63"/>
  <c r="R102" i="63"/>
  <c r="K102" i="63"/>
  <c r="J102" i="63"/>
  <c r="S101" i="63"/>
  <c r="R101" i="63"/>
  <c r="K101" i="63"/>
  <c r="J101" i="63"/>
  <c r="S100" i="63"/>
  <c r="R100" i="63"/>
  <c r="K100" i="63"/>
  <c r="J100" i="63"/>
  <c r="S99" i="63"/>
  <c r="R99" i="63"/>
  <c r="K99" i="63"/>
  <c r="J99" i="63"/>
  <c r="S98" i="63"/>
  <c r="R98" i="63"/>
  <c r="K98" i="63"/>
  <c r="J98" i="63"/>
  <c r="S97" i="63"/>
  <c r="R97" i="63"/>
  <c r="K97" i="63"/>
  <c r="J97" i="63"/>
  <c r="S96" i="63"/>
  <c r="R96" i="63"/>
  <c r="K96" i="63"/>
  <c r="J96" i="63"/>
  <c r="S95" i="63"/>
  <c r="R95" i="63"/>
  <c r="K95" i="63"/>
  <c r="J95" i="63"/>
  <c r="S94" i="63"/>
  <c r="R94" i="63"/>
  <c r="K94" i="63"/>
  <c r="J94" i="63"/>
  <c r="S93" i="63"/>
  <c r="R93" i="63"/>
  <c r="K93" i="63"/>
  <c r="J93" i="63"/>
  <c r="R92" i="63"/>
  <c r="AB12" i="63" s="1"/>
  <c r="P84" i="63"/>
  <c r="J92" i="63"/>
  <c r="AA12" i="63" s="1"/>
  <c r="H84" i="63"/>
  <c r="S91" i="63"/>
  <c r="R91" i="63"/>
  <c r="K91" i="63"/>
  <c r="J91" i="63"/>
  <c r="S90" i="63"/>
  <c r="R90" i="63"/>
  <c r="K90" i="63"/>
  <c r="J90" i="63"/>
  <c r="S89" i="63"/>
  <c r="R89" i="63"/>
  <c r="K89" i="63"/>
  <c r="J89" i="63"/>
  <c r="S88" i="63"/>
  <c r="R88" i="63"/>
  <c r="K88" i="63"/>
  <c r="J88" i="63"/>
  <c r="S87" i="63"/>
  <c r="R87" i="63"/>
  <c r="P87" i="63"/>
  <c r="K87" i="63"/>
  <c r="J87" i="63"/>
  <c r="H87" i="63"/>
  <c r="S86" i="63"/>
  <c r="R86" i="63"/>
  <c r="K86" i="63"/>
  <c r="J86" i="63"/>
  <c r="H86" i="63"/>
  <c r="S85" i="63"/>
  <c r="R85" i="63"/>
  <c r="K85" i="63"/>
  <c r="J85" i="63"/>
  <c r="S84" i="63"/>
  <c r="R84" i="63"/>
  <c r="K84" i="63"/>
  <c r="J84" i="63"/>
  <c r="S83" i="63"/>
  <c r="R83" i="63"/>
  <c r="P83" i="63"/>
  <c r="K83" i="63"/>
  <c r="J83" i="63"/>
  <c r="H83" i="63"/>
  <c r="S82" i="63"/>
  <c r="R82" i="63"/>
  <c r="K82" i="63"/>
  <c r="J82" i="63"/>
  <c r="R81" i="63"/>
  <c r="AB11" i="63" s="1"/>
  <c r="S81" i="63"/>
  <c r="J81" i="63"/>
  <c r="AA11" i="63" s="1"/>
  <c r="K81" i="63"/>
  <c r="S80" i="63"/>
  <c r="R80" i="63"/>
  <c r="K80" i="63"/>
  <c r="J80" i="63"/>
  <c r="S79" i="63"/>
  <c r="R79" i="63"/>
  <c r="K79" i="63"/>
  <c r="J79" i="63"/>
  <c r="AA78" i="63"/>
  <c r="S78" i="63"/>
  <c r="R78" i="63"/>
  <c r="K78" i="63"/>
  <c r="J78" i="63"/>
  <c r="S77" i="63"/>
  <c r="R77" i="63"/>
  <c r="K77" i="63"/>
  <c r="J77" i="63"/>
  <c r="H77" i="63"/>
  <c r="S76" i="63"/>
  <c r="R76" i="63"/>
  <c r="K76" i="63"/>
  <c r="J76" i="63"/>
  <c r="H76" i="63"/>
  <c r="S75" i="63"/>
  <c r="R75" i="63"/>
  <c r="K75" i="63"/>
  <c r="J75" i="63"/>
  <c r="H75" i="63"/>
  <c r="AA74" i="63"/>
  <c r="S74" i="63"/>
  <c r="R74" i="63"/>
  <c r="K74" i="63"/>
  <c r="J74" i="63"/>
  <c r="H74" i="63"/>
  <c r="S73" i="63"/>
  <c r="R73" i="63"/>
  <c r="K73" i="63"/>
  <c r="J73" i="63"/>
  <c r="H73" i="63"/>
  <c r="S72" i="63"/>
  <c r="R72" i="63"/>
  <c r="K72" i="63"/>
  <c r="J72" i="63"/>
  <c r="H72" i="63"/>
  <c r="AA71" i="63"/>
  <c r="S71" i="63"/>
  <c r="R71" i="63"/>
  <c r="K71" i="63"/>
  <c r="J71" i="63"/>
  <c r="H71" i="63"/>
  <c r="R70" i="63"/>
  <c r="AB10" i="63" s="1"/>
  <c r="S70" i="63"/>
  <c r="J70" i="63"/>
  <c r="AA10" i="63" s="1"/>
  <c r="H68" i="63"/>
  <c r="S69" i="63"/>
  <c r="R69" i="63"/>
  <c r="K69" i="63"/>
  <c r="J69" i="63"/>
  <c r="AB68" i="63"/>
  <c r="S68" i="63"/>
  <c r="R68" i="63"/>
  <c r="K68" i="63"/>
  <c r="J68" i="63"/>
  <c r="S67" i="63"/>
  <c r="R67" i="63"/>
  <c r="P67" i="63"/>
  <c r="K67" i="63"/>
  <c r="J67" i="63"/>
  <c r="AA66" i="63"/>
  <c r="S66" i="63"/>
  <c r="R66" i="63"/>
  <c r="P66" i="63"/>
  <c r="K66" i="63"/>
  <c r="J66" i="63"/>
  <c r="S65" i="63"/>
  <c r="R65" i="63"/>
  <c r="K65" i="63"/>
  <c r="J65" i="63"/>
  <c r="S64" i="63"/>
  <c r="R64" i="63"/>
  <c r="K64" i="63"/>
  <c r="J64" i="63"/>
  <c r="S63" i="63"/>
  <c r="R63" i="63"/>
  <c r="P63" i="63"/>
  <c r="K63" i="63"/>
  <c r="J63" i="63"/>
  <c r="AA62" i="63"/>
  <c r="S62" i="63"/>
  <c r="R62" i="63"/>
  <c r="P62" i="63"/>
  <c r="K62" i="63"/>
  <c r="J62" i="63"/>
  <c r="S61" i="63"/>
  <c r="R61" i="63"/>
  <c r="K61" i="63"/>
  <c r="J61" i="63"/>
  <c r="S60" i="63"/>
  <c r="R60" i="63"/>
  <c r="K60" i="63"/>
  <c r="J60" i="63"/>
  <c r="R59" i="63"/>
  <c r="AB9" i="63" s="1"/>
  <c r="P54" i="63"/>
  <c r="J59" i="63"/>
  <c r="H57" i="63"/>
  <c r="S58" i="63"/>
  <c r="R58" i="63"/>
  <c r="K58" i="63"/>
  <c r="J58" i="63"/>
  <c r="S57" i="63"/>
  <c r="R57" i="63"/>
  <c r="K57" i="63"/>
  <c r="J57" i="63"/>
  <c r="S56" i="63"/>
  <c r="R56" i="63"/>
  <c r="K56" i="63"/>
  <c r="J56" i="63"/>
  <c r="S55" i="63"/>
  <c r="R55" i="63"/>
  <c r="K55" i="63"/>
  <c r="J55" i="63"/>
  <c r="S54" i="63"/>
  <c r="R54" i="63"/>
  <c r="K54" i="63"/>
  <c r="J54" i="63"/>
  <c r="AB53" i="63"/>
  <c r="S53" i="63"/>
  <c r="R53" i="63"/>
  <c r="K53" i="63"/>
  <c r="J53" i="63"/>
  <c r="S52" i="63"/>
  <c r="R52" i="63"/>
  <c r="K52" i="63"/>
  <c r="J52" i="63"/>
  <c r="S51" i="63"/>
  <c r="R51" i="63"/>
  <c r="K51" i="63"/>
  <c r="J51" i="63"/>
  <c r="AA50" i="63"/>
  <c r="S50" i="63"/>
  <c r="R50" i="63"/>
  <c r="P50" i="63"/>
  <c r="K50" i="63"/>
  <c r="J50" i="63"/>
  <c r="S49" i="63"/>
  <c r="R49" i="63"/>
  <c r="K49" i="63"/>
  <c r="J49" i="63"/>
  <c r="H49" i="63"/>
  <c r="AB48" i="63"/>
  <c r="R48" i="63"/>
  <c r="AB8" i="63" s="1"/>
  <c r="P47" i="63"/>
  <c r="J48" i="63"/>
  <c r="AA8" i="63" s="1"/>
  <c r="K48" i="63"/>
  <c r="S47" i="63"/>
  <c r="R47" i="63"/>
  <c r="K47" i="63"/>
  <c r="J47" i="63"/>
  <c r="S46" i="63"/>
  <c r="R46" i="63"/>
  <c r="K46" i="63"/>
  <c r="J46" i="63"/>
  <c r="AA45" i="63"/>
  <c r="S45" i="63"/>
  <c r="R45" i="63"/>
  <c r="P45" i="63"/>
  <c r="K45" i="63"/>
  <c r="J45" i="63"/>
  <c r="S44" i="63"/>
  <c r="R44" i="63"/>
  <c r="P44" i="63"/>
  <c r="K44" i="63"/>
  <c r="J44" i="63"/>
  <c r="H44" i="63"/>
  <c r="AB43" i="63"/>
  <c r="S43" i="63"/>
  <c r="R43" i="63"/>
  <c r="P43" i="63"/>
  <c r="K43" i="63"/>
  <c r="J43" i="63"/>
  <c r="S42" i="63"/>
  <c r="R42" i="63"/>
  <c r="P42" i="63"/>
  <c r="K42" i="63"/>
  <c r="J42" i="63"/>
  <c r="H42" i="63"/>
  <c r="S41" i="63"/>
  <c r="R41" i="63"/>
  <c r="P41" i="63"/>
  <c r="K41" i="63"/>
  <c r="J41" i="63"/>
  <c r="AA40" i="63"/>
  <c r="S40" i="63"/>
  <c r="R40" i="63"/>
  <c r="P40" i="63"/>
  <c r="K40" i="63"/>
  <c r="J40" i="63"/>
  <c r="S39" i="63"/>
  <c r="R39" i="63"/>
  <c r="P39" i="63"/>
  <c r="K39" i="63"/>
  <c r="J39" i="63"/>
  <c r="H39" i="63"/>
  <c r="S38" i="63"/>
  <c r="R38" i="63"/>
  <c r="P38" i="63"/>
  <c r="K38" i="63"/>
  <c r="J38" i="63"/>
  <c r="R37" i="63"/>
  <c r="AB7" i="63" s="1"/>
  <c r="P35" i="63"/>
  <c r="J37" i="63"/>
  <c r="AA7" i="63" s="1"/>
  <c r="K37" i="63"/>
  <c r="AB36" i="63"/>
  <c r="S36" i="63"/>
  <c r="R36" i="63"/>
  <c r="P36" i="63"/>
  <c r="K36" i="63"/>
  <c r="J36" i="63"/>
  <c r="S35" i="63"/>
  <c r="R35" i="63"/>
  <c r="K35" i="63"/>
  <c r="J35" i="63"/>
  <c r="H35" i="63"/>
  <c r="S34" i="63"/>
  <c r="R34" i="63"/>
  <c r="P34" i="63"/>
  <c r="K34" i="63"/>
  <c r="J34" i="63"/>
  <c r="S33" i="63"/>
  <c r="R33" i="63"/>
  <c r="P33" i="63"/>
  <c r="K33" i="63"/>
  <c r="J33" i="63"/>
  <c r="S32" i="63"/>
  <c r="R32" i="63"/>
  <c r="P32" i="63"/>
  <c r="K32" i="63"/>
  <c r="J32" i="63"/>
  <c r="S31" i="63"/>
  <c r="R31" i="63"/>
  <c r="P31" i="63"/>
  <c r="K31" i="63"/>
  <c r="J31" i="63"/>
  <c r="S30" i="63"/>
  <c r="R30" i="63"/>
  <c r="P30" i="63"/>
  <c r="K30" i="63"/>
  <c r="J30" i="63"/>
  <c r="S29" i="63"/>
  <c r="R29" i="63"/>
  <c r="P29" i="63"/>
  <c r="K29" i="63"/>
  <c r="J29" i="63"/>
  <c r="S28" i="63"/>
  <c r="R28" i="63"/>
  <c r="P28" i="63"/>
  <c r="K28" i="63"/>
  <c r="J28" i="63"/>
  <c r="S27" i="63"/>
  <c r="R27" i="63"/>
  <c r="P27" i="63"/>
  <c r="K27" i="63"/>
  <c r="J27" i="63"/>
  <c r="H27" i="63"/>
  <c r="R26" i="63"/>
  <c r="AB6" i="63" s="1"/>
  <c r="J26" i="63"/>
  <c r="AA6" i="63" s="1"/>
  <c r="H24" i="63"/>
  <c r="S25" i="63"/>
  <c r="R25" i="63"/>
  <c r="K25" i="63"/>
  <c r="J25" i="63"/>
  <c r="S24" i="63"/>
  <c r="R24" i="63"/>
  <c r="K24" i="63"/>
  <c r="J24" i="63"/>
  <c r="AA23" i="63"/>
  <c r="S23" i="63"/>
  <c r="R23" i="63"/>
  <c r="K23" i="63"/>
  <c r="J23" i="63"/>
  <c r="S22" i="63"/>
  <c r="R22" i="63"/>
  <c r="K22" i="63"/>
  <c r="J22" i="63"/>
  <c r="AB21" i="63"/>
  <c r="S21" i="63"/>
  <c r="R21" i="63"/>
  <c r="K21" i="63"/>
  <c r="J21" i="63"/>
  <c r="S20" i="63"/>
  <c r="R20" i="63"/>
  <c r="K20" i="63"/>
  <c r="J20" i="63"/>
  <c r="S19" i="63"/>
  <c r="R19" i="63"/>
  <c r="K19" i="63"/>
  <c r="J19" i="63"/>
  <c r="S18" i="63"/>
  <c r="R18" i="63"/>
  <c r="P18" i="63"/>
  <c r="K18" i="63"/>
  <c r="J18" i="63"/>
  <c r="S17" i="63"/>
  <c r="R17" i="63"/>
  <c r="K17" i="63"/>
  <c r="J17" i="63"/>
  <c r="AA16" i="63"/>
  <c r="S16" i="63"/>
  <c r="R16" i="63"/>
  <c r="K16" i="63"/>
  <c r="J16" i="63"/>
  <c r="AA15" i="63"/>
  <c r="R15" i="63"/>
  <c r="AB5" i="63" s="1"/>
  <c r="P12" i="63"/>
  <c r="J15" i="63"/>
  <c r="AA5" i="63" s="1"/>
  <c r="H11" i="63"/>
  <c r="S14" i="63"/>
  <c r="R14" i="63"/>
  <c r="K14" i="63"/>
  <c r="J14" i="63"/>
  <c r="S13" i="63"/>
  <c r="R13" i="63"/>
  <c r="P13" i="63"/>
  <c r="K13" i="63"/>
  <c r="J13" i="63"/>
  <c r="S12" i="63"/>
  <c r="R12" i="63"/>
  <c r="K12" i="63"/>
  <c r="J12" i="63"/>
  <c r="S11" i="63"/>
  <c r="R11" i="63"/>
  <c r="P11" i="63"/>
  <c r="K11" i="63"/>
  <c r="J11" i="63"/>
  <c r="S10" i="63"/>
  <c r="R10" i="63"/>
  <c r="P10" i="63"/>
  <c r="K10" i="63"/>
  <c r="J10" i="63"/>
  <c r="AA9" i="63"/>
  <c r="S9" i="63"/>
  <c r="R9" i="63"/>
  <c r="P9" i="63"/>
  <c r="K9" i="63"/>
  <c r="J9" i="63"/>
  <c r="S8" i="63"/>
  <c r="R8" i="63"/>
  <c r="P8" i="63"/>
  <c r="K8" i="63"/>
  <c r="J8" i="63"/>
  <c r="S7" i="63"/>
  <c r="R7" i="63"/>
  <c r="P7" i="63"/>
  <c r="K7" i="63"/>
  <c r="J7" i="63"/>
  <c r="H7" i="63"/>
  <c r="S6" i="63"/>
  <c r="R6" i="63"/>
  <c r="P6" i="63"/>
  <c r="K6" i="63"/>
  <c r="J6" i="63"/>
  <c r="S5" i="63"/>
  <c r="R5" i="63"/>
  <c r="P5" i="63"/>
  <c r="K5" i="63"/>
  <c r="J5" i="63"/>
  <c r="R92" i="61"/>
  <c r="AB12" i="61" s="1"/>
  <c r="J92" i="61"/>
  <c r="AA12" i="61" s="1"/>
  <c r="H87" i="61"/>
  <c r="S91" i="61"/>
  <c r="R91" i="61"/>
  <c r="K91" i="61"/>
  <c r="J91" i="61"/>
  <c r="S90" i="61"/>
  <c r="R90" i="61"/>
  <c r="K90" i="61"/>
  <c r="J90" i="61"/>
  <c r="S89" i="61"/>
  <c r="R89" i="61"/>
  <c r="K89" i="61"/>
  <c r="J89" i="61"/>
  <c r="H89" i="61"/>
  <c r="S88" i="61"/>
  <c r="R88" i="61"/>
  <c r="K88" i="61"/>
  <c r="J88" i="61"/>
  <c r="S87" i="61"/>
  <c r="R87" i="61"/>
  <c r="K87" i="61"/>
  <c r="J87" i="61"/>
  <c r="S86" i="61"/>
  <c r="R86" i="61"/>
  <c r="K86" i="61"/>
  <c r="J86" i="61"/>
  <c r="H86" i="61"/>
  <c r="S85" i="61"/>
  <c r="R85" i="61"/>
  <c r="K85" i="61"/>
  <c r="J85" i="61"/>
  <c r="S84" i="61"/>
  <c r="R84" i="61"/>
  <c r="K84" i="61"/>
  <c r="J84" i="61"/>
  <c r="H84" i="61"/>
  <c r="S83" i="61"/>
  <c r="R83" i="61"/>
  <c r="K83" i="61"/>
  <c r="J83" i="61"/>
  <c r="S82" i="61"/>
  <c r="R82" i="61"/>
  <c r="K82" i="61"/>
  <c r="J82" i="61"/>
  <c r="R81" i="61"/>
  <c r="AB11" i="61" s="1"/>
  <c r="P80" i="61"/>
  <c r="J81" i="61"/>
  <c r="AA11" i="61" s="1"/>
  <c r="K81" i="61"/>
  <c r="S80" i="61"/>
  <c r="R80" i="61"/>
  <c r="K80" i="61"/>
  <c r="J80" i="61"/>
  <c r="S79" i="61"/>
  <c r="R79" i="61"/>
  <c r="K79" i="61"/>
  <c r="J79" i="61"/>
  <c r="S78" i="61"/>
  <c r="R78" i="61"/>
  <c r="K78" i="61"/>
  <c r="J78" i="61"/>
  <c r="S77" i="61"/>
  <c r="R77" i="61"/>
  <c r="K77" i="61"/>
  <c r="J77" i="61"/>
  <c r="S76" i="61"/>
  <c r="R76" i="61"/>
  <c r="K76" i="61"/>
  <c r="J76" i="61"/>
  <c r="S75" i="61"/>
  <c r="R75" i="61"/>
  <c r="P75" i="61"/>
  <c r="K75" i="61"/>
  <c r="J75" i="61"/>
  <c r="S74" i="61"/>
  <c r="R74" i="61"/>
  <c r="K74" i="61"/>
  <c r="J74" i="61"/>
  <c r="S73" i="61"/>
  <c r="R73" i="61"/>
  <c r="K73" i="61"/>
  <c r="J73" i="61"/>
  <c r="S72" i="61"/>
  <c r="R72" i="61"/>
  <c r="K72" i="61"/>
  <c r="J72" i="61"/>
  <c r="S71" i="61"/>
  <c r="R71" i="61"/>
  <c r="K71" i="61"/>
  <c r="J71" i="61"/>
  <c r="R70" i="61"/>
  <c r="AB10" i="61" s="1"/>
  <c r="S70" i="61"/>
  <c r="J70" i="61"/>
  <c r="AA10" i="61" s="1"/>
  <c r="K70" i="61"/>
  <c r="S69" i="61"/>
  <c r="R69" i="61"/>
  <c r="K69" i="61"/>
  <c r="J69" i="61"/>
  <c r="H69" i="61"/>
  <c r="S68" i="61"/>
  <c r="R68" i="61"/>
  <c r="K68" i="61"/>
  <c r="J68" i="61"/>
  <c r="H68" i="61"/>
  <c r="S67" i="61"/>
  <c r="R67" i="61"/>
  <c r="K67" i="61"/>
  <c r="J67" i="61"/>
  <c r="H67" i="61"/>
  <c r="S66" i="61"/>
  <c r="R66" i="61"/>
  <c r="K66" i="61"/>
  <c r="J66" i="61"/>
  <c r="H66" i="61"/>
  <c r="S65" i="61"/>
  <c r="R65" i="61"/>
  <c r="K65" i="61"/>
  <c r="J65" i="61"/>
  <c r="H65" i="61"/>
  <c r="S64" i="61"/>
  <c r="R64" i="61"/>
  <c r="K64" i="61"/>
  <c r="J64" i="61"/>
  <c r="H64" i="61"/>
  <c r="S63" i="61"/>
  <c r="R63" i="61"/>
  <c r="K63" i="61"/>
  <c r="J63" i="61"/>
  <c r="H63" i="61"/>
  <c r="S62" i="61"/>
  <c r="R62" i="61"/>
  <c r="P62" i="61"/>
  <c r="K62" i="61"/>
  <c r="J62" i="61"/>
  <c r="H62" i="61"/>
  <c r="S61" i="61"/>
  <c r="R61" i="61"/>
  <c r="K61" i="61"/>
  <c r="J61" i="61"/>
  <c r="H61" i="61"/>
  <c r="S60" i="61"/>
  <c r="R60" i="61"/>
  <c r="K60" i="61"/>
  <c r="J60" i="61"/>
  <c r="H60" i="61"/>
  <c r="R59" i="61"/>
  <c r="AB9" i="61" s="1"/>
  <c r="P54" i="61"/>
  <c r="J59" i="61"/>
  <c r="AA9" i="61" s="1"/>
  <c r="H55" i="61"/>
  <c r="S58" i="61"/>
  <c r="R58" i="61"/>
  <c r="K58" i="61"/>
  <c r="J58" i="61"/>
  <c r="S57" i="61"/>
  <c r="R57" i="61"/>
  <c r="K57" i="61"/>
  <c r="J57" i="61"/>
  <c r="S56" i="61"/>
  <c r="R56" i="61"/>
  <c r="K56" i="61"/>
  <c r="J56" i="61"/>
  <c r="S55" i="61"/>
  <c r="R55" i="61"/>
  <c r="K55" i="61"/>
  <c r="J55" i="61"/>
  <c r="S54" i="61"/>
  <c r="R54" i="61"/>
  <c r="K54" i="61"/>
  <c r="J54" i="61"/>
  <c r="S53" i="61"/>
  <c r="R53" i="61"/>
  <c r="K53" i="61"/>
  <c r="J53" i="61"/>
  <c r="S52" i="61"/>
  <c r="R52" i="61"/>
  <c r="K52" i="61"/>
  <c r="J52" i="61"/>
  <c r="S51" i="61"/>
  <c r="R51" i="61"/>
  <c r="K51" i="61"/>
  <c r="J51" i="61"/>
  <c r="S50" i="61"/>
  <c r="R50" i="61"/>
  <c r="K50" i="61"/>
  <c r="J50" i="61"/>
  <c r="S49" i="61"/>
  <c r="R49" i="61"/>
  <c r="K49" i="61"/>
  <c r="J49" i="61"/>
  <c r="R48" i="61"/>
  <c r="AB8" i="61" s="1"/>
  <c r="P40" i="61"/>
  <c r="J48" i="61"/>
  <c r="AA8" i="61" s="1"/>
  <c r="H46" i="61"/>
  <c r="S47" i="61"/>
  <c r="R47" i="61"/>
  <c r="K47" i="61"/>
  <c r="J47" i="61"/>
  <c r="H47" i="61"/>
  <c r="S46" i="61"/>
  <c r="R46" i="61"/>
  <c r="K46" i="61"/>
  <c r="J46" i="61"/>
  <c r="S45" i="61"/>
  <c r="R45" i="61"/>
  <c r="K45" i="61"/>
  <c r="J45" i="61"/>
  <c r="H45" i="61"/>
  <c r="S44" i="61"/>
  <c r="R44" i="61"/>
  <c r="K44" i="61"/>
  <c r="J44" i="61"/>
  <c r="H44" i="61"/>
  <c r="S43" i="61"/>
  <c r="R43" i="61"/>
  <c r="K43" i="61"/>
  <c r="J43" i="61"/>
  <c r="H43" i="61"/>
  <c r="S42" i="61"/>
  <c r="R42" i="61"/>
  <c r="K42" i="61"/>
  <c r="J42" i="61"/>
  <c r="H42" i="61"/>
  <c r="S41" i="61"/>
  <c r="R41" i="61"/>
  <c r="K41" i="61"/>
  <c r="J41" i="61"/>
  <c r="H41" i="61"/>
  <c r="S40" i="61"/>
  <c r="R40" i="61"/>
  <c r="K40" i="61"/>
  <c r="J40" i="61"/>
  <c r="H40" i="61"/>
  <c r="S39" i="61"/>
  <c r="R39" i="61"/>
  <c r="K39" i="61"/>
  <c r="J39" i="61"/>
  <c r="H39" i="61"/>
  <c r="S38" i="61"/>
  <c r="R38" i="61"/>
  <c r="K38" i="61"/>
  <c r="J38" i="61"/>
  <c r="H38" i="61"/>
  <c r="R37" i="61"/>
  <c r="AB7" i="61" s="1"/>
  <c r="P28" i="61"/>
  <c r="J37" i="61"/>
  <c r="AA7" i="61" s="1"/>
  <c r="K37" i="61"/>
  <c r="S36" i="61"/>
  <c r="R36" i="61"/>
  <c r="P36" i="61"/>
  <c r="K36" i="61"/>
  <c r="J36" i="61"/>
  <c r="S35" i="61"/>
  <c r="R35" i="61"/>
  <c r="K35" i="61"/>
  <c r="J35" i="61"/>
  <c r="H35" i="61"/>
  <c r="S34" i="61"/>
  <c r="R34" i="61"/>
  <c r="P34" i="61"/>
  <c r="K34" i="61"/>
  <c r="J34" i="61"/>
  <c r="S33" i="61"/>
  <c r="R33" i="61"/>
  <c r="P33" i="61"/>
  <c r="K33" i="61"/>
  <c r="J33" i="61"/>
  <c r="H33" i="61"/>
  <c r="S32" i="61"/>
  <c r="R32" i="61"/>
  <c r="K32" i="61"/>
  <c r="J32" i="61"/>
  <c r="S31" i="61"/>
  <c r="R31" i="61"/>
  <c r="P31" i="61"/>
  <c r="K31" i="61"/>
  <c r="J31" i="61"/>
  <c r="H31" i="61"/>
  <c r="S30" i="61"/>
  <c r="R30" i="61"/>
  <c r="P30" i="61"/>
  <c r="K30" i="61"/>
  <c r="J30" i="61"/>
  <c r="S29" i="61"/>
  <c r="R29" i="61"/>
  <c r="K29" i="61"/>
  <c r="J29" i="61"/>
  <c r="H29" i="61"/>
  <c r="S28" i="61"/>
  <c r="R28" i="61"/>
  <c r="K28" i="61"/>
  <c r="J28" i="61"/>
  <c r="S27" i="61"/>
  <c r="R27" i="61"/>
  <c r="P27" i="61"/>
  <c r="K27" i="61"/>
  <c r="J27" i="61"/>
  <c r="H27" i="61"/>
  <c r="R26" i="61"/>
  <c r="AB6" i="61" s="1"/>
  <c r="S26" i="61"/>
  <c r="J26" i="61"/>
  <c r="AA6" i="61" s="1"/>
  <c r="H20" i="61"/>
  <c r="S25" i="61"/>
  <c r="R25" i="61"/>
  <c r="K25" i="61"/>
  <c r="J25" i="61"/>
  <c r="S24" i="61"/>
  <c r="R24" i="61"/>
  <c r="K24" i="61"/>
  <c r="J24" i="61"/>
  <c r="S23" i="61"/>
  <c r="R23" i="61"/>
  <c r="K23" i="61"/>
  <c r="J23" i="61"/>
  <c r="S22" i="61"/>
  <c r="R22" i="61"/>
  <c r="K22" i="61"/>
  <c r="J22" i="61"/>
  <c r="S21" i="61"/>
  <c r="R21" i="61"/>
  <c r="K21" i="61"/>
  <c r="J21" i="61"/>
  <c r="S20" i="61"/>
  <c r="R20" i="61"/>
  <c r="K20" i="61"/>
  <c r="J20" i="61"/>
  <c r="S19" i="61"/>
  <c r="R19" i="61"/>
  <c r="K19" i="61"/>
  <c r="J19" i="61"/>
  <c r="S18" i="61"/>
  <c r="R18" i="61"/>
  <c r="K18" i="61"/>
  <c r="J18" i="61"/>
  <c r="S17" i="61"/>
  <c r="R17" i="61"/>
  <c r="K17" i="61"/>
  <c r="J17" i="61"/>
  <c r="S16" i="61"/>
  <c r="R16" i="61"/>
  <c r="P16" i="61"/>
  <c r="K16" i="61"/>
  <c r="J16" i="61"/>
  <c r="R15" i="61"/>
  <c r="AB5" i="61" s="1"/>
  <c r="P13" i="61"/>
  <c r="J15" i="61"/>
  <c r="AA5" i="61" s="1"/>
  <c r="S14" i="61"/>
  <c r="R14" i="61"/>
  <c r="K14" i="61"/>
  <c r="J14" i="61"/>
  <c r="S13" i="61"/>
  <c r="R13" i="61"/>
  <c r="K13" i="61"/>
  <c r="J13" i="61"/>
  <c r="S12" i="61"/>
  <c r="R12" i="61"/>
  <c r="K12" i="61"/>
  <c r="J12" i="61"/>
  <c r="S11" i="61"/>
  <c r="R11" i="61"/>
  <c r="K11" i="61"/>
  <c r="J11" i="61"/>
  <c r="S10" i="61"/>
  <c r="R10" i="61"/>
  <c r="K10" i="61"/>
  <c r="J10" i="61"/>
  <c r="S9" i="61"/>
  <c r="R9" i="61"/>
  <c r="K9" i="61"/>
  <c r="J9" i="61"/>
  <c r="S8" i="61"/>
  <c r="R8" i="61"/>
  <c r="P8" i="61"/>
  <c r="K8" i="61"/>
  <c r="J8" i="61"/>
  <c r="S7" i="61"/>
  <c r="R7" i="61"/>
  <c r="K7" i="61"/>
  <c r="J7" i="61"/>
  <c r="S6" i="61"/>
  <c r="R6" i="61"/>
  <c r="P6" i="61"/>
  <c r="K6" i="61"/>
  <c r="J6" i="61"/>
  <c r="S5" i="61"/>
  <c r="R5" i="61"/>
  <c r="K5" i="61"/>
  <c r="R5" i="60"/>
  <c r="O5" i="60"/>
  <c r="Q6" i="60" s="1"/>
  <c r="M5" i="60"/>
  <c r="L5" i="60"/>
  <c r="H5" i="60"/>
  <c r="G5" i="60"/>
  <c r="I8" i="60" s="1"/>
  <c r="E5" i="60"/>
  <c r="D5" i="60"/>
  <c r="I447" i="58"/>
  <c r="I446" i="58"/>
  <c r="O77" i="58" s="1"/>
  <c r="I445" i="58"/>
  <c r="I444" i="58"/>
  <c r="I443" i="58"/>
  <c r="I442" i="58"/>
  <c r="N77" i="58" s="1"/>
  <c r="I441" i="58"/>
  <c r="I440" i="58"/>
  <c r="O76" i="58" s="1"/>
  <c r="I439" i="58"/>
  <c r="I438" i="58"/>
  <c r="I437" i="58"/>
  <c r="I436" i="58"/>
  <c r="N76" i="58" s="1"/>
  <c r="I435" i="58"/>
  <c r="I434" i="58"/>
  <c r="I433" i="58"/>
  <c r="I432" i="58"/>
  <c r="I431" i="58"/>
  <c r="I430" i="58"/>
  <c r="N75" i="58" s="1"/>
  <c r="I429" i="58"/>
  <c r="I428" i="58"/>
  <c r="O74" i="58" s="1"/>
  <c r="I427" i="58"/>
  <c r="I426" i="58"/>
  <c r="I425" i="58"/>
  <c r="I424" i="58"/>
  <c r="N74" i="58" s="1"/>
  <c r="I423" i="58"/>
  <c r="I422" i="58"/>
  <c r="O73" i="58" s="1"/>
  <c r="I421" i="58"/>
  <c r="I420" i="58"/>
  <c r="I419" i="58"/>
  <c r="I418" i="58"/>
  <c r="N73" i="58" s="1"/>
  <c r="I417" i="58"/>
  <c r="I416" i="58"/>
  <c r="O72" i="58" s="1"/>
  <c r="I415" i="58"/>
  <c r="I414" i="58"/>
  <c r="I413" i="58"/>
  <c r="I412" i="58"/>
  <c r="N72" i="58" s="1"/>
  <c r="I411" i="58"/>
  <c r="I410" i="58"/>
  <c r="O71" i="58" s="1"/>
  <c r="I409" i="58"/>
  <c r="I408" i="58"/>
  <c r="I407" i="58"/>
  <c r="I406" i="58"/>
  <c r="N71" i="58" s="1"/>
  <c r="I405" i="58"/>
  <c r="I404" i="58"/>
  <c r="O70" i="58" s="1"/>
  <c r="I403" i="58"/>
  <c r="I402" i="58"/>
  <c r="I401" i="58"/>
  <c r="I400" i="58"/>
  <c r="N70" i="58" s="1"/>
  <c r="I399" i="58"/>
  <c r="I398" i="58"/>
  <c r="O69" i="58" s="1"/>
  <c r="I397" i="58"/>
  <c r="I396" i="58"/>
  <c r="I395" i="58"/>
  <c r="I394" i="58"/>
  <c r="N69" i="58" s="1"/>
  <c r="I393" i="58"/>
  <c r="I392" i="58"/>
  <c r="O68" i="58" s="1"/>
  <c r="I391" i="58"/>
  <c r="I390" i="58"/>
  <c r="I389" i="58"/>
  <c r="I388" i="58"/>
  <c r="N68" i="58" s="1"/>
  <c r="I387" i="58"/>
  <c r="I386" i="58"/>
  <c r="O67" i="58" s="1"/>
  <c r="I385" i="58"/>
  <c r="I384" i="58"/>
  <c r="I383" i="58"/>
  <c r="I382" i="58"/>
  <c r="N67" i="58" s="1"/>
  <c r="I381" i="58"/>
  <c r="I380" i="58"/>
  <c r="O66" i="58" s="1"/>
  <c r="I379" i="58"/>
  <c r="I378" i="58"/>
  <c r="I377" i="58"/>
  <c r="I376" i="58"/>
  <c r="N66" i="58" s="1"/>
  <c r="I375" i="58"/>
  <c r="I374" i="58"/>
  <c r="O65" i="58" s="1"/>
  <c r="I373" i="58"/>
  <c r="I372" i="58"/>
  <c r="I371" i="58"/>
  <c r="I370" i="58"/>
  <c r="N65" i="58" s="1"/>
  <c r="I369" i="58"/>
  <c r="I368" i="58"/>
  <c r="O64" i="58" s="1"/>
  <c r="I367" i="58"/>
  <c r="I366" i="58"/>
  <c r="I365" i="58"/>
  <c r="I364" i="58"/>
  <c r="N64" i="58" s="1"/>
  <c r="I363" i="58"/>
  <c r="I362" i="58"/>
  <c r="O63" i="58" s="1"/>
  <c r="I361" i="58"/>
  <c r="I360" i="58"/>
  <c r="I359" i="58"/>
  <c r="I358" i="58"/>
  <c r="N63" i="58" s="1"/>
  <c r="I357" i="58"/>
  <c r="I356" i="58"/>
  <c r="O62" i="58" s="1"/>
  <c r="I355" i="58"/>
  <c r="I354" i="58"/>
  <c r="I353" i="58"/>
  <c r="I352" i="58"/>
  <c r="N62" i="58" s="1"/>
  <c r="I351" i="58"/>
  <c r="I350" i="58"/>
  <c r="O61" i="58" s="1"/>
  <c r="I349" i="58"/>
  <c r="I348" i="58"/>
  <c r="I347" i="58"/>
  <c r="I346" i="58"/>
  <c r="N61" i="58" s="1"/>
  <c r="I345" i="58"/>
  <c r="I344" i="58"/>
  <c r="O60" i="58" s="1"/>
  <c r="I343" i="58"/>
  <c r="I342" i="58"/>
  <c r="I341" i="58"/>
  <c r="I340" i="58"/>
  <c r="N60" i="58" s="1"/>
  <c r="I339" i="58"/>
  <c r="I338" i="58"/>
  <c r="O59" i="58" s="1"/>
  <c r="I337" i="58"/>
  <c r="I336" i="58"/>
  <c r="I335" i="58"/>
  <c r="I334" i="58"/>
  <c r="N59" i="58" s="1"/>
  <c r="I333" i="58"/>
  <c r="I332" i="58"/>
  <c r="O58" i="58" s="1"/>
  <c r="I331" i="58"/>
  <c r="I330" i="58"/>
  <c r="I329" i="58"/>
  <c r="I328" i="58"/>
  <c r="N58" i="58" s="1"/>
  <c r="I327" i="58"/>
  <c r="I326" i="58"/>
  <c r="O57" i="58" s="1"/>
  <c r="I325" i="58"/>
  <c r="I324" i="58"/>
  <c r="I323" i="58"/>
  <c r="I322" i="58"/>
  <c r="N57" i="58" s="1"/>
  <c r="I321" i="58"/>
  <c r="I320" i="58"/>
  <c r="O56" i="58" s="1"/>
  <c r="I319" i="58"/>
  <c r="I318" i="58"/>
  <c r="I317" i="58"/>
  <c r="I316" i="58"/>
  <c r="N56" i="58" s="1"/>
  <c r="I315" i="58"/>
  <c r="I314" i="58"/>
  <c r="O55" i="58" s="1"/>
  <c r="I313" i="58"/>
  <c r="I312" i="58"/>
  <c r="I311" i="58"/>
  <c r="I310" i="58"/>
  <c r="N55" i="58" s="1"/>
  <c r="I309" i="58"/>
  <c r="I308" i="58"/>
  <c r="O54" i="58" s="1"/>
  <c r="I307" i="58"/>
  <c r="I306" i="58"/>
  <c r="I305" i="58"/>
  <c r="I304" i="58"/>
  <c r="N54" i="58" s="1"/>
  <c r="I303" i="58"/>
  <c r="I302" i="58"/>
  <c r="O53" i="58" s="1"/>
  <c r="I301" i="58"/>
  <c r="I300" i="58"/>
  <c r="I299" i="58"/>
  <c r="I298" i="58"/>
  <c r="N53" i="58" s="1"/>
  <c r="I297" i="58"/>
  <c r="I296" i="58"/>
  <c r="O52" i="58" s="1"/>
  <c r="I295" i="58"/>
  <c r="I294" i="58"/>
  <c r="I293" i="58"/>
  <c r="I292" i="58"/>
  <c r="N52" i="58" s="1"/>
  <c r="I291" i="58"/>
  <c r="I290" i="58"/>
  <c r="O51" i="58" s="1"/>
  <c r="I289" i="58"/>
  <c r="I288" i="58"/>
  <c r="I287" i="58"/>
  <c r="I286" i="58"/>
  <c r="N51" i="58" s="1"/>
  <c r="I285" i="58"/>
  <c r="I284" i="58"/>
  <c r="O50" i="58" s="1"/>
  <c r="I283" i="58"/>
  <c r="I282" i="58"/>
  <c r="I281" i="58"/>
  <c r="I280" i="58"/>
  <c r="N50" i="58" s="1"/>
  <c r="I279" i="58"/>
  <c r="I278" i="58"/>
  <c r="O49" i="58" s="1"/>
  <c r="I277" i="58"/>
  <c r="I276" i="58"/>
  <c r="I275" i="58"/>
  <c r="I274" i="58"/>
  <c r="N49" i="58" s="1"/>
  <c r="I273" i="58"/>
  <c r="I272" i="58"/>
  <c r="O48" i="58" s="1"/>
  <c r="I271" i="58"/>
  <c r="I270" i="58"/>
  <c r="I269" i="58"/>
  <c r="I268" i="58"/>
  <c r="N48" i="58" s="1"/>
  <c r="I267" i="58"/>
  <c r="I266" i="58"/>
  <c r="O47" i="58" s="1"/>
  <c r="I265" i="58"/>
  <c r="I264" i="58"/>
  <c r="I263" i="58"/>
  <c r="I262" i="58"/>
  <c r="N47" i="58" s="1"/>
  <c r="I261" i="58"/>
  <c r="I260" i="58"/>
  <c r="O46" i="58" s="1"/>
  <c r="I259" i="58"/>
  <c r="I258" i="58"/>
  <c r="I257" i="58"/>
  <c r="I256" i="58"/>
  <c r="N46" i="58" s="1"/>
  <c r="I255" i="58"/>
  <c r="I254" i="58"/>
  <c r="O45" i="58" s="1"/>
  <c r="I253" i="58"/>
  <c r="I252" i="58"/>
  <c r="I251" i="58"/>
  <c r="I250" i="58"/>
  <c r="I249" i="58"/>
  <c r="I248" i="58"/>
  <c r="O44" i="58" s="1"/>
  <c r="I247" i="58"/>
  <c r="I246" i="58"/>
  <c r="I245" i="58"/>
  <c r="I244" i="58"/>
  <c r="N44" i="58" s="1"/>
  <c r="I243" i="58"/>
  <c r="I242" i="58"/>
  <c r="O43" i="58" s="1"/>
  <c r="I241" i="58"/>
  <c r="I240" i="58"/>
  <c r="I239" i="58"/>
  <c r="I238" i="58"/>
  <c r="N43" i="58" s="1"/>
  <c r="I237" i="58"/>
  <c r="I236" i="58"/>
  <c r="O42" i="58" s="1"/>
  <c r="I235" i="58"/>
  <c r="I234" i="58"/>
  <c r="I233" i="58"/>
  <c r="I232" i="58"/>
  <c r="N42" i="58" s="1"/>
  <c r="I231" i="58"/>
  <c r="I230" i="58"/>
  <c r="O41" i="58" s="1"/>
  <c r="I229" i="58"/>
  <c r="I228" i="58"/>
  <c r="I227" i="58"/>
  <c r="I226" i="58"/>
  <c r="N41" i="58" s="1"/>
  <c r="I225" i="58"/>
  <c r="I224" i="58"/>
  <c r="O40" i="58" s="1"/>
  <c r="I223" i="58"/>
  <c r="I222" i="58"/>
  <c r="I221" i="58"/>
  <c r="I220" i="58"/>
  <c r="I219" i="58"/>
  <c r="I218" i="58"/>
  <c r="O39" i="58" s="1"/>
  <c r="I217" i="58"/>
  <c r="I216" i="58"/>
  <c r="I215" i="58"/>
  <c r="I214" i="58"/>
  <c r="N39" i="58" s="1"/>
  <c r="I213" i="58"/>
  <c r="I212" i="58"/>
  <c r="O38" i="58" s="1"/>
  <c r="I211" i="58"/>
  <c r="I210" i="58"/>
  <c r="I209" i="58"/>
  <c r="I208" i="58"/>
  <c r="I207" i="58"/>
  <c r="I206" i="58"/>
  <c r="O37" i="58" s="1"/>
  <c r="I205" i="58"/>
  <c r="I204" i="58"/>
  <c r="I203" i="58"/>
  <c r="I202" i="58"/>
  <c r="N37" i="58" s="1"/>
  <c r="I201" i="58"/>
  <c r="I200" i="58"/>
  <c r="O36" i="58" s="1"/>
  <c r="I199" i="58"/>
  <c r="I198" i="58"/>
  <c r="I197" i="58"/>
  <c r="I196" i="58"/>
  <c r="N36" i="58" s="1"/>
  <c r="I195" i="58"/>
  <c r="I194" i="58"/>
  <c r="O35" i="58" s="1"/>
  <c r="I193" i="58"/>
  <c r="I192" i="58"/>
  <c r="I191" i="58"/>
  <c r="I190" i="58"/>
  <c r="I189" i="58"/>
  <c r="I188" i="58"/>
  <c r="O34" i="58" s="1"/>
  <c r="I187" i="58"/>
  <c r="I186" i="58"/>
  <c r="I185" i="58"/>
  <c r="I184" i="58"/>
  <c r="N34" i="58" s="1"/>
  <c r="I183" i="58"/>
  <c r="I182" i="58"/>
  <c r="O33" i="58" s="1"/>
  <c r="I181" i="58"/>
  <c r="I180" i="58"/>
  <c r="I179" i="58"/>
  <c r="I178" i="58"/>
  <c r="N33" i="58" s="1"/>
  <c r="I177" i="58"/>
  <c r="I176" i="58"/>
  <c r="O32" i="58" s="1"/>
  <c r="I175" i="58"/>
  <c r="I174" i="58"/>
  <c r="I173" i="58"/>
  <c r="I172" i="58"/>
  <c r="N32" i="58" s="1"/>
  <c r="I171" i="58"/>
  <c r="I170" i="58"/>
  <c r="O31" i="58" s="1"/>
  <c r="I169" i="58"/>
  <c r="I168" i="58"/>
  <c r="I167" i="58"/>
  <c r="I166" i="58"/>
  <c r="N31" i="58" s="1"/>
  <c r="I165" i="58"/>
  <c r="I164" i="58"/>
  <c r="O30" i="58" s="1"/>
  <c r="I163" i="58"/>
  <c r="I162" i="58"/>
  <c r="I161" i="58"/>
  <c r="I160" i="58"/>
  <c r="N30" i="58" s="1"/>
  <c r="I159" i="58"/>
  <c r="I158" i="58"/>
  <c r="O29" i="58" s="1"/>
  <c r="I157" i="58"/>
  <c r="I156" i="58"/>
  <c r="I155" i="58"/>
  <c r="I154" i="58"/>
  <c r="N29" i="58" s="1"/>
  <c r="I153" i="58"/>
  <c r="I152" i="58"/>
  <c r="O28" i="58" s="1"/>
  <c r="I151" i="58"/>
  <c r="I150" i="58"/>
  <c r="I149" i="58"/>
  <c r="I148" i="58"/>
  <c r="N28" i="58" s="1"/>
  <c r="I147" i="58"/>
  <c r="I146" i="58"/>
  <c r="O27" i="58" s="1"/>
  <c r="I145" i="58"/>
  <c r="I144" i="58"/>
  <c r="I143" i="58"/>
  <c r="I142" i="58"/>
  <c r="N27" i="58" s="1"/>
  <c r="I141" i="58"/>
  <c r="I140" i="58"/>
  <c r="O26" i="58" s="1"/>
  <c r="I139" i="58"/>
  <c r="I138" i="58"/>
  <c r="I137" i="58"/>
  <c r="I136" i="58"/>
  <c r="N26" i="58" s="1"/>
  <c r="I135" i="58"/>
  <c r="I134" i="58"/>
  <c r="O25" i="58" s="1"/>
  <c r="I133" i="58"/>
  <c r="I132" i="58"/>
  <c r="I131" i="58"/>
  <c r="I130" i="58"/>
  <c r="N25" i="58" s="1"/>
  <c r="I129" i="58"/>
  <c r="I128" i="58"/>
  <c r="O24" i="58" s="1"/>
  <c r="I127" i="58"/>
  <c r="I126" i="58"/>
  <c r="I125" i="58"/>
  <c r="I124" i="58"/>
  <c r="N24" i="58" s="1"/>
  <c r="I123" i="58"/>
  <c r="I122" i="58"/>
  <c r="O23" i="58" s="1"/>
  <c r="I121" i="58"/>
  <c r="I120" i="58"/>
  <c r="I119" i="58"/>
  <c r="I118" i="58"/>
  <c r="N23" i="58" s="1"/>
  <c r="I117" i="58"/>
  <c r="I116" i="58"/>
  <c r="O22" i="58" s="1"/>
  <c r="I115" i="58"/>
  <c r="I114" i="58"/>
  <c r="I113" i="58"/>
  <c r="I112" i="58"/>
  <c r="N22" i="58" s="1"/>
  <c r="I111" i="58"/>
  <c r="I110" i="58"/>
  <c r="O21" i="58" s="1"/>
  <c r="I109" i="58"/>
  <c r="I108" i="58"/>
  <c r="I107" i="58"/>
  <c r="I106" i="58"/>
  <c r="N21" i="58" s="1"/>
  <c r="I105" i="58"/>
  <c r="I104" i="58"/>
  <c r="O20" i="58" s="1"/>
  <c r="I103" i="58"/>
  <c r="I102" i="58"/>
  <c r="I101" i="58"/>
  <c r="I100" i="58"/>
  <c r="I99" i="58"/>
  <c r="I98" i="58"/>
  <c r="O19" i="58" s="1"/>
  <c r="I97" i="58"/>
  <c r="I96" i="58"/>
  <c r="I95" i="58"/>
  <c r="I94" i="58"/>
  <c r="N19" i="58" s="1"/>
  <c r="I93" i="58"/>
  <c r="I92" i="58"/>
  <c r="O18" i="58" s="1"/>
  <c r="I91" i="58"/>
  <c r="I90" i="58"/>
  <c r="I89" i="58"/>
  <c r="I88" i="58"/>
  <c r="N18" i="58" s="1"/>
  <c r="I87" i="58"/>
  <c r="I86" i="58"/>
  <c r="O17" i="58" s="1"/>
  <c r="I85" i="58"/>
  <c r="I84" i="58"/>
  <c r="I83" i="58"/>
  <c r="I82" i="58"/>
  <c r="N17" i="58" s="1"/>
  <c r="I81" i="58"/>
  <c r="I80" i="58"/>
  <c r="O16" i="58" s="1"/>
  <c r="I79" i="58"/>
  <c r="I78" i="58"/>
  <c r="I77" i="58"/>
  <c r="J437" i="58"/>
  <c r="I76" i="58"/>
  <c r="N16" i="58" s="1"/>
  <c r="O75" i="58"/>
  <c r="J430" i="58"/>
  <c r="I75" i="58"/>
  <c r="I74" i="58"/>
  <c r="O15" i="58" s="1"/>
  <c r="J419" i="58"/>
  <c r="I73" i="58"/>
  <c r="I72" i="58"/>
  <c r="J410" i="58"/>
  <c r="I71" i="58"/>
  <c r="J400" i="58"/>
  <c r="I70" i="58"/>
  <c r="N15" i="58" s="1"/>
  <c r="I69" i="58"/>
  <c r="J389" i="58"/>
  <c r="I68" i="58"/>
  <c r="O14" i="58" s="1"/>
  <c r="J382" i="58"/>
  <c r="I67" i="58"/>
  <c r="J381" i="58"/>
  <c r="I66" i="58"/>
  <c r="J375" i="58"/>
  <c r="I65" i="58"/>
  <c r="I64" i="58"/>
  <c r="N14" i="58" s="1"/>
  <c r="J358" i="58"/>
  <c r="I63" i="58"/>
  <c r="I62" i="58"/>
  <c r="O13" i="58" s="1"/>
  <c r="I61" i="58"/>
  <c r="J344" i="58"/>
  <c r="I60" i="58"/>
  <c r="J336" i="58"/>
  <c r="I59" i="58"/>
  <c r="I58" i="58"/>
  <c r="N13" i="58" s="1"/>
  <c r="I57" i="58"/>
  <c r="I56" i="58"/>
  <c r="O12" i="58" s="1"/>
  <c r="J313" i="58"/>
  <c r="I55" i="58"/>
  <c r="I54" i="58"/>
  <c r="I53" i="58"/>
  <c r="I52" i="58"/>
  <c r="N12" i="58" s="1"/>
  <c r="I51" i="58"/>
  <c r="J285" i="58"/>
  <c r="I50" i="58"/>
  <c r="O11" i="58" s="1"/>
  <c r="J276" i="58"/>
  <c r="I49" i="58"/>
  <c r="I48" i="58"/>
  <c r="J265" i="58"/>
  <c r="I47" i="58"/>
  <c r="I46" i="58"/>
  <c r="I45" i="58"/>
  <c r="J245" i="58"/>
  <c r="I44" i="58"/>
  <c r="O10" i="58" s="1"/>
  <c r="I43" i="58"/>
  <c r="J233" i="58"/>
  <c r="I42" i="58"/>
  <c r="I41" i="58"/>
  <c r="I40" i="58"/>
  <c r="N10" i="58" s="1"/>
  <c r="J217" i="58"/>
  <c r="I39" i="58"/>
  <c r="I38" i="58"/>
  <c r="O9" i="58" s="1"/>
  <c r="I37" i="58"/>
  <c r="J197" i="58"/>
  <c r="I36" i="58"/>
  <c r="I35" i="58"/>
  <c r="J186" i="58"/>
  <c r="I34" i="58"/>
  <c r="N9" i="58" s="1"/>
  <c r="I33" i="58"/>
  <c r="I32" i="58"/>
  <c r="O8" i="58" s="1"/>
  <c r="J169" i="58"/>
  <c r="I31" i="58"/>
  <c r="I30" i="58"/>
  <c r="I29" i="58"/>
  <c r="J152" i="58"/>
  <c r="I28" i="58"/>
  <c r="N8" i="58" s="1"/>
  <c r="J144" i="58"/>
  <c r="I27" i="58"/>
  <c r="J141" i="58"/>
  <c r="I26" i="58"/>
  <c r="O7" i="58" s="1"/>
  <c r="I25" i="58"/>
  <c r="I24" i="58"/>
  <c r="I23" i="58"/>
  <c r="I22" i="58"/>
  <c r="N7" i="58" s="1"/>
  <c r="I21" i="58"/>
  <c r="J104" i="58"/>
  <c r="I20" i="58"/>
  <c r="O6" i="58" s="1"/>
  <c r="I19" i="58"/>
  <c r="I18" i="58"/>
  <c r="I17" i="58"/>
  <c r="I16" i="58"/>
  <c r="I15" i="58"/>
  <c r="I14" i="58"/>
  <c r="O5" i="58" s="1"/>
  <c r="I13" i="58"/>
  <c r="J53" i="58"/>
  <c r="I12" i="58"/>
  <c r="I11" i="58"/>
  <c r="I10" i="58"/>
  <c r="J36" i="58"/>
  <c r="I9" i="58"/>
  <c r="I8" i="58"/>
  <c r="O4" i="58" s="1"/>
  <c r="I7" i="58"/>
  <c r="I6" i="58"/>
  <c r="I5" i="58"/>
  <c r="N4" i="58"/>
  <c r="O11" i="56"/>
  <c r="N11" i="56"/>
  <c r="O10" i="56"/>
  <c r="N10" i="56"/>
  <c r="O9" i="56"/>
  <c r="N8" i="56"/>
  <c r="O7" i="56"/>
  <c r="N7" i="56"/>
  <c r="O6" i="56"/>
  <c r="O5" i="56"/>
  <c r="J51" i="56"/>
  <c r="J14" i="56"/>
  <c r="N9" i="56"/>
  <c r="O8" i="56"/>
  <c r="J25" i="56"/>
  <c r="N6" i="56"/>
  <c r="N5" i="56"/>
  <c r="O4" i="56"/>
  <c r="N4" i="56"/>
  <c r="D8" i="55"/>
  <c r="H16" i="63" l="1"/>
  <c r="H123" i="63"/>
  <c r="P244" i="63"/>
  <c r="P282" i="63"/>
  <c r="P382" i="63"/>
  <c r="P429" i="63"/>
  <c r="H470" i="63"/>
  <c r="H539" i="63"/>
  <c r="P613" i="63"/>
  <c r="H641" i="63"/>
  <c r="P701" i="63"/>
  <c r="H802" i="63"/>
  <c r="H390" i="63"/>
  <c r="H395" i="63"/>
  <c r="P610" i="63"/>
  <c r="P622" i="63"/>
  <c r="P628" i="63"/>
  <c r="H799" i="63"/>
  <c r="P380" i="63"/>
  <c r="P626" i="63"/>
  <c r="H155" i="63"/>
  <c r="P287" i="63"/>
  <c r="P379" i="63"/>
  <c r="P384" i="63"/>
  <c r="H469" i="63"/>
  <c r="H474" i="63"/>
  <c r="P625" i="63"/>
  <c r="H804" i="63"/>
  <c r="H21" i="63"/>
  <c r="P123" i="63"/>
  <c r="H150" i="63"/>
  <c r="P284" i="63"/>
  <c r="H392" i="63"/>
  <c r="P428" i="63"/>
  <c r="P453" i="63"/>
  <c r="H538" i="63"/>
  <c r="P612" i="63"/>
  <c r="P700" i="63"/>
  <c r="H794" i="63"/>
  <c r="H801" i="63"/>
  <c r="H394" i="63"/>
  <c r="H505" i="63"/>
  <c r="H535" i="63"/>
  <c r="H593" i="63"/>
  <c r="P605" i="63"/>
  <c r="P621" i="63"/>
  <c r="P624" i="63"/>
  <c r="P627" i="63"/>
  <c r="H761" i="63"/>
  <c r="H798" i="63"/>
  <c r="H152" i="63"/>
  <c r="P286" i="63"/>
  <c r="P383" i="63"/>
  <c r="P614" i="63"/>
  <c r="P702" i="63"/>
  <c r="H803" i="63"/>
  <c r="H120" i="63"/>
  <c r="P242" i="63"/>
  <c r="P283" i="63"/>
  <c r="H391" i="63"/>
  <c r="H396" i="63"/>
  <c r="H537" i="63"/>
  <c r="P611" i="63"/>
  <c r="P629" i="63"/>
  <c r="P699" i="63"/>
  <c r="P704" i="63"/>
  <c r="H800" i="63"/>
  <c r="P14" i="61"/>
  <c r="P19" i="61"/>
  <c r="P24" i="61"/>
  <c r="P73" i="61"/>
  <c r="P21" i="61"/>
  <c r="S37" i="61"/>
  <c r="P7" i="61"/>
  <c r="P10" i="61"/>
  <c r="H11" i="61"/>
  <c r="H5" i="61"/>
  <c r="P18" i="61"/>
  <c r="P56" i="61"/>
  <c r="S59" i="61"/>
  <c r="P72" i="61"/>
  <c r="P51" i="61"/>
  <c r="P58" i="61"/>
  <c r="P79" i="61"/>
  <c r="K92" i="61"/>
  <c r="P20" i="61"/>
  <c r="P53" i="61"/>
  <c r="P9" i="61"/>
  <c r="P12" i="61"/>
  <c r="P17" i="61"/>
  <c r="K48" i="61"/>
  <c r="P55" i="61"/>
  <c r="P66" i="61"/>
  <c r="P76" i="61"/>
  <c r="P5" i="61"/>
  <c r="P22" i="61"/>
  <c r="P50" i="61"/>
  <c r="P78" i="61"/>
  <c r="AD77" i="63"/>
  <c r="AD69" i="63"/>
  <c r="AD61" i="63"/>
  <c r="AD53" i="63"/>
  <c r="AD65" i="63"/>
  <c r="AD70" i="63"/>
  <c r="AD76" i="63"/>
  <c r="AD68" i="63"/>
  <c r="AD60" i="63"/>
  <c r="AD52" i="63"/>
  <c r="AD57" i="63"/>
  <c r="AD55" i="63"/>
  <c r="AD78" i="63"/>
  <c r="AD75" i="63"/>
  <c r="AD67" i="63"/>
  <c r="AD59" i="63"/>
  <c r="AD51" i="63"/>
  <c r="AD73" i="63"/>
  <c r="AD63" i="63"/>
  <c r="AD74" i="63"/>
  <c r="AD66" i="63"/>
  <c r="AD58" i="63"/>
  <c r="AD50" i="63"/>
  <c r="AD49" i="63"/>
  <c r="AD62" i="63"/>
  <c r="AD72" i="63"/>
  <c r="AD64" i="63"/>
  <c r="AD56" i="63"/>
  <c r="AD48" i="63"/>
  <c r="AD71" i="63"/>
  <c r="AD54" i="63"/>
  <c r="D11" i="55"/>
  <c r="D7" i="55"/>
  <c r="H50" i="63"/>
  <c r="H51" i="63"/>
  <c r="H415" i="63"/>
  <c r="P478" i="63"/>
  <c r="P486" i="63"/>
  <c r="H540" i="63"/>
  <c r="H612" i="63"/>
  <c r="H622" i="63"/>
  <c r="H629" i="63"/>
  <c r="P646" i="63"/>
  <c r="H700" i="63"/>
  <c r="P733" i="63"/>
  <c r="H788" i="63"/>
  <c r="H55" i="63"/>
  <c r="H79" i="63"/>
  <c r="H128" i="63"/>
  <c r="P198" i="63"/>
  <c r="P210" i="63"/>
  <c r="P247" i="63"/>
  <c r="P386" i="63"/>
  <c r="H414" i="63"/>
  <c r="H58" i="63"/>
  <c r="H62" i="63"/>
  <c r="H63" i="63"/>
  <c r="H64" i="63"/>
  <c r="P485" i="63"/>
  <c r="H614" i="63"/>
  <c r="P645" i="63"/>
  <c r="H742" i="63"/>
  <c r="H790" i="63"/>
  <c r="H54" i="63"/>
  <c r="H78" i="63"/>
  <c r="H90" i="63"/>
  <c r="H127" i="63"/>
  <c r="H130" i="63"/>
  <c r="P200" i="63"/>
  <c r="P482" i="63"/>
  <c r="K631" i="63"/>
  <c r="P650" i="63"/>
  <c r="H702" i="63"/>
  <c r="H705" i="63"/>
  <c r="H744" i="63"/>
  <c r="P745" i="63"/>
  <c r="H793" i="63"/>
  <c r="H814" i="63"/>
  <c r="H131" i="63"/>
  <c r="H53" i="63"/>
  <c r="P484" i="63"/>
  <c r="H582" i="63"/>
  <c r="H610" i="63"/>
  <c r="H627" i="63"/>
  <c r="P647" i="63"/>
  <c r="P652" i="63"/>
  <c r="P682" i="63"/>
  <c r="P754" i="63"/>
  <c r="H809" i="63"/>
  <c r="H67" i="63"/>
  <c r="H219" i="63"/>
  <c r="H240" i="63"/>
  <c r="P251" i="63"/>
  <c r="K301" i="63"/>
  <c r="P481" i="63"/>
  <c r="H698" i="63"/>
  <c r="H701" i="63"/>
  <c r="H704" i="63"/>
  <c r="H52" i="63"/>
  <c r="H60" i="63"/>
  <c r="H126" i="63"/>
  <c r="H132" i="63"/>
  <c r="H418" i="63"/>
  <c r="H522" i="63"/>
  <c r="H626" i="63"/>
  <c r="P649" i="63"/>
  <c r="H746" i="63"/>
  <c r="H786" i="63"/>
  <c r="H813" i="63"/>
  <c r="P124" i="63"/>
  <c r="H199" i="63"/>
  <c r="P518" i="63"/>
  <c r="H524" i="63"/>
  <c r="P536" i="63"/>
  <c r="P540" i="63"/>
  <c r="P564" i="63"/>
  <c r="H638" i="63"/>
  <c r="P670" i="63"/>
  <c r="H725" i="63"/>
  <c r="P738" i="63"/>
  <c r="H20" i="63"/>
  <c r="H25" i="63"/>
  <c r="P91" i="63"/>
  <c r="P155" i="63"/>
  <c r="H196" i="63"/>
  <c r="H211" i="63"/>
  <c r="H236" i="63"/>
  <c r="H239" i="63"/>
  <c r="H242" i="63"/>
  <c r="P434" i="63"/>
  <c r="H529" i="63"/>
  <c r="P581" i="63"/>
  <c r="P584" i="63"/>
  <c r="S587" i="63"/>
  <c r="P672" i="63"/>
  <c r="S675" i="63"/>
  <c r="P735" i="63"/>
  <c r="H243" i="63"/>
  <c r="P582" i="63"/>
  <c r="H19" i="63"/>
  <c r="P152" i="63"/>
  <c r="H271" i="63"/>
  <c r="P436" i="63"/>
  <c r="P441" i="63"/>
  <c r="H526" i="63"/>
  <c r="P535" i="63"/>
  <c r="P539" i="63"/>
  <c r="P578" i="63"/>
  <c r="P706" i="63"/>
  <c r="P732" i="63"/>
  <c r="P740" i="63"/>
  <c r="H18" i="63"/>
  <c r="P154" i="63"/>
  <c r="H238" i="63"/>
  <c r="H541" i="63"/>
  <c r="H722" i="63"/>
  <c r="P737" i="63"/>
  <c r="H749" i="63"/>
  <c r="H23" i="63"/>
  <c r="P151" i="63"/>
  <c r="P161" i="63"/>
  <c r="H299" i="63"/>
  <c r="P438" i="63"/>
  <c r="H528" i="63"/>
  <c r="P529" i="63"/>
  <c r="P534" i="63"/>
  <c r="P538" i="63"/>
  <c r="H550" i="63"/>
  <c r="H572" i="63"/>
  <c r="P577" i="63"/>
  <c r="P580" i="63"/>
  <c r="P583" i="63"/>
  <c r="P590" i="63"/>
  <c r="K642" i="63"/>
  <c r="H661" i="63"/>
  <c r="P666" i="63"/>
  <c r="P734" i="63"/>
  <c r="P437" i="63"/>
  <c r="H17" i="63"/>
  <c r="H139" i="63"/>
  <c r="P148" i="63"/>
  <c r="H244" i="63"/>
  <c r="P271" i="63"/>
  <c r="P440" i="63"/>
  <c r="H525" i="63"/>
  <c r="H726" i="63"/>
  <c r="P731" i="63"/>
  <c r="P739" i="63"/>
  <c r="P14" i="63"/>
  <c r="H22" i="63"/>
  <c r="P156" i="63"/>
  <c r="P165" i="63"/>
  <c r="H194" i="63"/>
  <c r="P227" i="63"/>
  <c r="H298" i="63"/>
  <c r="P533" i="63"/>
  <c r="P537" i="63"/>
  <c r="P541" i="63"/>
  <c r="P585" i="63"/>
  <c r="P668" i="63"/>
  <c r="P673" i="63"/>
  <c r="H721" i="63"/>
  <c r="P736" i="63"/>
  <c r="P73" i="63"/>
  <c r="P79" i="63"/>
  <c r="H167" i="63"/>
  <c r="H302" i="63"/>
  <c r="P326" i="63"/>
  <c r="P332" i="63"/>
  <c r="H379" i="63"/>
  <c r="H383" i="63"/>
  <c r="H387" i="63"/>
  <c r="P396" i="63"/>
  <c r="P655" i="63"/>
  <c r="P662" i="63"/>
  <c r="H712" i="63"/>
  <c r="H716" i="63"/>
  <c r="P783" i="63"/>
  <c r="H351" i="63"/>
  <c r="H681" i="63"/>
  <c r="H29" i="63"/>
  <c r="H45" i="63"/>
  <c r="H56" i="63"/>
  <c r="P74" i="63"/>
  <c r="H96" i="63"/>
  <c r="H134" i="63"/>
  <c r="P160" i="63"/>
  <c r="P164" i="63"/>
  <c r="H174" i="63"/>
  <c r="P175" i="63"/>
  <c r="H183" i="63"/>
  <c r="P204" i="63"/>
  <c r="H210" i="63"/>
  <c r="H216" i="63"/>
  <c r="P220" i="63"/>
  <c r="H253" i="63"/>
  <c r="H282" i="63"/>
  <c r="P308" i="63"/>
  <c r="P337" i="63"/>
  <c r="H343" i="63"/>
  <c r="H348" i="63"/>
  <c r="P352" i="63"/>
  <c r="H382" i="63"/>
  <c r="H386" i="63"/>
  <c r="P395" i="63"/>
  <c r="H457" i="63"/>
  <c r="P468" i="63"/>
  <c r="H478" i="63"/>
  <c r="H481" i="63"/>
  <c r="H484" i="63"/>
  <c r="P512" i="63"/>
  <c r="P522" i="63"/>
  <c r="P570" i="63"/>
  <c r="P573" i="63"/>
  <c r="H577" i="63"/>
  <c r="H581" i="63"/>
  <c r="H585" i="63"/>
  <c r="H605" i="63"/>
  <c r="P606" i="63"/>
  <c r="H613" i="63"/>
  <c r="H616" i="63"/>
  <c r="H624" i="63"/>
  <c r="H628" i="63"/>
  <c r="P658" i="63"/>
  <c r="H660" i="63"/>
  <c r="P667" i="63"/>
  <c r="P671" i="63"/>
  <c r="H673" i="63"/>
  <c r="P674" i="63"/>
  <c r="P689" i="63"/>
  <c r="P703" i="63"/>
  <c r="H711" i="63"/>
  <c r="H715" i="63"/>
  <c r="P744" i="63"/>
  <c r="P753" i="63"/>
  <c r="P777" i="63"/>
  <c r="P794" i="63"/>
  <c r="P803" i="63"/>
  <c r="H805" i="63"/>
  <c r="H40" i="63"/>
  <c r="H46" i="63"/>
  <c r="P75" i="63"/>
  <c r="H156" i="63"/>
  <c r="H162" i="63"/>
  <c r="H166" i="63"/>
  <c r="P172" i="63"/>
  <c r="H200" i="63"/>
  <c r="P211" i="63"/>
  <c r="P250" i="63"/>
  <c r="P254" i="63"/>
  <c r="H264" i="63"/>
  <c r="H304" i="63"/>
  <c r="P328" i="63"/>
  <c r="P331" i="63"/>
  <c r="P392" i="63"/>
  <c r="H430" i="63"/>
  <c r="H438" i="63"/>
  <c r="H441" i="63"/>
  <c r="H446" i="63"/>
  <c r="H450" i="63"/>
  <c r="H454" i="63"/>
  <c r="K455" i="63"/>
  <c r="H461" i="63"/>
  <c r="P474" i="63"/>
  <c r="P491" i="63"/>
  <c r="P495" i="63"/>
  <c r="P517" i="63"/>
  <c r="P525" i="63"/>
  <c r="P528" i="63"/>
  <c r="P566" i="63"/>
  <c r="H590" i="63"/>
  <c r="P654" i="63"/>
  <c r="P661" i="63"/>
  <c r="H665" i="63"/>
  <c r="H669" i="63"/>
  <c r="H678" i="63"/>
  <c r="P694" i="63"/>
  <c r="P747" i="63"/>
  <c r="H766" i="63"/>
  <c r="P782" i="63"/>
  <c r="P787" i="63"/>
  <c r="P810" i="63"/>
  <c r="H41" i="63"/>
  <c r="P76" i="63"/>
  <c r="H102" i="63"/>
  <c r="P159" i="63"/>
  <c r="P163" i="63"/>
  <c r="P203" i="63"/>
  <c r="P207" i="63"/>
  <c r="H209" i="63"/>
  <c r="H215" i="63"/>
  <c r="H218" i="63"/>
  <c r="P219" i="63"/>
  <c r="P307" i="63"/>
  <c r="P336" i="63"/>
  <c r="H342" i="63"/>
  <c r="H347" i="63"/>
  <c r="H350" i="63"/>
  <c r="P351" i="63"/>
  <c r="H381" i="63"/>
  <c r="H385" i="63"/>
  <c r="H480" i="63"/>
  <c r="H497" i="63"/>
  <c r="P498" i="63"/>
  <c r="H530" i="63"/>
  <c r="P546" i="63"/>
  <c r="P569" i="63"/>
  <c r="P572" i="63"/>
  <c r="H580" i="63"/>
  <c r="H584" i="63"/>
  <c r="P657" i="63"/>
  <c r="H685" i="63"/>
  <c r="P688" i="63"/>
  <c r="P691" i="63"/>
  <c r="P696" i="63"/>
  <c r="H710" i="63"/>
  <c r="H714" i="63"/>
  <c r="P743" i="63"/>
  <c r="P750" i="63"/>
  <c r="P756" i="63"/>
  <c r="H773" i="63"/>
  <c r="P776" i="63"/>
  <c r="P779" i="63"/>
  <c r="P799" i="63"/>
  <c r="P802" i="63"/>
  <c r="H31" i="63"/>
  <c r="P77" i="63"/>
  <c r="H161" i="63"/>
  <c r="H165" i="63"/>
  <c r="P171" i="63"/>
  <c r="H227" i="63"/>
  <c r="P249" i="63"/>
  <c r="P253" i="63"/>
  <c r="H303" i="63"/>
  <c r="H306" i="63"/>
  <c r="P330" i="63"/>
  <c r="P391" i="63"/>
  <c r="H426" i="63"/>
  <c r="H429" i="63"/>
  <c r="H434" i="63"/>
  <c r="H437" i="63"/>
  <c r="H440" i="63"/>
  <c r="H445" i="63"/>
  <c r="H449" i="63"/>
  <c r="H453" i="63"/>
  <c r="P473" i="63"/>
  <c r="P490" i="63"/>
  <c r="P494" i="63"/>
  <c r="P524" i="63"/>
  <c r="P660" i="63"/>
  <c r="P759" i="63"/>
  <c r="P46" i="63"/>
  <c r="P71" i="63"/>
  <c r="K136" i="63"/>
  <c r="P162" i="63"/>
  <c r="P206" i="63"/>
  <c r="H212" i="63"/>
  <c r="H251" i="63"/>
  <c r="H255" i="63"/>
  <c r="H260" i="63"/>
  <c r="P264" i="63"/>
  <c r="H284" i="63"/>
  <c r="H287" i="63"/>
  <c r="P288" i="63"/>
  <c r="H300" i="63"/>
  <c r="P304" i="63"/>
  <c r="P324" i="63"/>
  <c r="P327" i="63"/>
  <c r="P335" i="63"/>
  <c r="P339" i="63"/>
  <c r="H341" i="63"/>
  <c r="H380" i="63"/>
  <c r="H384" i="63"/>
  <c r="P432" i="63"/>
  <c r="P454" i="63"/>
  <c r="P470" i="63"/>
  <c r="H486" i="63"/>
  <c r="P502" i="63"/>
  <c r="P516" i="63"/>
  <c r="P568" i="63"/>
  <c r="H579" i="63"/>
  <c r="H583" i="63"/>
  <c r="H589" i="63"/>
  <c r="H594" i="63"/>
  <c r="P656" i="63"/>
  <c r="P665" i="63"/>
  <c r="H677" i="63"/>
  <c r="H682" i="63"/>
  <c r="P693" i="63"/>
  <c r="P698" i="63"/>
  <c r="P705" i="63"/>
  <c r="H709" i="63"/>
  <c r="H713" i="63"/>
  <c r="H717" i="63"/>
  <c r="P718" i="63"/>
  <c r="P746" i="63"/>
  <c r="H748" i="63"/>
  <c r="P755" i="63"/>
  <c r="H765" i="63"/>
  <c r="H770" i="63"/>
  <c r="P781" i="63"/>
  <c r="P786" i="63"/>
  <c r="H797" i="63"/>
  <c r="P798" i="63"/>
  <c r="P496" i="63"/>
  <c r="H33" i="63"/>
  <c r="H38" i="63"/>
  <c r="H43" i="63"/>
  <c r="P72" i="63"/>
  <c r="P78" i="63"/>
  <c r="H99" i="63"/>
  <c r="H135" i="63"/>
  <c r="H148" i="63"/>
  <c r="H151" i="63"/>
  <c r="H154" i="63"/>
  <c r="H160" i="63"/>
  <c r="H164" i="63"/>
  <c r="H175" i="63"/>
  <c r="H192" i="63"/>
  <c r="H195" i="63"/>
  <c r="H198" i="63"/>
  <c r="H204" i="63"/>
  <c r="H208" i="63"/>
  <c r="P209" i="63"/>
  <c r="H214" i="63"/>
  <c r="P215" i="63"/>
  <c r="H220" i="63"/>
  <c r="P248" i="63"/>
  <c r="P252" i="63"/>
  <c r="H292" i="63"/>
  <c r="H308" i="63"/>
  <c r="P315" i="63"/>
  <c r="H337" i="63"/>
  <c r="P342" i="63"/>
  <c r="H346" i="63"/>
  <c r="P347" i="63"/>
  <c r="H352" i="63"/>
  <c r="P381" i="63"/>
  <c r="P385" i="63"/>
  <c r="P407" i="63"/>
  <c r="H425" i="63"/>
  <c r="H428" i="63"/>
  <c r="H436" i="63"/>
  <c r="H448" i="63"/>
  <c r="P472" i="63"/>
  <c r="P489" i="63"/>
  <c r="P493" i="63"/>
  <c r="P497" i="63"/>
  <c r="P523" i="63"/>
  <c r="P530" i="63"/>
  <c r="P574" i="63"/>
  <c r="P659" i="63"/>
  <c r="H667" i="63"/>
  <c r="H671" i="63"/>
  <c r="P687" i="63"/>
  <c r="P690" i="63"/>
  <c r="P742" i="63"/>
  <c r="P749" i="63"/>
  <c r="P758" i="63"/>
  <c r="P775" i="63"/>
  <c r="P778" i="63"/>
  <c r="P795" i="63"/>
  <c r="J12" i="65"/>
  <c r="J14" i="65"/>
  <c r="AD36" i="63"/>
  <c r="AD47" i="63"/>
  <c r="AD43" i="63"/>
  <c r="AD39" i="63"/>
  <c r="AD35" i="63"/>
  <c r="AD31" i="63"/>
  <c r="AD27" i="63"/>
  <c r="AD23" i="63"/>
  <c r="AD19" i="63"/>
  <c r="AD15" i="63"/>
  <c r="AD11" i="63"/>
  <c r="AD7" i="63"/>
  <c r="AD32" i="63"/>
  <c r="AD40" i="63"/>
  <c r="AD16" i="63"/>
  <c r="AD8" i="63"/>
  <c r="AD46" i="63"/>
  <c r="AD42" i="63"/>
  <c r="AD38" i="63"/>
  <c r="AD34" i="63"/>
  <c r="AD30" i="63"/>
  <c r="AD26" i="63"/>
  <c r="AD22" i="63"/>
  <c r="AD18" i="63"/>
  <c r="AD14" i="63"/>
  <c r="AD10" i="63"/>
  <c r="AD6" i="63"/>
  <c r="AD24" i="63"/>
  <c r="AD28" i="63"/>
  <c r="AD45" i="63"/>
  <c r="AD41" i="63"/>
  <c r="AD37" i="63"/>
  <c r="AD33" i="63"/>
  <c r="AD29" i="63"/>
  <c r="AD25" i="63"/>
  <c r="AD21" i="63"/>
  <c r="AD17" i="63"/>
  <c r="AD13" i="63"/>
  <c r="AD9" i="63"/>
  <c r="AD5" i="63"/>
  <c r="AD44" i="63"/>
  <c r="AD20" i="63"/>
  <c r="AD12" i="63"/>
  <c r="H19" i="61"/>
  <c r="H7" i="61"/>
  <c r="H75" i="61"/>
  <c r="H23" i="61"/>
  <c r="H71" i="61"/>
  <c r="H18" i="61"/>
  <c r="H22" i="61"/>
  <c r="K26" i="61"/>
  <c r="H77" i="61"/>
  <c r="H91" i="61"/>
  <c r="H25" i="61"/>
  <c r="P29" i="61"/>
  <c r="P32" i="61"/>
  <c r="P44" i="61"/>
  <c r="P52" i="61"/>
  <c r="H88" i="61"/>
  <c r="H17" i="61"/>
  <c r="H21" i="61"/>
  <c r="P35" i="61"/>
  <c r="P49" i="61"/>
  <c r="P57" i="61"/>
  <c r="P60" i="61"/>
  <c r="P64" i="61"/>
  <c r="P68" i="61"/>
  <c r="P71" i="61"/>
  <c r="H73" i="61"/>
  <c r="P74" i="61"/>
  <c r="S81" i="61"/>
  <c r="H85" i="61"/>
  <c r="P65" i="61"/>
  <c r="P11" i="61"/>
  <c r="S15" i="61"/>
  <c r="H24" i="61"/>
  <c r="P77" i="61"/>
  <c r="H79" i="61"/>
  <c r="H82" i="61"/>
  <c r="H90" i="61"/>
  <c r="P61" i="61"/>
  <c r="H83" i="61"/>
  <c r="H16" i="61"/>
  <c r="P63" i="61"/>
  <c r="P67" i="61"/>
  <c r="J31" i="56"/>
  <c r="J33" i="56"/>
  <c r="J29" i="56"/>
  <c r="H452" i="58"/>
  <c r="P3" i="60"/>
  <c r="H3" i="60"/>
  <c r="H451" i="58"/>
  <c r="H449" i="58"/>
  <c r="H448" i="58"/>
  <c r="D10" i="55"/>
  <c r="H450" i="58"/>
  <c r="H47" i="63"/>
  <c r="K59" i="63"/>
  <c r="H266" i="63"/>
  <c r="P267" i="63"/>
  <c r="S268" i="63"/>
  <c r="H354" i="63"/>
  <c r="P355" i="63"/>
  <c r="S356" i="63"/>
  <c r="H398" i="63"/>
  <c r="P399" i="63"/>
  <c r="S400" i="63"/>
  <c r="K598" i="63"/>
  <c r="H674" i="63"/>
  <c r="K675" i="63"/>
  <c r="H718" i="63"/>
  <c r="K818" i="63"/>
  <c r="S37" i="63"/>
  <c r="K70" i="63"/>
  <c r="H124" i="63"/>
  <c r="K554" i="63"/>
  <c r="H597" i="63"/>
  <c r="P618" i="63"/>
  <c r="P762" i="63"/>
  <c r="S763" i="63"/>
  <c r="S796" i="63"/>
  <c r="S15" i="63"/>
  <c r="K26" i="63"/>
  <c r="P80" i="63"/>
  <c r="P168" i="63"/>
  <c r="S169" i="63"/>
  <c r="H179" i="63"/>
  <c r="K180" i="63"/>
  <c r="H222" i="63"/>
  <c r="P223" i="63"/>
  <c r="S224" i="63"/>
  <c r="H256" i="63"/>
  <c r="P300" i="63"/>
  <c r="S301" i="63"/>
  <c r="H311" i="63"/>
  <c r="K312" i="63"/>
  <c r="H344" i="63"/>
  <c r="H388" i="63"/>
  <c r="H498" i="63"/>
  <c r="H553" i="63"/>
  <c r="S752" i="63"/>
  <c r="H465" i="63"/>
  <c r="H586" i="63"/>
  <c r="P617" i="63"/>
  <c r="H750" i="63"/>
  <c r="K774" i="63"/>
  <c r="H806" i="63"/>
  <c r="K103" i="63"/>
  <c r="P167" i="63"/>
  <c r="H419" i="63"/>
  <c r="P420" i="63"/>
  <c r="H442" i="63"/>
  <c r="H542" i="63"/>
  <c r="H662" i="63"/>
  <c r="H706" i="63"/>
  <c r="K730" i="63"/>
  <c r="H178" i="63"/>
  <c r="P179" i="63"/>
  <c r="S180" i="63"/>
  <c r="P256" i="63"/>
  <c r="S257" i="63"/>
  <c r="H267" i="63"/>
  <c r="K268" i="63"/>
  <c r="H307" i="63"/>
  <c r="H310" i="63"/>
  <c r="P311" i="63"/>
  <c r="S312" i="63"/>
  <c r="P340" i="63"/>
  <c r="P344" i="63"/>
  <c r="S345" i="63"/>
  <c r="H355" i="63"/>
  <c r="K356" i="63"/>
  <c r="P388" i="63"/>
  <c r="S389" i="63"/>
  <c r="H399" i="63"/>
  <c r="K400" i="63"/>
  <c r="P616" i="63"/>
  <c r="P630" i="63"/>
  <c r="K686" i="63"/>
  <c r="H729" i="63"/>
  <c r="S785" i="63"/>
  <c r="S48" i="63"/>
  <c r="S92" i="63"/>
  <c r="P176" i="63"/>
  <c r="H618" i="63"/>
  <c r="H762" i="63"/>
  <c r="P806" i="63"/>
  <c r="S807" i="63"/>
  <c r="H80" i="63"/>
  <c r="P135" i="63"/>
  <c r="H168" i="63"/>
  <c r="P208" i="63"/>
  <c r="P212" i="63"/>
  <c r="H223" i="63"/>
  <c r="K224" i="63"/>
  <c r="P419" i="63"/>
  <c r="P430" i="63"/>
  <c r="P442" i="63"/>
  <c r="P542" i="63"/>
  <c r="H574" i="63"/>
  <c r="P615" i="63"/>
  <c r="Q14" i="60"/>
  <c r="Q5" i="60"/>
  <c r="N6" i="60"/>
  <c r="S8" i="60"/>
  <c r="Q9" i="60"/>
  <c r="N10" i="60"/>
  <c r="S12" i="60"/>
  <c r="Q13" i="60"/>
  <c r="F5" i="60"/>
  <c r="F14" i="60"/>
  <c r="K7" i="60"/>
  <c r="F9" i="60"/>
  <c r="K11" i="60"/>
  <c r="I12" i="60"/>
  <c r="F13" i="60"/>
  <c r="S5" i="60"/>
  <c r="S14" i="60"/>
  <c r="N7" i="60"/>
  <c r="S9" i="60"/>
  <c r="Q10" i="60"/>
  <c r="N11" i="60"/>
  <c r="S13" i="60"/>
  <c r="I5" i="60"/>
  <c r="I14" i="60"/>
  <c r="F6" i="60"/>
  <c r="K8" i="60"/>
  <c r="I9" i="60"/>
  <c r="F10" i="60"/>
  <c r="K12" i="60"/>
  <c r="I13" i="60"/>
  <c r="S6" i="60"/>
  <c r="Q7" i="60"/>
  <c r="N8" i="60"/>
  <c r="S10" i="60"/>
  <c r="Q11" i="60"/>
  <c r="N12" i="60"/>
  <c r="K14" i="60"/>
  <c r="K5" i="60"/>
  <c r="I6" i="60"/>
  <c r="F7" i="60"/>
  <c r="K9" i="60"/>
  <c r="I10" i="60"/>
  <c r="F11" i="60"/>
  <c r="K13" i="60"/>
  <c r="N14" i="60"/>
  <c r="N5" i="60"/>
  <c r="S7" i="60"/>
  <c r="Q8" i="60"/>
  <c r="N9" i="60"/>
  <c r="S11" i="60"/>
  <c r="Q12" i="60"/>
  <c r="N13" i="60"/>
  <c r="K6" i="60"/>
  <c r="I7" i="60"/>
  <c r="F8" i="60"/>
  <c r="K10" i="60"/>
  <c r="I11" i="60"/>
  <c r="F12" i="60"/>
  <c r="J167" i="58"/>
  <c r="J340" i="58"/>
  <c r="J61" i="58"/>
  <c r="J60" i="58"/>
  <c r="J63" i="58"/>
  <c r="J264" i="58"/>
  <c r="J423" i="58"/>
  <c r="N20" i="58"/>
  <c r="J334" i="58"/>
  <c r="J35" i="58"/>
  <c r="N45" i="58"/>
  <c r="J52" i="58"/>
  <c r="J237" i="58"/>
  <c r="J185" i="58"/>
  <c r="J200" i="58"/>
  <c r="N38" i="58"/>
  <c r="J282" i="58"/>
  <c r="N35" i="58"/>
  <c r="N11" i="58"/>
  <c r="J149" i="58"/>
  <c r="J171" i="58"/>
  <c r="J57" i="58"/>
  <c r="J345" i="58"/>
  <c r="J406" i="58"/>
  <c r="N6" i="58"/>
  <c r="N5" i="58"/>
  <c r="N40" i="58"/>
  <c r="J137" i="58"/>
  <c r="J218" i="58"/>
  <c r="J19" i="56"/>
  <c r="J18" i="56"/>
  <c r="J21" i="56"/>
  <c r="J17" i="56"/>
  <c r="J20" i="56"/>
  <c r="J16" i="56"/>
  <c r="H453" i="58"/>
  <c r="D12" i="55"/>
  <c r="J7" i="58"/>
  <c r="J9" i="58"/>
  <c r="J5" i="58"/>
  <c r="J8" i="58"/>
  <c r="J6" i="58"/>
  <c r="J4" i="58"/>
  <c r="J16" i="58"/>
  <c r="J19" i="58"/>
  <c r="J17" i="58"/>
  <c r="J20" i="58"/>
  <c r="J21" i="58"/>
  <c r="J18" i="58"/>
  <c r="J47" i="58"/>
  <c r="J50" i="58"/>
  <c r="J49" i="58"/>
  <c r="J46" i="58"/>
  <c r="J48" i="58"/>
  <c r="J51" i="58"/>
  <c r="J114" i="58"/>
  <c r="J117" i="58"/>
  <c r="J113" i="58"/>
  <c r="J112" i="58"/>
  <c r="J116" i="58"/>
  <c r="J115" i="58"/>
  <c r="J129" i="58"/>
  <c r="J125" i="58"/>
  <c r="J128" i="58"/>
  <c r="J124" i="58"/>
  <c r="J126" i="58"/>
  <c r="J127" i="58"/>
  <c r="J348" i="58"/>
  <c r="J350" i="58"/>
  <c r="J346" i="58"/>
  <c r="J347" i="58"/>
  <c r="J351" i="58"/>
  <c r="J349" i="58"/>
  <c r="J396" i="58"/>
  <c r="J398" i="58"/>
  <c r="J394" i="58"/>
  <c r="J395" i="58"/>
  <c r="J397" i="58"/>
  <c r="J399" i="58"/>
  <c r="J91" i="58"/>
  <c r="J89" i="58"/>
  <c r="J93" i="58"/>
  <c r="J88" i="58"/>
  <c r="J92" i="58"/>
  <c r="J90" i="58"/>
  <c r="J38" i="56"/>
  <c r="J34" i="56"/>
  <c r="J37" i="56"/>
  <c r="J39" i="56"/>
  <c r="J35" i="56"/>
  <c r="J180" i="58"/>
  <c r="J179" i="58"/>
  <c r="J183" i="58"/>
  <c r="J178" i="58"/>
  <c r="J182" i="58"/>
  <c r="J181" i="58"/>
  <c r="J254" i="58"/>
  <c r="J250" i="58"/>
  <c r="J253" i="58"/>
  <c r="J255" i="58"/>
  <c r="J252" i="58"/>
  <c r="J251" i="58"/>
  <c r="J64" i="58"/>
  <c r="J67" i="58"/>
  <c r="J65" i="58"/>
  <c r="J68" i="58"/>
  <c r="J66" i="58"/>
  <c r="J69" i="58"/>
  <c r="J306" i="58"/>
  <c r="J309" i="58"/>
  <c r="J305" i="58"/>
  <c r="J308" i="58"/>
  <c r="J307" i="58"/>
  <c r="J304" i="58"/>
  <c r="J243" i="58"/>
  <c r="J239" i="58"/>
  <c r="J238" i="58"/>
  <c r="J242" i="58"/>
  <c r="J241" i="58"/>
  <c r="J240" i="58"/>
  <c r="J36" i="56"/>
  <c r="J321" i="58"/>
  <c r="J317" i="58"/>
  <c r="J320" i="58"/>
  <c r="J316" i="58"/>
  <c r="J318" i="58"/>
  <c r="J319" i="58"/>
  <c r="J13" i="58"/>
  <c r="J11" i="58"/>
  <c r="J14" i="58"/>
  <c r="J12" i="58"/>
  <c r="J10" i="58"/>
  <c r="J15" i="58"/>
  <c r="J109" i="58"/>
  <c r="J111" i="58"/>
  <c r="J108" i="58"/>
  <c r="J107" i="58"/>
  <c r="J110" i="58"/>
  <c r="J106" i="58"/>
  <c r="J122" i="58"/>
  <c r="J118" i="58"/>
  <c r="J123" i="58"/>
  <c r="J121" i="58"/>
  <c r="J120" i="58"/>
  <c r="J119" i="58"/>
  <c r="J195" i="58"/>
  <c r="J191" i="58"/>
  <c r="J193" i="58"/>
  <c r="J192" i="58"/>
  <c r="J190" i="58"/>
  <c r="J194" i="58"/>
  <c r="J354" i="58"/>
  <c r="J357" i="58"/>
  <c r="J353" i="58"/>
  <c r="J352" i="58"/>
  <c r="J356" i="58"/>
  <c r="J355" i="58"/>
  <c r="J414" i="58"/>
  <c r="J417" i="58"/>
  <c r="J413" i="58"/>
  <c r="J416" i="58"/>
  <c r="J412" i="58"/>
  <c r="J415" i="58"/>
  <c r="J49" i="56"/>
  <c r="J48" i="56"/>
  <c r="J50" i="56"/>
  <c r="J46" i="56"/>
  <c r="J27" i="58"/>
  <c r="J22" i="58"/>
  <c r="J25" i="58"/>
  <c r="J23" i="58"/>
  <c r="J26" i="58"/>
  <c r="J24" i="58"/>
  <c r="J228" i="58"/>
  <c r="J230" i="58"/>
  <c r="J231" i="58"/>
  <c r="J229" i="58"/>
  <c r="J227" i="58"/>
  <c r="J226" i="58"/>
  <c r="J135" i="58"/>
  <c r="J131" i="58"/>
  <c r="J134" i="58"/>
  <c r="J130" i="58"/>
  <c r="J133" i="58"/>
  <c r="J132" i="58"/>
  <c r="J156" i="58"/>
  <c r="J159" i="58"/>
  <c r="J155" i="58"/>
  <c r="J158" i="58"/>
  <c r="J157" i="58"/>
  <c r="J154" i="58"/>
  <c r="J206" i="58"/>
  <c r="J202" i="58"/>
  <c r="J207" i="58"/>
  <c r="J205" i="58"/>
  <c r="J203" i="58"/>
  <c r="J204" i="58"/>
  <c r="J12" i="56"/>
  <c r="J15" i="56"/>
  <c r="J10" i="56"/>
  <c r="J11" i="56"/>
  <c r="J13" i="56"/>
  <c r="J30" i="58"/>
  <c r="J33" i="58"/>
  <c r="J29" i="58"/>
  <c r="J28" i="58"/>
  <c r="J31" i="58"/>
  <c r="J32" i="58"/>
  <c r="J44" i="58"/>
  <c r="J42" i="58"/>
  <c r="J45" i="58"/>
  <c r="J43" i="58"/>
  <c r="J40" i="58"/>
  <c r="J41" i="58"/>
  <c r="J85" i="58"/>
  <c r="J84" i="58"/>
  <c r="J87" i="58"/>
  <c r="J86" i="58"/>
  <c r="J82" i="58"/>
  <c r="J83" i="58"/>
  <c r="J97" i="58"/>
  <c r="J96" i="58"/>
  <c r="J99" i="58"/>
  <c r="J95" i="58"/>
  <c r="J98" i="58"/>
  <c r="J94" i="58"/>
  <c r="J273" i="58"/>
  <c r="J269" i="58"/>
  <c r="J272" i="58"/>
  <c r="J268" i="58"/>
  <c r="J271" i="58"/>
  <c r="J270" i="58"/>
  <c r="J369" i="58"/>
  <c r="J365" i="58"/>
  <c r="J368" i="58"/>
  <c r="J364" i="58"/>
  <c r="J367" i="58"/>
  <c r="J366" i="58"/>
  <c r="J78" i="58"/>
  <c r="J77" i="58"/>
  <c r="J79" i="58"/>
  <c r="J81" i="58"/>
  <c r="J76" i="58"/>
  <c r="J80" i="58"/>
  <c r="E11" i="55"/>
  <c r="J75" i="58"/>
  <c r="J70" i="58"/>
  <c r="J73" i="58"/>
  <c r="J71" i="58"/>
  <c r="J72" i="58"/>
  <c r="J74" i="58"/>
  <c r="J225" i="58"/>
  <c r="J221" i="58"/>
  <c r="J224" i="58"/>
  <c r="J220" i="58"/>
  <c r="J222" i="58"/>
  <c r="J223" i="58"/>
  <c r="J258" i="58"/>
  <c r="J261" i="58"/>
  <c r="J257" i="58"/>
  <c r="J259" i="58"/>
  <c r="J256" i="58"/>
  <c r="J260" i="58"/>
  <c r="J291" i="58"/>
  <c r="J287" i="58"/>
  <c r="J290" i="58"/>
  <c r="J289" i="58"/>
  <c r="J288" i="58"/>
  <c r="J286" i="58"/>
  <c r="J9" i="56"/>
  <c r="J7" i="56"/>
  <c r="J8" i="56"/>
  <c r="J42" i="56"/>
  <c r="J40" i="56"/>
  <c r="J45" i="56"/>
  <c r="J41" i="56"/>
  <c r="J44" i="56"/>
  <c r="J43" i="56"/>
  <c r="J24" i="56"/>
  <c r="J27" i="56"/>
  <c r="J23" i="56"/>
  <c r="J26" i="56"/>
  <c r="J22" i="56"/>
  <c r="J47" i="56"/>
  <c r="J162" i="58"/>
  <c r="J165" i="58"/>
  <c r="J161" i="58"/>
  <c r="J160" i="58"/>
  <c r="J164" i="58"/>
  <c r="J163" i="58"/>
  <c r="J177" i="58"/>
  <c r="J173" i="58"/>
  <c r="J176" i="58"/>
  <c r="J172" i="58"/>
  <c r="J174" i="58"/>
  <c r="J175" i="58"/>
  <c r="J210" i="58"/>
  <c r="J213" i="58"/>
  <c r="J209" i="58"/>
  <c r="J211" i="58"/>
  <c r="J208" i="58"/>
  <c r="J212" i="58"/>
  <c r="J302" i="58"/>
  <c r="J298" i="58"/>
  <c r="J299" i="58"/>
  <c r="J303" i="58"/>
  <c r="J300" i="58"/>
  <c r="J301" i="58"/>
  <c r="J326" i="58"/>
  <c r="J324" i="58"/>
  <c r="J327" i="58"/>
  <c r="J322" i="58"/>
  <c r="J325" i="58"/>
  <c r="J323" i="58"/>
  <c r="J332" i="58"/>
  <c r="J328" i="58"/>
  <c r="J331" i="58"/>
  <c r="J310" i="58"/>
  <c r="J444" i="58"/>
  <c r="J447" i="58"/>
  <c r="J443" i="58"/>
  <c r="J446" i="58"/>
  <c r="J442" i="58"/>
  <c r="J295" i="58"/>
  <c r="J294" i="58"/>
  <c r="J28" i="56"/>
  <c r="J32" i="56"/>
  <c r="J38" i="58"/>
  <c r="J247" i="58"/>
  <c r="J246" i="58"/>
  <c r="J55" i="58"/>
  <c r="J58" i="58"/>
  <c r="J433" i="58"/>
  <c r="J432" i="58"/>
  <c r="J435" i="58"/>
  <c r="J431" i="58"/>
  <c r="J166" i="58"/>
  <c r="J263" i="58"/>
  <c r="J277" i="58"/>
  <c r="J296" i="58"/>
  <c r="J314" i="58"/>
  <c r="J384" i="58"/>
  <c r="J441" i="58"/>
  <c r="P57" i="63"/>
  <c r="P58" i="63"/>
  <c r="P53" i="63"/>
  <c r="P49" i="63"/>
  <c r="P56" i="63"/>
  <c r="P52" i="63"/>
  <c r="S59" i="63"/>
  <c r="P55" i="63"/>
  <c r="P51" i="63"/>
  <c r="P89" i="61"/>
  <c r="P85" i="61"/>
  <c r="P90" i="61"/>
  <c r="P86" i="61"/>
  <c r="P82" i="61"/>
  <c r="S92" i="61"/>
  <c r="P91" i="61"/>
  <c r="P87" i="61"/>
  <c r="P83" i="61"/>
  <c r="J363" i="58"/>
  <c r="J359" i="58"/>
  <c r="J361" i="58"/>
  <c r="P25" i="63"/>
  <c r="P21" i="63"/>
  <c r="P17" i="63"/>
  <c r="P24" i="63"/>
  <c r="P20" i="63"/>
  <c r="P16" i="63"/>
  <c r="S26" i="63"/>
  <c r="P23" i="63"/>
  <c r="P19" i="63"/>
  <c r="J374" i="58"/>
  <c r="J370" i="58"/>
  <c r="J372" i="58"/>
  <c r="J140" i="58"/>
  <c r="J136" i="58"/>
  <c r="J139" i="58"/>
  <c r="J37" i="58"/>
  <c r="J54" i="58"/>
  <c r="J343" i="58"/>
  <c r="J342" i="58"/>
  <c r="J429" i="58"/>
  <c r="J425" i="58"/>
  <c r="J428" i="58"/>
  <c r="J424" i="58"/>
  <c r="J427" i="58"/>
  <c r="J142" i="58"/>
  <c r="J146" i="58"/>
  <c r="J214" i="58"/>
  <c r="J274" i="58"/>
  <c r="J311" i="58"/>
  <c r="J330" i="58"/>
  <c r="J360" i="58"/>
  <c r="J386" i="58"/>
  <c r="P45" i="61"/>
  <c r="P41" i="61"/>
  <c r="P46" i="61"/>
  <c r="P42" i="61"/>
  <c r="P38" i="61"/>
  <c r="S48" i="61"/>
  <c r="P47" i="61"/>
  <c r="P43" i="61"/>
  <c r="P39" i="61"/>
  <c r="J329" i="58"/>
  <c r="J292" i="58"/>
  <c r="J30" i="56"/>
  <c r="J103" i="58"/>
  <c r="J102" i="58"/>
  <c r="J34" i="58"/>
  <c r="J62" i="58"/>
  <c r="J391" i="58"/>
  <c r="J390" i="58"/>
  <c r="J411" i="58"/>
  <c r="J407" i="58"/>
  <c r="J409" i="58"/>
  <c r="J138" i="58"/>
  <c r="J168" i="58"/>
  <c r="J196" i="58"/>
  <c r="J201" i="58"/>
  <c r="J219" i="58"/>
  <c r="J279" i="58"/>
  <c r="J293" i="58"/>
  <c r="J341" i="58"/>
  <c r="J371" i="58"/>
  <c r="J392" i="58"/>
  <c r="H10" i="61"/>
  <c r="H6" i="61"/>
  <c r="H13" i="61"/>
  <c r="H9" i="61"/>
  <c r="K15" i="61"/>
  <c r="H14" i="61"/>
  <c r="H12" i="61"/>
  <c r="H8" i="61"/>
  <c r="P88" i="61"/>
  <c r="H14" i="63"/>
  <c r="H10" i="63"/>
  <c r="H6" i="63"/>
  <c r="H13" i="63"/>
  <c r="H9" i="63"/>
  <c r="H5" i="63"/>
  <c r="K15" i="63"/>
  <c r="H12" i="63"/>
  <c r="H8" i="63"/>
  <c r="P101" i="63"/>
  <c r="P97" i="63"/>
  <c r="P93" i="63"/>
  <c r="S103" i="63"/>
  <c r="P102" i="63"/>
  <c r="P98" i="63"/>
  <c r="P94" i="63"/>
  <c r="P95" i="63"/>
  <c r="P96" i="63"/>
  <c r="P99" i="63"/>
  <c r="P100" i="63"/>
  <c r="H56" i="61"/>
  <c r="H52" i="61"/>
  <c r="H57" i="61"/>
  <c r="H53" i="61"/>
  <c r="H49" i="61"/>
  <c r="K59" i="61"/>
  <c r="H58" i="61"/>
  <c r="H54" i="61"/>
  <c r="H50" i="61"/>
  <c r="J380" i="58"/>
  <c r="J376" i="58"/>
  <c r="J379" i="58"/>
  <c r="J297" i="58"/>
  <c r="J315" i="58"/>
  <c r="D9" i="55"/>
  <c r="J188" i="58"/>
  <c r="J184" i="58"/>
  <c r="J187" i="58"/>
  <c r="J39" i="58"/>
  <c r="J56" i="58"/>
  <c r="J59" i="58"/>
  <c r="J100" i="58"/>
  <c r="J105" i="58"/>
  <c r="J143" i="58"/>
  <c r="J147" i="58"/>
  <c r="J215" i="58"/>
  <c r="J248" i="58"/>
  <c r="J266" i="58"/>
  <c r="J275" i="58"/>
  <c r="J312" i="58"/>
  <c r="J377" i="58"/>
  <c r="J408" i="58"/>
  <c r="J426" i="58"/>
  <c r="J145" i="58"/>
  <c r="J278" i="58"/>
  <c r="J151" i="58"/>
  <c r="J150" i="58"/>
  <c r="J236" i="58"/>
  <c r="J232" i="58"/>
  <c r="J235" i="58"/>
  <c r="J337" i="58"/>
  <c r="J339" i="58"/>
  <c r="J335" i="58"/>
  <c r="J422" i="58"/>
  <c r="J418" i="58"/>
  <c r="J421" i="58"/>
  <c r="J420" i="58"/>
  <c r="J440" i="58"/>
  <c r="J436" i="58"/>
  <c r="J439" i="58"/>
  <c r="J438" i="58"/>
  <c r="J234" i="58"/>
  <c r="J262" i="58"/>
  <c r="J362" i="58"/>
  <c r="J388" i="58"/>
  <c r="J393" i="58"/>
  <c r="J445" i="58"/>
  <c r="P22" i="63"/>
  <c r="J199" i="58"/>
  <c r="J198" i="58"/>
  <c r="J284" i="58"/>
  <c r="J280" i="58"/>
  <c r="J283" i="58"/>
  <c r="J385" i="58"/>
  <c r="J387" i="58"/>
  <c r="J383" i="58"/>
  <c r="J403" i="58"/>
  <c r="J402" i="58"/>
  <c r="J405" i="58"/>
  <c r="J401" i="58"/>
  <c r="J101" i="58"/>
  <c r="J148" i="58"/>
  <c r="J153" i="58"/>
  <c r="J170" i="58"/>
  <c r="J189" i="58"/>
  <c r="J216" i="58"/>
  <c r="J244" i="58"/>
  <c r="J249" i="58"/>
  <c r="J267" i="58"/>
  <c r="J281" i="58"/>
  <c r="J333" i="58"/>
  <c r="J338" i="58"/>
  <c r="J373" i="58"/>
  <c r="J378" i="58"/>
  <c r="J404" i="58"/>
  <c r="J434" i="58"/>
  <c r="H51" i="61"/>
  <c r="P84" i="61"/>
  <c r="K114" i="63"/>
  <c r="H113" i="63"/>
  <c r="H109" i="63"/>
  <c r="H105" i="63"/>
  <c r="H112" i="63"/>
  <c r="H106" i="63"/>
  <c r="H110" i="63"/>
  <c r="H107" i="63"/>
  <c r="H104" i="63"/>
  <c r="P189" i="63"/>
  <c r="P185" i="63"/>
  <c r="P181" i="63"/>
  <c r="S191" i="63"/>
  <c r="P190" i="63"/>
  <c r="P186" i="63"/>
  <c r="P182" i="63"/>
  <c r="P188" i="63"/>
  <c r="P184" i="63"/>
  <c r="H738" i="63"/>
  <c r="H734" i="63"/>
  <c r="H739" i="63"/>
  <c r="H735" i="63"/>
  <c r="H731" i="63"/>
  <c r="K741" i="63"/>
  <c r="H740" i="63"/>
  <c r="H736" i="63"/>
  <c r="H732" i="63"/>
  <c r="H737" i="63"/>
  <c r="H733" i="63"/>
  <c r="P145" i="63"/>
  <c r="P141" i="63"/>
  <c r="P137" i="63"/>
  <c r="S147" i="63"/>
  <c r="P146" i="63"/>
  <c r="P142" i="63"/>
  <c r="P138" i="63"/>
  <c r="P365" i="63"/>
  <c r="P361" i="63"/>
  <c r="P357" i="63"/>
  <c r="S367" i="63"/>
  <c r="P366" i="63"/>
  <c r="P362" i="63"/>
  <c r="P358" i="63"/>
  <c r="P364" i="63"/>
  <c r="P360" i="63"/>
  <c r="P463" i="63"/>
  <c r="P459" i="63"/>
  <c r="P464" i="63"/>
  <c r="P460" i="63"/>
  <c r="P456" i="63"/>
  <c r="S466" i="63"/>
  <c r="P465" i="63"/>
  <c r="P461" i="63"/>
  <c r="P457" i="63"/>
  <c r="P462" i="63"/>
  <c r="P458" i="63"/>
  <c r="H650" i="63"/>
  <c r="H646" i="63"/>
  <c r="H651" i="63"/>
  <c r="H647" i="63"/>
  <c r="H643" i="63"/>
  <c r="K653" i="63"/>
  <c r="H652" i="63"/>
  <c r="H648" i="63"/>
  <c r="H644" i="63"/>
  <c r="H645" i="63"/>
  <c r="H649" i="63"/>
  <c r="H30" i="61"/>
  <c r="H34" i="61"/>
  <c r="H74" i="61"/>
  <c r="H78" i="61"/>
  <c r="H28" i="63"/>
  <c r="H32" i="63"/>
  <c r="H36" i="63"/>
  <c r="P88" i="63"/>
  <c r="H320" i="63"/>
  <c r="H316" i="63"/>
  <c r="H321" i="63"/>
  <c r="H317" i="63"/>
  <c r="H313" i="63"/>
  <c r="K323" i="63"/>
  <c r="H322" i="63"/>
  <c r="H318" i="63"/>
  <c r="H314" i="63"/>
  <c r="H507" i="63"/>
  <c r="H503" i="63"/>
  <c r="H508" i="63"/>
  <c r="H504" i="63"/>
  <c r="H500" i="63"/>
  <c r="H509" i="63"/>
  <c r="K510" i="63"/>
  <c r="H502" i="63"/>
  <c r="P23" i="61"/>
  <c r="H69" i="63"/>
  <c r="H65" i="63"/>
  <c r="H61" i="63"/>
  <c r="H95" i="63"/>
  <c r="H359" i="63"/>
  <c r="H408" i="63"/>
  <c r="H404" i="63"/>
  <c r="H409" i="63"/>
  <c r="H405" i="63"/>
  <c r="H401" i="63"/>
  <c r="K411" i="63"/>
  <c r="H410" i="63"/>
  <c r="H406" i="63"/>
  <c r="H402" i="63"/>
  <c r="H89" i="63"/>
  <c r="H85" i="63"/>
  <c r="P139" i="63"/>
  <c r="P144" i="63"/>
  <c r="H276" i="63"/>
  <c r="H272" i="63"/>
  <c r="H277" i="63"/>
  <c r="H273" i="63"/>
  <c r="H269" i="63"/>
  <c r="K279" i="63"/>
  <c r="H278" i="63"/>
  <c r="H274" i="63"/>
  <c r="H270" i="63"/>
  <c r="P321" i="63"/>
  <c r="P317" i="63"/>
  <c r="P313" i="63"/>
  <c r="S323" i="63"/>
  <c r="P322" i="63"/>
  <c r="P318" i="63"/>
  <c r="P314" i="63"/>
  <c r="P320" i="63"/>
  <c r="P316" i="63"/>
  <c r="J15" i="65"/>
  <c r="J9" i="65"/>
  <c r="J7" i="65"/>
  <c r="H101" i="63"/>
  <c r="H97" i="63"/>
  <c r="H93" i="63"/>
  <c r="P183" i="63"/>
  <c r="H232" i="63"/>
  <c r="H228" i="63"/>
  <c r="H233" i="63"/>
  <c r="H229" i="63"/>
  <c r="H225" i="63"/>
  <c r="K235" i="63"/>
  <c r="H234" i="63"/>
  <c r="H230" i="63"/>
  <c r="H226" i="63"/>
  <c r="P409" i="63"/>
  <c r="P405" i="63"/>
  <c r="P401" i="63"/>
  <c r="S411" i="63"/>
  <c r="P410" i="63"/>
  <c r="P406" i="63"/>
  <c r="P402" i="63"/>
  <c r="P408" i="63"/>
  <c r="P404" i="63"/>
  <c r="H28" i="61"/>
  <c r="H32" i="61"/>
  <c r="H36" i="61"/>
  <c r="H72" i="61"/>
  <c r="H76" i="61"/>
  <c r="H80" i="61"/>
  <c r="H30" i="63"/>
  <c r="H34" i="63"/>
  <c r="H66" i="63"/>
  <c r="P69" i="63"/>
  <c r="P65" i="63"/>
  <c r="P61" i="63"/>
  <c r="P68" i="63"/>
  <c r="P64" i="63"/>
  <c r="P60" i="63"/>
  <c r="H91" i="63"/>
  <c r="K92" i="63"/>
  <c r="H94" i="63"/>
  <c r="H100" i="63"/>
  <c r="P133" i="63"/>
  <c r="P129" i="63"/>
  <c r="P134" i="63"/>
  <c r="P130" i="63"/>
  <c r="P126" i="63"/>
  <c r="H188" i="63"/>
  <c r="H184" i="63"/>
  <c r="H189" i="63"/>
  <c r="H185" i="63"/>
  <c r="H181" i="63"/>
  <c r="K191" i="63"/>
  <c r="H190" i="63"/>
  <c r="H186" i="63"/>
  <c r="H182" i="63"/>
  <c r="P277" i="63"/>
  <c r="P273" i="63"/>
  <c r="P269" i="63"/>
  <c r="S279" i="63"/>
  <c r="P278" i="63"/>
  <c r="P274" i="63"/>
  <c r="P270" i="63"/>
  <c r="P276" i="63"/>
  <c r="P272" i="63"/>
  <c r="H315" i="63"/>
  <c r="P359" i="63"/>
  <c r="P639" i="63"/>
  <c r="P635" i="63"/>
  <c r="P640" i="63"/>
  <c r="P636" i="63"/>
  <c r="P632" i="63"/>
  <c r="S642" i="63"/>
  <c r="P641" i="63"/>
  <c r="P637" i="63"/>
  <c r="P633" i="63"/>
  <c r="P634" i="63"/>
  <c r="P25" i="61"/>
  <c r="P69" i="61"/>
  <c r="H82" i="63"/>
  <c r="H88" i="63"/>
  <c r="P89" i="63"/>
  <c r="P85" i="63"/>
  <c r="P90" i="63"/>
  <c r="P86" i="63"/>
  <c r="P82" i="63"/>
  <c r="P143" i="63"/>
  <c r="H144" i="63"/>
  <c r="H140" i="63"/>
  <c r="H145" i="63"/>
  <c r="H141" i="63"/>
  <c r="H137" i="63"/>
  <c r="K147" i="63"/>
  <c r="H146" i="63"/>
  <c r="H142" i="63"/>
  <c r="H138" i="63"/>
  <c r="P187" i="63"/>
  <c r="P233" i="63"/>
  <c r="P229" i="63"/>
  <c r="P225" i="63"/>
  <c r="S235" i="63"/>
  <c r="P234" i="63"/>
  <c r="P230" i="63"/>
  <c r="P226" i="63"/>
  <c r="P232" i="63"/>
  <c r="P228" i="63"/>
  <c r="H364" i="63"/>
  <c r="H360" i="63"/>
  <c r="H365" i="63"/>
  <c r="H361" i="63"/>
  <c r="H357" i="63"/>
  <c r="K367" i="63"/>
  <c r="H366" i="63"/>
  <c r="H362" i="63"/>
  <c r="H358" i="63"/>
  <c r="H518" i="63"/>
  <c r="H514" i="63"/>
  <c r="H519" i="63"/>
  <c r="H515" i="63"/>
  <c r="H511" i="63"/>
  <c r="K521" i="63"/>
  <c r="H520" i="63"/>
  <c r="H516" i="63"/>
  <c r="H512" i="63"/>
  <c r="H562" i="63"/>
  <c r="H558" i="63"/>
  <c r="H563" i="63"/>
  <c r="H559" i="63"/>
  <c r="H555" i="63"/>
  <c r="K565" i="63"/>
  <c r="H564" i="63"/>
  <c r="H560" i="63"/>
  <c r="H556" i="63"/>
  <c r="H694" i="63"/>
  <c r="H690" i="63"/>
  <c r="H695" i="63"/>
  <c r="H691" i="63"/>
  <c r="H687" i="63"/>
  <c r="K697" i="63"/>
  <c r="H696" i="63"/>
  <c r="H692" i="63"/>
  <c r="H688" i="63"/>
  <c r="J11" i="65"/>
  <c r="H129" i="63"/>
  <c r="H149" i="63"/>
  <c r="H153" i="63"/>
  <c r="H157" i="63"/>
  <c r="H173" i="63"/>
  <c r="H193" i="63"/>
  <c r="H197" i="63"/>
  <c r="H201" i="63"/>
  <c r="H217" i="63"/>
  <c r="H237" i="63"/>
  <c r="H241" i="63"/>
  <c r="H245" i="63"/>
  <c r="H261" i="63"/>
  <c r="H281" i="63"/>
  <c r="H285" i="63"/>
  <c r="H289" i="63"/>
  <c r="K290" i="63"/>
  <c r="H305" i="63"/>
  <c r="H325" i="63"/>
  <c r="H329" i="63"/>
  <c r="H333" i="63"/>
  <c r="K334" i="63"/>
  <c r="H349" i="63"/>
  <c r="H369" i="63"/>
  <c r="H373" i="63"/>
  <c r="H377" i="63"/>
  <c r="K378" i="63"/>
  <c r="H393" i="63"/>
  <c r="H413" i="63"/>
  <c r="H417" i="63"/>
  <c r="H421" i="63"/>
  <c r="K422" i="63"/>
  <c r="H475" i="63"/>
  <c r="H471" i="63"/>
  <c r="H467" i="63"/>
  <c r="K477" i="63"/>
  <c r="H476" i="63"/>
  <c r="H472" i="63"/>
  <c r="H468" i="63"/>
  <c r="P551" i="63"/>
  <c r="P547" i="63"/>
  <c r="P552" i="63"/>
  <c r="P548" i="63"/>
  <c r="P544" i="63"/>
  <c r="S554" i="63"/>
  <c r="P553" i="63"/>
  <c r="P549" i="63"/>
  <c r="P545" i="63"/>
  <c r="P595" i="63"/>
  <c r="P591" i="63"/>
  <c r="P596" i="63"/>
  <c r="P592" i="63"/>
  <c r="P588" i="63"/>
  <c r="S598" i="63"/>
  <c r="P597" i="63"/>
  <c r="P593" i="63"/>
  <c r="P589" i="63"/>
  <c r="P683" i="63"/>
  <c r="P679" i="63"/>
  <c r="P684" i="63"/>
  <c r="P680" i="63"/>
  <c r="P676" i="63"/>
  <c r="S686" i="63"/>
  <c r="P685" i="63"/>
  <c r="P681" i="63"/>
  <c r="P677" i="63"/>
  <c r="H782" i="63"/>
  <c r="H778" i="63"/>
  <c r="H783" i="63"/>
  <c r="H779" i="63"/>
  <c r="H775" i="63"/>
  <c r="K785" i="63"/>
  <c r="H784" i="63"/>
  <c r="H780" i="63"/>
  <c r="H776" i="63"/>
  <c r="P815" i="63"/>
  <c r="P811" i="63"/>
  <c r="P816" i="63"/>
  <c r="P812" i="63"/>
  <c r="P808" i="63"/>
  <c r="S818" i="63"/>
  <c r="P817" i="63"/>
  <c r="P813" i="63"/>
  <c r="P809" i="63"/>
  <c r="J8" i="65"/>
  <c r="P170" i="63"/>
  <c r="P174" i="63"/>
  <c r="P178" i="63"/>
  <c r="P214" i="63"/>
  <c r="P218" i="63"/>
  <c r="P222" i="63"/>
  <c r="P258" i="63"/>
  <c r="P262" i="63"/>
  <c r="P266" i="63"/>
  <c r="P302" i="63"/>
  <c r="P306" i="63"/>
  <c r="P310" i="63"/>
  <c r="P346" i="63"/>
  <c r="P350" i="63"/>
  <c r="P354" i="63"/>
  <c r="P390" i="63"/>
  <c r="P394" i="63"/>
  <c r="P398" i="63"/>
  <c r="H431" i="63"/>
  <c r="H427" i="63"/>
  <c r="H423" i="63"/>
  <c r="K433" i="63"/>
  <c r="H432" i="63"/>
  <c r="H463" i="63"/>
  <c r="H459" i="63"/>
  <c r="H464" i="63"/>
  <c r="H460" i="63"/>
  <c r="H456" i="63"/>
  <c r="H561" i="63"/>
  <c r="H693" i="63"/>
  <c r="P727" i="63"/>
  <c r="P723" i="63"/>
  <c r="P728" i="63"/>
  <c r="P724" i="63"/>
  <c r="P720" i="63"/>
  <c r="S730" i="63"/>
  <c r="P729" i="63"/>
  <c r="P725" i="63"/>
  <c r="P721" i="63"/>
  <c r="J10" i="65"/>
  <c r="J13" i="65"/>
  <c r="H328" i="63"/>
  <c r="H368" i="63"/>
  <c r="H372" i="63"/>
  <c r="H412" i="63"/>
  <c r="H416" i="63"/>
  <c r="P507" i="63"/>
  <c r="P503" i="63"/>
  <c r="P508" i="63"/>
  <c r="P504" i="63"/>
  <c r="P500" i="63"/>
  <c r="S510" i="63"/>
  <c r="P509" i="63"/>
  <c r="P505" i="63"/>
  <c r="P501" i="63"/>
  <c r="H517" i="63"/>
  <c r="P771" i="63"/>
  <c r="P767" i="63"/>
  <c r="P772" i="63"/>
  <c r="P768" i="63"/>
  <c r="P764" i="63"/>
  <c r="S774" i="63"/>
  <c r="P773" i="63"/>
  <c r="P769" i="63"/>
  <c r="P765" i="63"/>
  <c r="P105" i="63"/>
  <c r="P109" i="63"/>
  <c r="P113" i="63"/>
  <c r="P149" i="63"/>
  <c r="P153" i="63"/>
  <c r="P157" i="63"/>
  <c r="P173" i="63"/>
  <c r="P193" i="63"/>
  <c r="P197" i="63"/>
  <c r="P201" i="63"/>
  <c r="P217" i="63"/>
  <c r="P237" i="63"/>
  <c r="P241" i="63"/>
  <c r="P245" i="63"/>
  <c r="P261" i="63"/>
  <c r="P281" i="63"/>
  <c r="P285" i="63"/>
  <c r="P289" i="63"/>
  <c r="P305" i="63"/>
  <c r="P325" i="63"/>
  <c r="P329" i="63"/>
  <c r="P333" i="63"/>
  <c r="P349" i="63"/>
  <c r="P369" i="63"/>
  <c r="P373" i="63"/>
  <c r="P377" i="63"/>
  <c r="P393" i="63"/>
  <c r="P413" i="63"/>
  <c r="P417" i="63"/>
  <c r="P421" i="63"/>
  <c r="P431" i="63"/>
  <c r="P427" i="63"/>
  <c r="P423" i="63"/>
  <c r="H458" i="63"/>
  <c r="K466" i="63"/>
  <c r="H606" i="63"/>
  <c r="H602" i="63"/>
  <c r="H607" i="63"/>
  <c r="H603" i="63"/>
  <c r="H599" i="63"/>
  <c r="K609" i="63"/>
  <c r="H608" i="63"/>
  <c r="H604" i="63"/>
  <c r="H600" i="63"/>
  <c r="P722" i="63"/>
  <c r="H781" i="63"/>
  <c r="H544" i="63"/>
  <c r="H548" i="63"/>
  <c r="H552" i="63"/>
  <c r="H588" i="63"/>
  <c r="H592" i="63"/>
  <c r="H596" i="63"/>
  <c r="H632" i="63"/>
  <c r="H636" i="63"/>
  <c r="H640" i="63"/>
  <c r="H676" i="63"/>
  <c r="H680" i="63"/>
  <c r="H684" i="63"/>
  <c r="H720" i="63"/>
  <c r="H724" i="63"/>
  <c r="H728" i="63"/>
  <c r="H764" i="63"/>
  <c r="H768" i="63"/>
  <c r="H772" i="63"/>
  <c r="H808" i="63"/>
  <c r="H812" i="63"/>
  <c r="H816" i="63"/>
  <c r="P757" i="63"/>
  <c r="P761" i="63"/>
  <c r="P789" i="63"/>
  <c r="P797" i="63"/>
  <c r="P801" i="63"/>
  <c r="P805" i="63"/>
  <c r="H435" i="63"/>
  <c r="H439" i="63"/>
  <c r="H443" i="63"/>
  <c r="H479" i="63"/>
  <c r="H483" i="63"/>
  <c r="H487" i="63"/>
  <c r="H523" i="63"/>
  <c r="H527" i="63"/>
  <c r="H531" i="63"/>
  <c r="H547" i="63"/>
  <c r="H567" i="63"/>
  <c r="H571" i="63"/>
  <c r="H575" i="63"/>
  <c r="H591" i="63"/>
  <c r="H611" i="63"/>
  <c r="H615" i="63"/>
  <c r="H619" i="63"/>
  <c r="H635" i="63"/>
  <c r="H655" i="63"/>
  <c r="H659" i="63"/>
  <c r="H663" i="63"/>
  <c r="H679" i="63"/>
  <c r="H699" i="63"/>
  <c r="H703" i="63"/>
  <c r="H707" i="63"/>
  <c r="H723" i="63"/>
  <c r="H743" i="63"/>
  <c r="H747" i="63"/>
  <c r="H751" i="63"/>
  <c r="H767" i="63"/>
  <c r="H787" i="63"/>
  <c r="H791" i="63"/>
  <c r="H795" i="63"/>
  <c r="H811" i="63"/>
  <c r="P476" i="63"/>
  <c r="S477" i="63"/>
  <c r="P520" i="63"/>
  <c r="S521" i="63"/>
  <c r="S565" i="63"/>
  <c r="P608" i="63"/>
  <c r="S609" i="63"/>
  <c r="S653" i="63"/>
  <c r="S697" i="63"/>
  <c r="P800" i="63"/>
  <c r="P435" i="63"/>
  <c r="P439" i="63"/>
  <c r="P443" i="63"/>
  <c r="P467" i="63"/>
  <c r="P471" i="63"/>
  <c r="P479" i="63"/>
  <c r="P483" i="63"/>
  <c r="P487" i="63"/>
  <c r="P515" i="63"/>
  <c r="P527" i="63"/>
  <c r="P531" i="63"/>
  <c r="P571" i="63"/>
  <c r="P575" i="63"/>
  <c r="P603" i="63"/>
  <c r="P619" i="63"/>
  <c r="P663" i="63"/>
  <c r="P707" i="63"/>
  <c r="E10" i="55" l="1"/>
  <c r="I451" i="58"/>
  <c r="J57" i="56"/>
  <c r="J453" i="58" s="1"/>
  <c r="J54" i="56"/>
  <c r="F9" i="55" s="1"/>
  <c r="E7" i="55"/>
  <c r="J52" i="56"/>
  <c r="J56" i="56"/>
  <c r="J55" i="56"/>
  <c r="J53" i="56"/>
  <c r="I450" i="58"/>
  <c r="E9" i="55"/>
  <c r="I449" i="58"/>
  <c r="E8" i="55"/>
  <c r="I453" i="58"/>
  <c r="E12" i="55"/>
  <c r="J450" i="58" l="1"/>
  <c r="F12" i="55"/>
  <c r="J452" i="58"/>
  <c r="F11" i="55"/>
  <c r="J448" i="58"/>
  <c r="F7" i="55"/>
  <c r="J449" i="58"/>
  <c r="F8" i="55"/>
  <c r="J451" i="58"/>
  <c r="F10" i="55"/>
  <c r="L12" i="18" l="1"/>
  <c r="L11" i="18"/>
  <c r="L10" i="18"/>
  <c r="L9" i="18"/>
  <c r="L8" i="18"/>
  <c r="L7" i="18"/>
  <c r="G6" i="20" l="1"/>
  <c r="G7" i="20"/>
  <c r="G8" i="20"/>
  <c r="G9" i="20"/>
  <c r="G10" i="20"/>
  <c r="G11" i="20"/>
  <c r="G12" i="20"/>
  <c r="G13" i="20"/>
  <c r="T76" i="19" l="1"/>
  <c r="T72" i="19"/>
  <c r="T68" i="19"/>
  <c r="T64" i="19"/>
  <c r="T60" i="19"/>
  <c r="T56" i="19"/>
  <c r="T52" i="19"/>
  <c r="T48" i="19"/>
  <c r="T44" i="19"/>
  <c r="T40" i="19"/>
  <c r="T36" i="19"/>
  <c r="T32" i="19"/>
  <c r="T28" i="19"/>
  <c r="T24" i="19"/>
  <c r="T20" i="19"/>
  <c r="T16" i="19"/>
  <c r="T12" i="19"/>
  <c r="T8" i="19"/>
  <c r="T77" i="19"/>
  <c r="T71" i="19"/>
  <c r="T66" i="19"/>
  <c r="T61" i="19"/>
  <c r="T55" i="19"/>
  <c r="T50" i="19"/>
  <c r="T45" i="19"/>
  <c r="T39" i="19"/>
  <c r="T34" i="19"/>
  <c r="T29" i="19"/>
  <c r="T23" i="19"/>
  <c r="T18" i="19"/>
  <c r="T13" i="19"/>
  <c r="T7" i="19"/>
  <c r="T79" i="19"/>
  <c r="T69" i="19"/>
  <c r="T63" i="19"/>
  <c r="T53" i="19"/>
  <c r="T42" i="19"/>
  <c r="T31" i="19"/>
  <c r="T21" i="19"/>
  <c r="T10" i="19"/>
  <c r="T78" i="19"/>
  <c r="T67" i="19"/>
  <c r="T75" i="19"/>
  <c r="T70" i="19"/>
  <c r="T65" i="19"/>
  <c r="T59" i="19"/>
  <c r="T54" i="19"/>
  <c r="T49" i="19"/>
  <c r="T43" i="19"/>
  <c r="T38" i="19"/>
  <c r="T33" i="19"/>
  <c r="T27" i="19"/>
  <c r="T22" i="19"/>
  <c r="T17" i="19"/>
  <c r="T11" i="19"/>
  <c r="T74" i="19"/>
  <c r="T58" i="19"/>
  <c r="T47" i="19"/>
  <c r="T37" i="19"/>
  <c r="T26" i="19"/>
  <c r="T15" i="19"/>
  <c r="T73" i="19"/>
  <c r="T62" i="19"/>
  <c r="T41" i="19"/>
  <c r="T19" i="19"/>
  <c r="T14" i="19"/>
  <c r="T51" i="19"/>
  <c r="T9" i="19"/>
  <c r="T25" i="19"/>
  <c r="T57" i="19"/>
  <c r="T35" i="19"/>
  <c r="T30" i="19"/>
  <c r="T46" i="19"/>
  <c r="U13" i="20"/>
  <c r="U12" i="20"/>
  <c r="U11" i="20"/>
  <c r="U6" i="20"/>
  <c r="U10" i="20"/>
  <c r="U9" i="20"/>
  <c r="U7" i="20"/>
  <c r="U8" i="20"/>
  <c r="G14" i="20"/>
  <c r="K6" i="20"/>
  <c r="L6" i="20"/>
  <c r="L9" i="20"/>
  <c r="K9" i="20"/>
  <c r="L7" i="20"/>
  <c r="K7" i="20"/>
  <c r="K11" i="20"/>
  <c r="L11" i="20"/>
  <c r="L8" i="20"/>
  <c r="K8" i="20"/>
  <c r="L13" i="20"/>
  <c r="K13" i="20"/>
  <c r="K12" i="20"/>
  <c r="L12" i="20"/>
  <c r="L10" i="20"/>
  <c r="K10" i="20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F12" i="18"/>
  <c r="F11" i="18"/>
  <c r="F10" i="18"/>
  <c r="F9" i="18"/>
  <c r="F8" i="18"/>
  <c r="F7" i="18"/>
  <c r="T9" i="20" l="1"/>
  <c r="V9" i="20"/>
  <c r="T10" i="20"/>
  <c r="V10" i="20"/>
  <c r="T7" i="20"/>
  <c r="V7" i="20"/>
  <c r="T6" i="20"/>
  <c r="V6" i="20"/>
  <c r="T12" i="20"/>
  <c r="V12" i="20"/>
  <c r="T13" i="20"/>
  <c r="V13" i="20"/>
  <c r="T11" i="20"/>
  <c r="V11" i="20"/>
  <c r="T8" i="20"/>
  <c r="V8" i="20"/>
  <c r="S54" i="19"/>
  <c r="U54" i="19"/>
  <c r="S21" i="19"/>
  <c r="U21" i="19"/>
  <c r="S13" i="19"/>
  <c r="U13" i="19"/>
  <c r="S55" i="19"/>
  <c r="U55" i="19"/>
  <c r="S20" i="19"/>
  <c r="U20" i="19"/>
  <c r="S52" i="19"/>
  <c r="U52" i="19"/>
  <c r="S74" i="19"/>
  <c r="U74" i="19"/>
  <c r="S48" i="19"/>
  <c r="U48" i="19"/>
  <c r="S62" i="19"/>
  <c r="U62" i="19"/>
  <c r="S11" i="19"/>
  <c r="U11" i="19"/>
  <c r="S57" i="19"/>
  <c r="U57" i="19"/>
  <c r="S73" i="19"/>
  <c r="U73" i="19"/>
  <c r="S17" i="19"/>
  <c r="U17" i="19"/>
  <c r="S59" i="19"/>
  <c r="U59" i="19"/>
  <c r="S31" i="19"/>
  <c r="U31" i="19"/>
  <c r="S18" i="19"/>
  <c r="U18" i="19"/>
  <c r="S61" i="19"/>
  <c r="U61" i="19"/>
  <c r="S24" i="19"/>
  <c r="U24" i="19"/>
  <c r="S56" i="19"/>
  <c r="U56" i="19"/>
  <c r="S10" i="19"/>
  <c r="U10" i="19"/>
  <c r="S60" i="19"/>
  <c r="U60" i="19"/>
  <c r="S41" i="19"/>
  <c r="U41" i="19"/>
  <c r="S16" i="19"/>
  <c r="U16" i="19"/>
  <c r="S15" i="19"/>
  <c r="U15" i="19"/>
  <c r="S66" i="19"/>
  <c r="U66" i="19"/>
  <c r="S9" i="19"/>
  <c r="U9" i="19"/>
  <c r="S26" i="19"/>
  <c r="U26" i="19"/>
  <c r="S27" i="19"/>
  <c r="U27" i="19"/>
  <c r="S70" i="19"/>
  <c r="U70" i="19"/>
  <c r="S53" i="19"/>
  <c r="U53" i="19"/>
  <c r="S29" i="19"/>
  <c r="U29" i="19"/>
  <c r="S71" i="19"/>
  <c r="U71" i="19"/>
  <c r="S32" i="19"/>
  <c r="U32" i="19"/>
  <c r="S64" i="19"/>
  <c r="U64" i="19"/>
  <c r="S7" i="19"/>
  <c r="U7" i="19"/>
  <c r="S25" i="19"/>
  <c r="U25" i="19"/>
  <c r="S28" i="19"/>
  <c r="U28" i="19"/>
  <c r="S51" i="19"/>
  <c r="U51" i="19"/>
  <c r="S37" i="19"/>
  <c r="U37" i="19"/>
  <c r="S33" i="19"/>
  <c r="U33" i="19"/>
  <c r="S75" i="19"/>
  <c r="U75" i="19"/>
  <c r="S63" i="19"/>
  <c r="U63" i="19"/>
  <c r="S34" i="19"/>
  <c r="U34" i="19"/>
  <c r="S77" i="19"/>
  <c r="U77" i="19"/>
  <c r="S36" i="19"/>
  <c r="U36" i="19"/>
  <c r="S68" i="19"/>
  <c r="U68" i="19"/>
  <c r="S49" i="19"/>
  <c r="U49" i="19"/>
  <c r="S35" i="19"/>
  <c r="U35" i="19"/>
  <c r="S65" i="19"/>
  <c r="U65" i="19"/>
  <c r="S42" i="19"/>
  <c r="U42" i="19"/>
  <c r="S14" i="19"/>
  <c r="U14" i="19"/>
  <c r="S47" i="19"/>
  <c r="U47" i="19"/>
  <c r="S38" i="19"/>
  <c r="U38" i="19"/>
  <c r="S67" i="19"/>
  <c r="U67" i="19"/>
  <c r="S69" i="19"/>
  <c r="U69" i="19"/>
  <c r="S39" i="19"/>
  <c r="U39" i="19"/>
  <c r="S8" i="19"/>
  <c r="U8" i="19"/>
  <c r="S40" i="19"/>
  <c r="U40" i="19"/>
  <c r="S72" i="19"/>
  <c r="U72" i="19"/>
  <c r="S30" i="19"/>
  <c r="U30" i="19"/>
  <c r="S50" i="19"/>
  <c r="U50" i="19"/>
  <c r="S22" i="19"/>
  <c r="U22" i="19"/>
  <c r="S23" i="19"/>
  <c r="U23" i="19"/>
  <c r="S46" i="19"/>
  <c r="U46" i="19"/>
  <c r="S19" i="19"/>
  <c r="U19" i="19"/>
  <c r="S58" i="19"/>
  <c r="U58" i="19"/>
  <c r="S43" i="19"/>
  <c r="U43" i="19"/>
  <c r="S78" i="19"/>
  <c r="U78" i="19"/>
  <c r="S79" i="19"/>
  <c r="U79" i="19"/>
  <c r="S45" i="19"/>
  <c r="U45" i="19"/>
  <c r="S12" i="19"/>
  <c r="U12" i="19"/>
  <c r="S44" i="19"/>
  <c r="U44" i="19"/>
  <c r="S76" i="19"/>
  <c r="U76" i="19"/>
  <c r="Q12" i="20"/>
  <c r="P12" i="20" s="1"/>
  <c r="Q11" i="20"/>
  <c r="P11" i="20" s="1"/>
  <c r="Q13" i="20"/>
  <c r="P13" i="20" s="1"/>
  <c r="Q10" i="20"/>
  <c r="P10" i="20" s="1"/>
  <c r="Q9" i="20"/>
  <c r="P9" i="20" s="1"/>
  <c r="Q8" i="20"/>
  <c r="P8" i="20" s="1"/>
  <c r="Q7" i="20"/>
  <c r="P7" i="20" s="1"/>
  <c r="Q6" i="20"/>
  <c r="P6" i="20" s="1"/>
  <c r="F13" i="18"/>
  <c r="G80" i="19"/>
  <c r="K11" i="19"/>
  <c r="L11" i="19"/>
  <c r="L19" i="19"/>
  <c r="K19" i="19"/>
  <c r="L27" i="19"/>
  <c r="K27" i="19"/>
  <c r="K35" i="19"/>
  <c r="L35" i="19"/>
  <c r="L43" i="19"/>
  <c r="K43" i="19"/>
  <c r="L51" i="19"/>
  <c r="K51" i="19"/>
  <c r="L59" i="19"/>
  <c r="K59" i="19"/>
  <c r="L67" i="19"/>
  <c r="K67" i="19"/>
  <c r="L75" i="19"/>
  <c r="K75" i="19"/>
  <c r="L12" i="19"/>
  <c r="K12" i="19"/>
  <c r="K44" i="19"/>
  <c r="L44" i="19"/>
  <c r="L68" i="19"/>
  <c r="K68" i="19"/>
  <c r="L21" i="19"/>
  <c r="K21" i="19"/>
  <c r="L29" i="19"/>
  <c r="K29" i="19"/>
  <c r="K37" i="19"/>
  <c r="L37" i="19"/>
  <c r="K45" i="19"/>
  <c r="L45" i="19"/>
  <c r="L53" i="19"/>
  <c r="K53" i="19"/>
  <c r="L61" i="19"/>
  <c r="K61" i="19"/>
  <c r="L69" i="19"/>
  <c r="K69" i="19"/>
  <c r="L77" i="19"/>
  <c r="K77" i="19"/>
  <c r="K20" i="19"/>
  <c r="L20" i="19"/>
  <c r="L60" i="19"/>
  <c r="K60" i="19"/>
  <c r="K9" i="18"/>
  <c r="J9" i="18"/>
  <c r="K14" i="19"/>
  <c r="L14" i="19"/>
  <c r="L30" i="19"/>
  <c r="K30" i="19"/>
  <c r="K46" i="19"/>
  <c r="L46" i="19"/>
  <c r="K54" i="19"/>
  <c r="L54" i="19"/>
  <c r="K62" i="19"/>
  <c r="L62" i="19"/>
  <c r="L70" i="19"/>
  <c r="K70" i="19"/>
  <c r="K78" i="19"/>
  <c r="L78" i="19"/>
  <c r="L52" i="19"/>
  <c r="K52" i="19"/>
  <c r="K8" i="18"/>
  <c r="J8" i="18"/>
  <c r="L22" i="19"/>
  <c r="K22" i="19"/>
  <c r="K10" i="18"/>
  <c r="J10" i="18"/>
  <c r="L7" i="19"/>
  <c r="K7" i="19"/>
  <c r="L15" i="19"/>
  <c r="K15" i="19"/>
  <c r="L23" i="19"/>
  <c r="K23" i="19"/>
  <c r="L31" i="19"/>
  <c r="K31" i="19"/>
  <c r="L39" i="19"/>
  <c r="K39" i="19"/>
  <c r="L47" i="19"/>
  <c r="K47" i="19"/>
  <c r="L55" i="19"/>
  <c r="K55" i="19"/>
  <c r="L63" i="19"/>
  <c r="K63" i="19"/>
  <c r="L71" i="19"/>
  <c r="K71" i="19"/>
  <c r="L79" i="19"/>
  <c r="K79" i="19"/>
  <c r="K7" i="18"/>
  <c r="J7" i="18"/>
  <c r="K36" i="19"/>
  <c r="L36" i="19"/>
  <c r="K13" i="19"/>
  <c r="L13" i="19"/>
  <c r="L6" i="19"/>
  <c r="K6" i="19"/>
  <c r="K38" i="19"/>
  <c r="L38" i="19"/>
  <c r="J11" i="18"/>
  <c r="K11" i="18"/>
  <c r="L8" i="19"/>
  <c r="K8" i="19"/>
  <c r="L16" i="19"/>
  <c r="K16" i="19"/>
  <c r="L24" i="19"/>
  <c r="K24" i="19"/>
  <c r="L32" i="19"/>
  <c r="K32" i="19"/>
  <c r="L40" i="19"/>
  <c r="K40" i="19"/>
  <c r="L48" i="19"/>
  <c r="K48" i="19"/>
  <c r="L56" i="19"/>
  <c r="K56" i="19"/>
  <c r="L64" i="19"/>
  <c r="K64" i="19"/>
  <c r="L72" i="19"/>
  <c r="K72" i="19"/>
  <c r="K28" i="19"/>
  <c r="L28" i="19"/>
  <c r="K76" i="19"/>
  <c r="L76" i="19"/>
  <c r="K12" i="18"/>
  <c r="J12" i="18"/>
  <c r="L9" i="19"/>
  <c r="K9" i="19"/>
  <c r="L17" i="19"/>
  <c r="K17" i="19"/>
  <c r="L25" i="19"/>
  <c r="K25" i="19"/>
  <c r="L33" i="19"/>
  <c r="K33" i="19"/>
  <c r="L41" i="19"/>
  <c r="K41" i="19"/>
  <c r="L49" i="19"/>
  <c r="K49" i="19"/>
  <c r="L57" i="19"/>
  <c r="K57" i="19"/>
  <c r="L65" i="19"/>
  <c r="K65" i="19"/>
  <c r="L73" i="19"/>
  <c r="K73" i="19"/>
  <c r="S6" i="20"/>
  <c r="L10" i="19"/>
  <c r="K10" i="19"/>
  <c r="L18" i="19"/>
  <c r="K18" i="19"/>
  <c r="L26" i="19"/>
  <c r="K26" i="19"/>
  <c r="L34" i="19"/>
  <c r="K34" i="19"/>
  <c r="L42" i="19"/>
  <c r="K42" i="19"/>
  <c r="L50" i="19"/>
  <c r="K50" i="19"/>
  <c r="L58" i="19"/>
  <c r="K58" i="19"/>
  <c r="L66" i="19"/>
  <c r="K66" i="19"/>
  <c r="L74" i="19"/>
  <c r="K74" i="19"/>
  <c r="P6" i="19" l="1"/>
  <c r="O6" i="19" s="1"/>
  <c r="R6" i="19"/>
  <c r="Q6" i="19" s="1"/>
  <c r="P79" i="19"/>
  <c r="O79" i="19" s="1"/>
  <c r="P75" i="19"/>
  <c r="O75" i="19" s="1"/>
  <c r="P71" i="19"/>
  <c r="O71" i="19" s="1"/>
  <c r="P67" i="19"/>
  <c r="O67" i="19" s="1"/>
  <c r="P63" i="19"/>
  <c r="O63" i="19" s="1"/>
  <c r="P59" i="19"/>
  <c r="O59" i="19" s="1"/>
  <c r="P55" i="19"/>
  <c r="O55" i="19" s="1"/>
  <c r="P51" i="19"/>
  <c r="O51" i="19" s="1"/>
  <c r="P47" i="19"/>
  <c r="O47" i="19" s="1"/>
  <c r="P43" i="19"/>
  <c r="O43" i="19" s="1"/>
  <c r="P39" i="19"/>
  <c r="O39" i="19" s="1"/>
  <c r="P35" i="19"/>
  <c r="O35" i="19" s="1"/>
  <c r="P31" i="19"/>
  <c r="O31" i="19" s="1"/>
  <c r="P27" i="19"/>
  <c r="O27" i="19" s="1"/>
  <c r="P23" i="19"/>
  <c r="O23" i="19" s="1"/>
  <c r="P19" i="19"/>
  <c r="O19" i="19" s="1"/>
  <c r="P15" i="19"/>
  <c r="O15" i="19" s="1"/>
  <c r="P11" i="19"/>
  <c r="O11" i="19" s="1"/>
  <c r="P7" i="19"/>
  <c r="O7" i="19" s="1"/>
  <c r="P74" i="19"/>
  <c r="O74" i="19" s="1"/>
  <c r="P69" i="19"/>
  <c r="O69" i="19" s="1"/>
  <c r="P64" i="19"/>
  <c r="O64" i="19" s="1"/>
  <c r="P58" i="19"/>
  <c r="O58" i="19" s="1"/>
  <c r="P53" i="19"/>
  <c r="O53" i="19" s="1"/>
  <c r="P48" i="19"/>
  <c r="O48" i="19" s="1"/>
  <c r="P42" i="19"/>
  <c r="O42" i="19" s="1"/>
  <c r="P37" i="19"/>
  <c r="O37" i="19" s="1"/>
  <c r="P32" i="19"/>
  <c r="O32" i="19" s="1"/>
  <c r="P26" i="19"/>
  <c r="O26" i="19" s="1"/>
  <c r="P21" i="19"/>
  <c r="O21" i="19" s="1"/>
  <c r="P16" i="19"/>
  <c r="O16" i="19" s="1"/>
  <c r="P10" i="19"/>
  <c r="O10" i="19" s="1"/>
  <c r="P77" i="19"/>
  <c r="O77" i="19" s="1"/>
  <c r="P66" i="19"/>
  <c r="O66" i="19" s="1"/>
  <c r="P56" i="19"/>
  <c r="O56" i="19" s="1"/>
  <c r="P45" i="19"/>
  <c r="O45" i="19" s="1"/>
  <c r="P34" i="19"/>
  <c r="O34" i="19" s="1"/>
  <c r="P24" i="19"/>
  <c r="O24" i="19" s="1"/>
  <c r="P13" i="19"/>
  <c r="O13" i="19" s="1"/>
  <c r="P78" i="19"/>
  <c r="O78" i="19" s="1"/>
  <c r="P73" i="19"/>
  <c r="O73" i="19" s="1"/>
  <c r="P68" i="19"/>
  <c r="O68" i="19" s="1"/>
  <c r="P62" i="19"/>
  <c r="O62" i="19" s="1"/>
  <c r="P57" i="19"/>
  <c r="O57" i="19" s="1"/>
  <c r="P52" i="19"/>
  <c r="O52" i="19" s="1"/>
  <c r="P46" i="19"/>
  <c r="O46" i="19" s="1"/>
  <c r="P41" i="19"/>
  <c r="O41" i="19" s="1"/>
  <c r="P36" i="19"/>
  <c r="O36" i="19" s="1"/>
  <c r="P30" i="19"/>
  <c r="O30" i="19" s="1"/>
  <c r="P25" i="19"/>
  <c r="O25" i="19" s="1"/>
  <c r="P20" i="19"/>
  <c r="O20" i="19" s="1"/>
  <c r="P14" i="19"/>
  <c r="O14" i="19" s="1"/>
  <c r="P9" i="19"/>
  <c r="O9" i="19" s="1"/>
  <c r="P72" i="19"/>
  <c r="O72" i="19" s="1"/>
  <c r="P61" i="19"/>
  <c r="O61" i="19" s="1"/>
  <c r="P50" i="19"/>
  <c r="O50" i="19" s="1"/>
  <c r="P40" i="19"/>
  <c r="O40" i="19" s="1"/>
  <c r="P29" i="19"/>
  <c r="O29" i="19" s="1"/>
  <c r="P18" i="19"/>
  <c r="O18" i="19" s="1"/>
  <c r="P8" i="19"/>
  <c r="O8" i="19" s="1"/>
  <c r="P60" i="19"/>
  <c r="O60" i="19" s="1"/>
  <c r="P38" i="19"/>
  <c r="O38" i="19" s="1"/>
  <c r="P17" i="19"/>
  <c r="O17" i="19" s="1"/>
  <c r="P76" i="19"/>
  <c r="O76" i="19" s="1"/>
  <c r="P33" i="19"/>
  <c r="O33" i="19" s="1"/>
  <c r="P12" i="19"/>
  <c r="O12" i="19" s="1"/>
  <c r="P70" i="19"/>
  <c r="O70" i="19" s="1"/>
  <c r="P28" i="19"/>
  <c r="O28" i="19" s="1"/>
  <c r="P65" i="19"/>
  <c r="O65" i="19" s="1"/>
  <c r="P22" i="19"/>
  <c r="O22" i="19" s="1"/>
  <c r="P54" i="19"/>
  <c r="O54" i="19" s="1"/>
  <c r="P49" i="19"/>
  <c r="O49" i="19" s="1"/>
  <c r="P44" i="19"/>
  <c r="O44" i="19" s="1"/>
  <c r="R72" i="19"/>
  <c r="Q72" i="19" s="1"/>
  <c r="R79" i="19"/>
  <c r="Q79" i="19" s="1"/>
  <c r="R71" i="19"/>
  <c r="Q71" i="19" s="1"/>
  <c r="R63" i="19"/>
  <c r="Q63" i="19" s="1"/>
  <c r="R55" i="19"/>
  <c r="Q55" i="19" s="1"/>
  <c r="R47" i="19"/>
  <c r="Q47" i="19" s="1"/>
  <c r="R39" i="19"/>
  <c r="Q39" i="19" s="1"/>
  <c r="R31" i="19"/>
  <c r="Q31" i="19" s="1"/>
  <c r="R23" i="19"/>
  <c r="Q23" i="19" s="1"/>
  <c r="R15" i="19"/>
  <c r="Q15" i="19" s="1"/>
  <c r="R7" i="19"/>
  <c r="Q7" i="19" s="1"/>
  <c r="R78" i="19"/>
  <c r="Q78" i="19" s="1"/>
  <c r="R70" i="19"/>
  <c r="Q70" i="19" s="1"/>
  <c r="R62" i="19"/>
  <c r="Q62" i="19" s="1"/>
  <c r="R54" i="19"/>
  <c r="Q54" i="19" s="1"/>
  <c r="R46" i="19"/>
  <c r="Q46" i="19" s="1"/>
  <c r="R38" i="19"/>
  <c r="Q38" i="19" s="1"/>
  <c r="R30" i="19"/>
  <c r="Q30" i="19" s="1"/>
  <c r="R22" i="19"/>
  <c r="Q22" i="19" s="1"/>
  <c r="R14" i="19"/>
  <c r="Q14" i="19" s="1"/>
  <c r="R40" i="19"/>
  <c r="Q40" i="19" s="1"/>
  <c r="R8" i="19"/>
  <c r="Q8" i="19" s="1"/>
  <c r="R77" i="19"/>
  <c r="Q77" i="19" s="1"/>
  <c r="R69" i="19"/>
  <c r="Q69" i="19" s="1"/>
  <c r="R61" i="19"/>
  <c r="Q61" i="19" s="1"/>
  <c r="R53" i="19"/>
  <c r="Q53" i="19" s="1"/>
  <c r="R45" i="19"/>
  <c r="Q45" i="19" s="1"/>
  <c r="R37" i="19"/>
  <c r="Q37" i="19" s="1"/>
  <c r="R29" i="19"/>
  <c r="Q29" i="19" s="1"/>
  <c r="R21" i="19"/>
  <c r="Q21" i="19" s="1"/>
  <c r="R13" i="19"/>
  <c r="Q13" i="19" s="1"/>
  <c r="R32" i="19"/>
  <c r="Q32" i="19" s="1"/>
  <c r="R76" i="19"/>
  <c r="Q76" i="19" s="1"/>
  <c r="R68" i="19"/>
  <c r="Q68" i="19" s="1"/>
  <c r="R60" i="19"/>
  <c r="Q60" i="19" s="1"/>
  <c r="R52" i="19"/>
  <c r="Q52" i="19" s="1"/>
  <c r="R44" i="19"/>
  <c r="Q44" i="19" s="1"/>
  <c r="R36" i="19"/>
  <c r="Q36" i="19" s="1"/>
  <c r="R28" i="19"/>
  <c r="Q28" i="19" s="1"/>
  <c r="R20" i="19"/>
  <c r="Q20" i="19" s="1"/>
  <c r="R12" i="19"/>
  <c r="Q12" i="19" s="1"/>
  <c r="R48" i="19"/>
  <c r="Q48" i="19" s="1"/>
  <c r="R75" i="19"/>
  <c r="Q75" i="19" s="1"/>
  <c r="R67" i="19"/>
  <c r="Q67" i="19" s="1"/>
  <c r="R59" i="19"/>
  <c r="Q59" i="19" s="1"/>
  <c r="R51" i="19"/>
  <c r="Q51" i="19" s="1"/>
  <c r="R43" i="19"/>
  <c r="Q43" i="19" s="1"/>
  <c r="R35" i="19"/>
  <c r="Q35" i="19" s="1"/>
  <c r="R27" i="19"/>
  <c r="Q27" i="19" s="1"/>
  <c r="R19" i="19"/>
  <c r="Q19" i="19" s="1"/>
  <c r="R11" i="19"/>
  <c r="Q11" i="19" s="1"/>
  <c r="R24" i="19"/>
  <c r="Q24" i="19" s="1"/>
  <c r="R74" i="19"/>
  <c r="Q74" i="19" s="1"/>
  <c r="R66" i="19"/>
  <c r="Q66" i="19" s="1"/>
  <c r="R58" i="19"/>
  <c r="Q58" i="19" s="1"/>
  <c r="R50" i="19"/>
  <c r="Q50" i="19" s="1"/>
  <c r="R42" i="19"/>
  <c r="Q42" i="19" s="1"/>
  <c r="R34" i="19"/>
  <c r="Q34" i="19" s="1"/>
  <c r="R26" i="19"/>
  <c r="Q26" i="19" s="1"/>
  <c r="R18" i="19"/>
  <c r="Q18" i="19" s="1"/>
  <c r="R10" i="19"/>
  <c r="Q10" i="19" s="1"/>
  <c r="R56" i="19"/>
  <c r="Q56" i="19" s="1"/>
  <c r="R73" i="19"/>
  <c r="Q73" i="19" s="1"/>
  <c r="R65" i="19"/>
  <c r="Q65" i="19" s="1"/>
  <c r="R57" i="19"/>
  <c r="Q57" i="19" s="1"/>
  <c r="R49" i="19"/>
  <c r="Q49" i="19" s="1"/>
  <c r="R41" i="19"/>
  <c r="Q41" i="19" s="1"/>
  <c r="R33" i="19"/>
  <c r="Q33" i="19" s="1"/>
  <c r="R25" i="19"/>
  <c r="Q25" i="19" s="1"/>
  <c r="R17" i="19"/>
  <c r="Q17" i="19" s="1"/>
  <c r="R9" i="19"/>
  <c r="Q9" i="19" s="1"/>
  <c r="R64" i="19"/>
  <c r="Q64" i="19" s="1"/>
  <c r="R16" i="19"/>
  <c r="Q16" i="19" s="1"/>
  <c r="M80" i="19"/>
  <c r="L13" i="18"/>
  <c r="S10" i="20"/>
  <c r="R10" i="20" s="1"/>
  <c r="S13" i="20"/>
  <c r="R13" i="20" s="1"/>
  <c r="S11" i="20"/>
  <c r="R11" i="20" s="1"/>
  <c r="R6" i="20"/>
  <c r="S9" i="20"/>
  <c r="R9" i="20" s="1"/>
  <c r="S8" i="20"/>
  <c r="R8" i="20" s="1"/>
  <c r="S7" i="20"/>
  <c r="R7" i="20" s="1"/>
  <c r="S12" i="20"/>
  <c r="R12" i="20" s="1"/>
  <c r="Y14" i="19" l="1"/>
  <c r="Y22" i="19"/>
  <c r="Y30" i="19"/>
  <c r="Y38" i="19"/>
  <c r="Y46" i="19"/>
  <c r="Y54" i="19"/>
  <c r="Y62" i="19"/>
  <c r="Y70" i="19"/>
  <c r="Y78" i="19"/>
  <c r="Y7" i="19"/>
  <c r="Y15" i="19"/>
  <c r="Y23" i="19"/>
  <c r="Y31" i="19"/>
  <c r="Y39" i="19"/>
  <c r="Y47" i="19"/>
  <c r="Y55" i="19"/>
  <c r="Y63" i="19"/>
  <c r="Y71" i="19"/>
  <c r="Y79" i="19"/>
  <c r="Y20" i="19"/>
  <c r="Y60" i="19"/>
  <c r="Y21" i="19"/>
  <c r="Y45" i="19"/>
  <c r="Y69" i="19"/>
  <c r="Y8" i="19"/>
  <c r="Y16" i="19"/>
  <c r="Y24" i="19"/>
  <c r="Y32" i="19"/>
  <c r="Y40" i="19"/>
  <c r="Y48" i="19"/>
  <c r="Y56" i="19"/>
  <c r="Y64" i="19"/>
  <c r="Y72" i="19"/>
  <c r="Y6" i="19"/>
  <c r="Y18" i="19"/>
  <c r="Y34" i="19"/>
  <c r="Y58" i="19"/>
  <c r="Y74" i="19"/>
  <c r="Y12" i="19"/>
  <c r="Y36" i="19"/>
  <c r="Y52" i="19"/>
  <c r="Y76" i="19"/>
  <c r="Y13" i="19"/>
  <c r="Y37" i="19"/>
  <c r="Y61" i="19"/>
  <c r="Y77" i="19"/>
  <c r="Y9" i="19"/>
  <c r="Y17" i="19"/>
  <c r="Y25" i="19"/>
  <c r="Y33" i="19"/>
  <c r="Y41" i="19"/>
  <c r="Y49" i="19"/>
  <c r="Y57" i="19"/>
  <c r="Y65" i="19"/>
  <c r="Y73" i="19"/>
  <c r="Y10" i="19"/>
  <c r="Y26" i="19"/>
  <c r="Y42" i="19"/>
  <c r="Y50" i="19"/>
  <c r="Y66" i="19"/>
  <c r="Y28" i="19"/>
  <c r="Y68" i="19"/>
  <c r="Y29" i="19"/>
  <c r="Y53" i="19"/>
  <c r="Y11" i="19"/>
  <c r="Y19" i="19"/>
  <c r="Y27" i="19"/>
  <c r="Y35" i="19"/>
  <c r="Y43" i="19"/>
  <c r="Y51" i="19"/>
  <c r="Y59" i="19"/>
  <c r="Y67" i="19"/>
  <c r="Y75" i="19"/>
  <c r="Y44" i="19"/>
  <c r="J6" i="18" l="1"/>
  <c r="K6" i="18"/>
  <c r="L14" i="20" l="1"/>
  <c r="K14" i="20"/>
  <c r="X10" i="20" l="1"/>
  <c r="X9" i="20"/>
  <c r="X13" i="20"/>
  <c r="X8" i="20"/>
  <c r="X12" i="20"/>
  <c r="X7" i="20"/>
  <c r="X11" i="20"/>
  <c r="X6" i="20"/>
  <c r="K80" i="19"/>
  <c r="W6" i="19" s="1"/>
  <c r="J13" i="18"/>
  <c r="Y6" i="20"/>
  <c r="L80" i="19"/>
  <c r="X6" i="19" s="1"/>
  <c r="K13" i="18"/>
  <c r="Y7" i="20"/>
  <c r="Y10" i="20"/>
  <c r="Y11" i="20"/>
  <c r="Y13" i="20"/>
  <c r="Y9" i="20"/>
  <c r="Y12" i="20"/>
  <c r="Y8" i="20"/>
  <c r="W76" i="19" l="1"/>
  <c r="W72" i="19"/>
  <c r="W68" i="19"/>
  <c r="W64" i="19"/>
  <c r="W60" i="19"/>
  <c r="W56" i="19"/>
  <c r="W52" i="19"/>
  <c r="W48" i="19"/>
  <c r="W44" i="19"/>
  <c r="W40" i="19"/>
  <c r="W36" i="19"/>
  <c r="W32" i="19"/>
  <c r="W28" i="19"/>
  <c r="W24" i="19"/>
  <c r="W20" i="19"/>
  <c r="W16" i="19"/>
  <c r="W12" i="19"/>
  <c r="W8" i="19"/>
  <c r="W78" i="19"/>
  <c r="W70" i="19"/>
  <c r="W62" i="19"/>
  <c r="W54" i="19"/>
  <c r="W46" i="19"/>
  <c r="W38" i="19"/>
  <c r="W30" i="19"/>
  <c r="W22" i="19"/>
  <c r="W10" i="19"/>
  <c r="W73" i="19"/>
  <c r="W69" i="19"/>
  <c r="W61" i="19"/>
  <c r="W53" i="19"/>
  <c r="W45" i="19"/>
  <c r="W37" i="19"/>
  <c r="W33" i="19"/>
  <c r="W25" i="19"/>
  <c r="W17" i="19"/>
  <c r="W9" i="19"/>
  <c r="W79" i="19"/>
  <c r="W75" i="19"/>
  <c r="W71" i="19"/>
  <c r="W67" i="19"/>
  <c r="W63" i="19"/>
  <c r="W59" i="19"/>
  <c r="W55" i="19"/>
  <c r="W51" i="19"/>
  <c r="W47" i="19"/>
  <c r="W43" i="19"/>
  <c r="W39" i="19"/>
  <c r="W35" i="19"/>
  <c r="W31" i="19"/>
  <c r="W27" i="19"/>
  <c r="W23" i="19"/>
  <c r="W19" i="19"/>
  <c r="W15" i="19"/>
  <c r="W11" i="19"/>
  <c r="W7" i="19"/>
  <c r="W74" i="19"/>
  <c r="W66" i="19"/>
  <c r="W58" i="19"/>
  <c r="W50" i="19"/>
  <c r="W42" i="19"/>
  <c r="W34" i="19"/>
  <c r="W26" i="19"/>
  <c r="W18" i="19"/>
  <c r="W14" i="19"/>
  <c r="W77" i="19"/>
  <c r="W65" i="19"/>
  <c r="W57" i="19"/>
  <c r="W49" i="19"/>
  <c r="W41" i="19"/>
  <c r="W29" i="19"/>
  <c r="W21" i="19"/>
  <c r="W13" i="19"/>
  <c r="X7" i="19"/>
  <c r="X77" i="19"/>
  <c r="X74" i="19"/>
  <c r="X66" i="19"/>
  <c r="X58" i="19"/>
  <c r="X50" i="19"/>
  <c r="X73" i="19"/>
  <c r="X65" i="19"/>
  <c r="X57" i="19"/>
  <c r="X49" i="19"/>
  <c r="X52" i="19"/>
  <c r="X59" i="19"/>
  <c r="X72" i="19"/>
  <c r="X64" i="19"/>
  <c r="X56" i="19"/>
  <c r="X67" i="19"/>
  <c r="X71" i="19"/>
  <c r="X63" i="19"/>
  <c r="X55" i="19"/>
  <c r="X60" i="19"/>
  <c r="X75" i="19"/>
  <c r="X79" i="19"/>
  <c r="X70" i="19"/>
  <c r="X62" i="19"/>
  <c r="X54" i="19"/>
  <c r="X68" i="19"/>
  <c r="X78" i="19"/>
  <c r="X69" i="19"/>
  <c r="X61" i="19"/>
  <c r="X53" i="19"/>
  <c r="X76" i="19"/>
  <c r="X51" i="19"/>
  <c r="X38" i="19"/>
  <c r="X8" i="19"/>
  <c r="X29" i="19"/>
  <c r="X39" i="19"/>
  <c r="X48" i="19"/>
  <c r="X35" i="19"/>
  <c r="X47" i="19"/>
  <c r="X11" i="19"/>
  <c r="X33" i="19"/>
  <c r="X37" i="19"/>
  <c r="X23" i="19"/>
  <c r="X24" i="19"/>
  <c r="X43" i="19"/>
  <c r="X42" i="19"/>
  <c r="X21" i="19"/>
  <c r="X26" i="19"/>
  <c r="X19" i="19"/>
  <c r="X22" i="19"/>
  <c r="X34" i="19"/>
  <c r="X15" i="19"/>
  <c r="X9" i="19"/>
  <c r="X18" i="19"/>
  <c r="X45" i="19"/>
  <c r="X32" i="19"/>
  <c r="X27" i="19"/>
  <c r="X13" i="19"/>
  <c r="X41" i="19"/>
  <c r="X20" i="19"/>
  <c r="X36" i="19"/>
  <c r="X17" i="19"/>
  <c r="X14" i="19"/>
  <c r="X40" i="19"/>
  <c r="X46" i="19"/>
  <c r="X12" i="19"/>
  <c r="X16" i="19"/>
  <c r="X30" i="19"/>
  <c r="X28" i="19"/>
  <c r="X31" i="19"/>
  <c r="X25" i="19"/>
  <c r="X10" i="19"/>
  <c r="X44" i="19"/>
  <c r="R101" i="61"/>
  <c r="R100" i="61"/>
  <c r="R96" i="61"/>
  <c r="P8" i="60" s="1"/>
  <c r="R95" i="61"/>
  <c r="R94" i="61"/>
  <c r="R820" i="63" s="1"/>
  <c r="R93" i="61"/>
  <c r="P5" i="60" s="1"/>
  <c r="R102" i="61"/>
  <c r="R103" i="61"/>
  <c r="AE11" i="61" s="1"/>
  <c r="R98" i="61"/>
  <c r="R824" i="63"/>
  <c r="R97" i="61"/>
  <c r="R99" i="61"/>
  <c r="R821" i="63" l="1"/>
  <c r="R828" i="63"/>
  <c r="P13" i="60"/>
  <c r="P9" i="60"/>
  <c r="P11" i="60"/>
  <c r="P7" i="60"/>
  <c r="AE8" i="61"/>
  <c r="R825" i="63"/>
  <c r="P14" i="60"/>
  <c r="P12" i="60"/>
  <c r="R822" i="63"/>
  <c r="R826" i="63"/>
  <c r="P6" i="60"/>
  <c r="R827" i="63"/>
  <c r="AE12" i="61"/>
  <c r="AE7" i="61"/>
  <c r="AE9" i="61"/>
  <c r="AE10" i="61"/>
  <c r="R829" i="63"/>
  <c r="AE5" i="61"/>
  <c r="P15" i="60"/>
  <c r="R819" i="63"/>
  <c r="P10" i="60"/>
  <c r="R823" i="63"/>
  <c r="AE6" i="61"/>
  <c r="AE59" i="63" l="1"/>
  <c r="AE73" i="63"/>
  <c r="AE5" i="63"/>
  <c r="AE47" i="63"/>
  <c r="AE78" i="63"/>
  <c r="AE19" i="63"/>
  <c r="AE25" i="63"/>
  <c r="AE64" i="63"/>
  <c r="AE39" i="63"/>
  <c r="AE30" i="63"/>
  <c r="AE62" i="63"/>
  <c r="AE44" i="63"/>
  <c r="AE13" i="63"/>
  <c r="AE29" i="63"/>
  <c r="AE70" i="63"/>
  <c r="AE26" i="63"/>
  <c r="AE58" i="63"/>
  <c r="AE18" i="63"/>
  <c r="AE50" i="63"/>
  <c r="AE34" i="63"/>
  <c r="AE68" i="63"/>
  <c r="AE36" i="63"/>
  <c r="AE46" i="63"/>
  <c r="AE41" i="63"/>
  <c r="AE28" i="63"/>
  <c r="AE66" i="63"/>
  <c r="AE14" i="63"/>
  <c r="AE52" i="63"/>
  <c r="AE67" i="63"/>
  <c r="AE27" i="63"/>
  <c r="AE23" i="63"/>
  <c r="AE6" i="63"/>
  <c r="AE42" i="63"/>
  <c r="AE60" i="63"/>
  <c r="AE49" i="63"/>
  <c r="AE65" i="63"/>
  <c r="AE38" i="63"/>
  <c r="AE16" i="63"/>
  <c r="AE37" i="63"/>
  <c r="AE74" i="63"/>
  <c r="AE43" i="63"/>
  <c r="AE72" i="63"/>
  <c r="AE63" i="63"/>
  <c r="AE9" i="63"/>
  <c r="AE71" i="63"/>
  <c r="AE7" i="63"/>
  <c r="AE45" i="63"/>
  <c r="AE53" i="63"/>
  <c r="AE31" i="63"/>
  <c r="AE17" i="63"/>
  <c r="AE56" i="63"/>
  <c r="AE20" i="63"/>
  <c r="AE76" i="63"/>
  <c r="AE11" i="63"/>
  <c r="AE48" i="63"/>
  <c r="AE12" i="63"/>
  <c r="AE54" i="63"/>
  <c r="AE69" i="63"/>
  <c r="AE35" i="63"/>
  <c r="AE55" i="63"/>
  <c r="AE22" i="63"/>
  <c r="AE8" i="63"/>
  <c r="AE24" i="63"/>
  <c r="AE77" i="63"/>
  <c r="AE40" i="63"/>
  <c r="AE32" i="63"/>
  <c r="AE51" i="63"/>
  <c r="AE15" i="63"/>
  <c r="AE10" i="63"/>
  <c r="AE33" i="63"/>
  <c r="AE61" i="63"/>
  <c r="AE75" i="63"/>
  <c r="AE21" i="63"/>
  <c r="AE57" i="63"/>
</calcChain>
</file>

<file path=xl/sharedStrings.xml><?xml version="1.0" encoding="utf-8"?>
<sst xmlns="http://schemas.openxmlformats.org/spreadsheetml/2006/main" count="6923" uniqueCount="311">
  <si>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</si>
  <si>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1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</si>
  <si>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</si>
  <si>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</si>
  <si>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</si>
  <si>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</si>
  <si>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</si>
  <si>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</si>
  <si>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1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</si>
  <si>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</si>
  <si>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</si>
  <si>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</si>
  <si>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</si>
  <si>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1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</si>
  <si>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</si>
  <si>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</si>
  <si>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</si>
  <si>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</si>
  <si>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</si>
  <si>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</si>
  <si>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</si>
  <si>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1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</si>
  <si>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</si>
  <si>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</si>
  <si>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</si>
  <si>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1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</si>
  <si>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</si>
  <si>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</si>
  <si>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</si>
  <si>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</si>
  <si>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</si>
  <si>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</si>
  <si>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</si>
  <si>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</si>
  <si>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</si>
  <si>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1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</si>
  <si>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</si>
  <si>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</si>
  <si>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</si>
  <si>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</si>
  <si>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</si>
  <si>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</si>
  <si>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</si>
  <si>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</si>
  <si>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1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</si>
  <si>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</si>
  <si>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</si>
  <si>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</si>
  <si>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</si>
  <si>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</si>
  <si>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</si>
  <si>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</si>
  <si>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</si>
  <si>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</si>
  <si>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</si>
  <si>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</si>
  <si>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</si>
  <si>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1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</si>
  <si>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</si>
  <si>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</si>
  <si>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</si>
  <si>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</si>
  <si>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</si>
  <si>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</si>
  <si>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</si>
  <si>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</si>
  <si>
    <t>A</t>
  </si>
  <si>
    <t>被保険者数(人)</t>
  </si>
  <si>
    <t>合計</t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</si>
  <si>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</si>
  <si>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</si>
  <si>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</si>
  <si>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</si>
  <si>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</si>
  <si>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</si>
  <si>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</si>
  <si>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</si>
  <si>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</si>
  <si>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</si>
  <si>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</si>
  <si>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</si>
  <si>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</si>
  <si>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</si>
  <si>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</si>
  <si>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</si>
  <si>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</si>
  <si>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</si>
  <si>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4"/>
  </si>
  <si>
    <t>地区</t>
    <rPh sb="0" eb="2">
      <t>チク</t>
    </rPh>
    <phoneticPr fontId="4"/>
  </si>
  <si>
    <t>患者一人当たりの医療費</t>
    <phoneticPr fontId="4"/>
  </si>
  <si>
    <t>65歳～69歳</t>
    <phoneticPr fontId="4"/>
  </si>
  <si>
    <t>70歳～74歳</t>
  </si>
  <si>
    <t>75歳～79歳</t>
  </si>
  <si>
    <t>80歳～84歳</t>
  </si>
  <si>
    <t>85歳～89歳</t>
  </si>
  <si>
    <t>90歳～94歳</t>
  </si>
  <si>
    <t>95歳～</t>
  </si>
  <si>
    <t>　　地区別</t>
    <rPh sb="2" eb="4">
      <t>チク</t>
    </rPh>
    <phoneticPr fontId="4"/>
  </si>
  <si>
    <t>　　地区別</t>
    <rPh sb="2" eb="4">
      <t>チク</t>
    </rPh>
    <rPh sb="4" eb="5">
      <t>ベツ</t>
    </rPh>
    <phoneticPr fontId="4"/>
  </si>
  <si>
    <t>　　市区町村別</t>
    <phoneticPr fontId="4"/>
  </si>
  <si>
    <t>　　広域連合全体</t>
    <rPh sb="2" eb="4">
      <t>コウイキ</t>
    </rPh>
    <rPh sb="4" eb="6">
      <t>レンゴウ</t>
    </rPh>
    <rPh sb="6" eb="8">
      <t>ゼンタイ</t>
    </rPh>
    <phoneticPr fontId="4"/>
  </si>
  <si>
    <t>資格確認日…1日でも資格があれば分析対象としている。</t>
    <rPh sb="0" eb="2">
      <t>シカク</t>
    </rPh>
    <rPh sb="2" eb="4">
      <t>カクニン</t>
    </rPh>
    <rPh sb="4" eb="5">
      <t>ヒ</t>
    </rPh>
    <phoneticPr fontId="4"/>
  </si>
  <si>
    <t>【グラフ用】</t>
    <rPh sb="4" eb="5">
      <t>ヨウ</t>
    </rPh>
    <phoneticPr fontId="4"/>
  </si>
  <si>
    <t>　　地区別</t>
  </si>
  <si>
    <t>　　市区町村別</t>
  </si>
  <si>
    <t>医療費(円)</t>
    <rPh sb="0" eb="3">
      <t>イリョウヒ</t>
    </rPh>
    <rPh sb="4" eb="5">
      <t>エン</t>
    </rPh>
    <phoneticPr fontId="4"/>
  </si>
  <si>
    <t>C</t>
    <phoneticPr fontId="4"/>
  </si>
  <si>
    <t>B/A</t>
    <phoneticPr fontId="4"/>
  </si>
  <si>
    <t>B/C</t>
    <phoneticPr fontId="4"/>
  </si>
  <si>
    <t>C/A</t>
    <phoneticPr fontId="4"/>
  </si>
  <si>
    <t>患者一人
当たりの
医療費(円)</t>
    <rPh sb="10" eb="13">
      <t>イリョウヒ</t>
    </rPh>
    <phoneticPr fontId="4"/>
  </si>
  <si>
    <t>患者一人当たりの
医療費</t>
    <rPh sb="9" eb="12">
      <t>イリョウヒ</t>
    </rPh>
    <phoneticPr fontId="4"/>
  </si>
  <si>
    <t>患者一人当たりの医療費</t>
    <rPh sb="8" eb="11">
      <t>イリョウヒ</t>
    </rPh>
    <phoneticPr fontId="4"/>
  </si>
  <si>
    <t>入院</t>
    <rPh sb="0" eb="2">
      <t>ニュウイン</t>
    </rPh>
    <phoneticPr fontId="4"/>
  </si>
  <si>
    <t>入院外</t>
    <rPh sb="0" eb="2">
      <t>ニュウイン</t>
    </rPh>
    <rPh sb="2" eb="3">
      <t>ガイ</t>
    </rPh>
    <phoneticPr fontId="4"/>
  </si>
  <si>
    <t>合計</t>
    <phoneticPr fontId="4"/>
  </si>
  <si>
    <t>B</t>
    <phoneticPr fontId="4"/>
  </si>
  <si>
    <t>患者一人当たりの
医療費</t>
    <phoneticPr fontId="4"/>
  </si>
  <si>
    <t>　　COVID-19の状況</t>
    <rPh sb="11" eb="13">
      <t>ジョウキョウ</t>
    </rPh>
    <phoneticPr fontId="4"/>
  </si>
  <si>
    <t>　　患者一人当たりのCOVID-19医療費</t>
    <phoneticPr fontId="4"/>
  </si>
  <si>
    <t>以上</t>
    <rPh sb="0" eb="2">
      <t>イジョウ</t>
    </rPh>
    <phoneticPr fontId="5"/>
  </si>
  <si>
    <t>以下</t>
    <rPh sb="0" eb="2">
      <t>イカ</t>
    </rPh>
    <phoneticPr fontId="5"/>
  </si>
  <si>
    <t>未満</t>
    <rPh sb="0" eb="2">
      <t>ミマン</t>
    </rPh>
    <phoneticPr fontId="5"/>
  </si>
  <si>
    <t>被保険者数(人)</t>
    <rPh sb="0" eb="4">
      <t>ヒホケンシャ</t>
    </rPh>
    <rPh sb="4" eb="5">
      <t>スウ</t>
    </rPh>
    <rPh sb="6" eb="7">
      <t>ニン</t>
    </rPh>
    <phoneticPr fontId="4"/>
  </si>
  <si>
    <t>重症度</t>
    <rPh sb="0" eb="3">
      <t>ジュウショウド</t>
    </rPh>
    <phoneticPr fontId="4"/>
  </si>
  <si>
    <t>患者数(人)</t>
    <rPh sb="4" eb="5">
      <t>ニン</t>
    </rPh>
    <phoneticPr fontId="43"/>
  </si>
  <si>
    <t>重症患者</t>
    <rPh sb="0" eb="4">
      <t>ジュウショウカンジャ</t>
    </rPh>
    <phoneticPr fontId="4"/>
  </si>
  <si>
    <t>救命救急入院料算定</t>
    <rPh sb="0" eb="4">
      <t>キュウメイキュウキュウ</t>
    </rPh>
    <rPh sb="4" eb="9">
      <t>ニュウインリョウサンテイ</t>
    </rPh>
    <phoneticPr fontId="4"/>
  </si>
  <si>
    <t>人工呼吸器使用</t>
    <rPh sb="0" eb="5">
      <t>ジンコウコキュウキ</t>
    </rPh>
    <rPh sb="5" eb="7">
      <t>シヨウ</t>
    </rPh>
    <phoneticPr fontId="4"/>
  </si>
  <si>
    <t>体外式腹膜人工肺(ECMO)使用</t>
    <rPh sb="0" eb="2">
      <t>タイガイ</t>
    </rPh>
    <rPh sb="2" eb="3">
      <t>シキ</t>
    </rPh>
    <rPh sb="3" eb="5">
      <t>フクマク</t>
    </rPh>
    <rPh sb="5" eb="8">
      <t>ジンコウハイ</t>
    </rPh>
    <rPh sb="14" eb="16">
      <t>シヨウ</t>
    </rPh>
    <phoneticPr fontId="4"/>
  </si>
  <si>
    <t>重症以外の患者</t>
    <rPh sb="0" eb="2">
      <t>ジュウショウ</t>
    </rPh>
    <rPh sb="2" eb="4">
      <t>イガイ</t>
    </rPh>
    <rPh sb="5" eb="7">
      <t>カンジャ</t>
    </rPh>
    <phoneticPr fontId="4"/>
  </si>
  <si>
    <t>合計</t>
    <rPh sb="0" eb="2">
      <t>ゴウケイ</t>
    </rPh>
    <phoneticPr fontId="43"/>
  </si>
  <si>
    <t>資格確認日…1日でも資格があれば分析対象としている。</t>
    <rPh sb="4" eb="5">
      <t>ヒ</t>
    </rPh>
    <phoneticPr fontId="4"/>
  </si>
  <si>
    <t>資格確認日…1日でも資格があれば分析対象としている。</t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</si>
  <si>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</si>
  <si>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合計</t>
    <rPh sb="0" eb="2">
      <t>ゴウケイ</t>
    </rPh>
    <phoneticPr fontId="4"/>
  </si>
  <si>
    <t>重症以外の患者</t>
    <rPh sb="0" eb="4">
      <t>ジュウショウイガイ</t>
    </rPh>
    <rPh sb="5" eb="7">
      <t>カンジャ</t>
    </rPh>
    <phoneticPr fontId="4"/>
  </si>
  <si>
    <t>豊能医療圏</t>
  </si>
  <si>
    <t>重症以外の患者</t>
    <phoneticPr fontId="4"/>
  </si>
  <si>
    <t>三島医療圏</t>
  </si>
  <si>
    <t>北河内医療圏</t>
  </si>
  <si>
    <t>中河内医療圏</t>
  </si>
  <si>
    <t>南河内医療圏</t>
  </si>
  <si>
    <t>広域連合全体</t>
    <rPh sb="0" eb="2">
      <t>コウイキ</t>
    </rPh>
    <rPh sb="2" eb="4">
      <t>レンゴウ</t>
    </rPh>
    <rPh sb="4" eb="6">
      <t>ゼンタイ</t>
    </rPh>
    <phoneticPr fontId="4"/>
  </si>
  <si>
    <t>市区町村</t>
    <rPh sb="0" eb="4">
      <t>シクチョウソン</t>
    </rPh>
    <phoneticPr fontId="4"/>
  </si>
  <si>
    <t>疾病分類(中分類)</t>
  </si>
  <si>
    <t>構成比(%)</t>
  </si>
  <si>
    <t>順位</t>
  </si>
  <si>
    <t>患者数(人)</t>
  </si>
  <si>
    <t>患者割合(%)
(重症患者に占める割合)</t>
    <rPh sb="9" eb="13">
      <t>ジュウショウカンジャ</t>
    </rPh>
    <phoneticPr fontId="4"/>
  </si>
  <si>
    <t>0402</t>
  </si>
  <si>
    <t>糖尿病</t>
  </si>
  <si>
    <t>0403</t>
  </si>
  <si>
    <t>脂質異常症</t>
  </si>
  <si>
    <t>0901</t>
  </si>
  <si>
    <t>高血圧性疾患</t>
  </si>
  <si>
    <t>0902</t>
  </si>
  <si>
    <t>虚血性心疾患</t>
  </si>
  <si>
    <t>0904</t>
  </si>
  <si>
    <t>くも膜下出血</t>
  </si>
  <si>
    <t>0905</t>
  </si>
  <si>
    <t>脳内出血</t>
  </si>
  <si>
    <t>0906</t>
  </si>
  <si>
    <t>脳梗塞</t>
  </si>
  <si>
    <t>0907</t>
  </si>
  <si>
    <t>脳動脈硬化(症)</t>
  </si>
  <si>
    <t>0909</t>
  </si>
  <si>
    <t>動脈硬化(症)</t>
  </si>
  <si>
    <t>生活習慣病…厚生労働省｢特定健康診査等実施計画作成の手引き(第2版)｣に記載された疾病中分類を生活習慣病の疾病項目としている。</t>
    <rPh sb="0" eb="2">
      <t>セイカツ</t>
    </rPh>
    <rPh sb="2" eb="4">
      <t>シュウカン</t>
    </rPh>
    <rPh sb="4" eb="5">
      <t>ビョウ</t>
    </rPh>
    <phoneticPr fontId="4"/>
  </si>
  <si>
    <t>株式会社データホライゾン　医療費分解技術を用いて疾病毎に点数をグルーピングし算出。</t>
  </si>
  <si>
    <t>重症患者</t>
    <rPh sb="0" eb="2">
      <t>ジュウショウ</t>
    </rPh>
    <rPh sb="2" eb="4">
      <t>カンジャ</t>
    </rPh>
    <phoneticPr fontId="4"/>
  </si>
  <si>
    <t>重症患者数(人)</t>
    <rPh sb="0" eb="2">
      <t>ジュウショウ</t>
    </rPh>
    <rPh sb="2" eb="4">
      <t>カンジャ</t>
    </rPh>
    <rPh sb="4" eb="5">
      <t>スウ</t>
    </rPh>
    <rPh sb="6" eb="7">
      <t>ニン</t>
    </rPh>
    <phoneticPr fontId="4"/>
  </si>
  <si>
    <t>医療費(円)</t>
    <phoneticPr fontId="4"/>
  </si>
  <si>
    <t>患者数(人)</t>
    <rPh sb="0" eb="3">
      <t>カンジャスウ</t>
    </rPh>
    <phoneticPr fontId="4"/>
  </si>
  <si>
    <t>患者一人当たりの医療費(円)</t>
    <rPh sb="0" eb="2">
      <t>カンジャ</t>
    </rPh>
    <rPh sb="2" eb="4">
      <t>ヒトリ</t>
    </rPh>
    <rPh sb="4" eb="5">
      <t>ア</t>
    </rPh>
    <rPh sb="8" eb="11">
      <t>イリョウヒ</t>
    </rPh>
    <phoneticPr fontId="4"/>
  </si>
  <si>
    <t>重症以外の患者数(人)</t>
    <rPh sb="0" eb="2">
      <t>ジュウショウ</t>
    </rPh>
    <rPh sb="2" eb="4">
      <t>イガイ</t>
    </rPh>
    <rPh sb="5" eb="8">
      <t>カンジャスウ</t>
    </rPh>
    <rPh sb="7" eb="8">
      <t>スウ</t>
    </rPh>
    <rPh sb="9" eb="10">
      <t>ニン</t>
    </rPh>
    <phoneticPr fontId="4"/>
  </si>
  <si>
    <t>豊能医療圏</t>
    <rPh sb="0" eb="1">
      <t>ユタカ</t>
    </rPh>
    <rPh sb="1" eb="2">
      <t>ノウ</t>
    </rPh>
    <rPh sb="2" eb="4">
      <t>イリョウ</t>
    </rPh>
    <rPh sb="4" eb="5">
      <t>ケン</t>
    </rPh>
    <phoneticPr fontId="31"/>
  </si>
  <si>
    <t>1402</t>
  </si>
  <si>
    <t>腎不全</t>
  </si>
  <si>
    <t>生活習慣病　合計</t>
    <rPh sb="6" eb="8">
      <t>ゴウケイ</t>
    </rPh>
    <phoneticPr fontId="4"/>
  </si>
  <si>
    <t>-</t>
    <phoneticPr fontId="4"/>
  </si>
  <si>
    <t>-</t>
  </si>
  <si>
    <t>広域連合全体</t>
    <rPh sb="0" eb="6">
      <t>コウイキレンゴウゼンタイ</t>
    </rPh>
    <phoneticPr fontId="4"/>
  </si>
  <si>
    <t>　　【重症患者】</t>
    <phoneticPr fontId="4"/>
  </si>
  <si>
    <t>【重症以外の患者】</t>
    <rPh sb="1" eb="3">
      <t>ジュウショウ</t>
    </rPh>
    <rPh sb="3" eb="5">
      <t>イガイ</t>
    </rPh>
    <rPh sb="6" eb="8">
      <t>カンジャ</t>
    </rPh>
    <phoneticPr fontId="4"/>
  </si>
  <si>
    <t>　　市区町村別</t>
    <rPh sb="2" eb="6">
      <t>シクチョウソン</t>
    </rPh>
    <rPh sb="6" eb="7">
      <t>ベツ</t>
    </rPh>
    <phoneticPr fontId="4"/>
  </si>
  <si>
    <t>順位</t>
    <rPh sb="0" eb="2">
      <t>ジュンイ</t>
    </rPh>
    <phoneticPr fontId="4"/>
  </si>
  <si>
    <t>患者割合(%)
(疑い患者に占める割合)</t>
    <rPh sb="9" eb="10">
      <t>ウタガ</t>
    </rPh>
    <rPh sb="11" eb="13">
      <t>カンジャ</t>
    </rPh>
    <phoneticPr fontId="4"/>
  </si>
  <si>
    <t>患者一人当たりの医療費(円)</t>
    <phoneticPr fontId="4"/>
  </si>
  <si>
    <t>1004</t>
  </si>
  <si>
    <t>肺炎</t>
  </si>
  <si>
    <t>1008</t>
  </si>
  <si>
    <t>1009</t>
  </si>
  <si>
    <t>慢性閉塞性肺疾患</t>
  </si>
  <si>
    <t>1010</t>
  </si>
  <si>
    <t>喘息</t>
  </si>
  <si>
    <t>1011</t>
  </si>
  <si>
    <t>その他の呼吸器系の疾患</t>
  </si>
  <si>
    <t>患者割合(%)
(疑い患者に
占める割合)</t>
    <rPh sb="9" eb="10">
      <t>ウタガ</t>
    </rPh>
    <rPh sb="11" eb="13">
      <t>カンジャ</t>
    </rPh>
    <phoneticPr fontId="4"/>
  </si>
  <si>
    <t>データ化範囲(分析対象)…入院(DPCを含む)、入院外、調剤の電子レセプト。対象診療年月は令和2年4月～令和3年3月診療分(12カ月分)。</t>
    <rPh sb="45" eb="47">
      <t>レイワ</t>
    </rPh>
    <rPh sb="52" eb="54">
      <t>レイワ</t>
    </rPh>
    <phoneticPr fontId="4"/>
  </si>
  <si>
    <t>データ化範囲(分析対象)…入院(DPCを含む)、入院外、調剤の電子レセプト。対象診療年月は令和2年4月～令和3年3月診療分(12カ月分)。</t>
    <rPh sb="45" eb="47">
      <t>レイワ</t>
    </rPh>
    <phoneticPr fontId="4"/>
  </si>
  <si>
    <t>【グラフ用】</t>
    <rPh sb="4" eb="5">
      <t>ヨウ</t>
    </rPh>
    <phoneticPr fontId="4"/>
  </si>
  <si>
    <t>1402</t>
    <phoneticPr fontId="4"/>
  </si>
  <si>
    <t>腎不全</t>
    <rPh sb="0" eb="3">
      <t>ジンフゼン</t>
    </rPh>
    <phoneticPr fontId="4"/>
  </si>
  <si>
    <t>年齢基準日…令和3年3月31日時点。</t>
    <phoneticPr fontId="4"/>
  </si>
  <si>
    <t>患者割合(%)
(被保険者数に占める割合)</t>
    <rPh sb="0" eb="1">
      <t>ワズラ</t>
    </rPh>
    <rPh sb="1" eb="2">
      <t>モノ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4"/>
  </si>
  <si>
    <t>　　　　　 ｢0906 脳梗塞｣｢0907 脳動脈硬化(症)｣｢0909 動脈硬化(症)｣｢1402 腎不全｣としている。</t>
  </si>
  <si>
    <t>糖尿病</t>
    <phoneticPr fontId="4"/>
  </si>
  <si>
    <t>　　市区町村別</t>
    <rPh sb="2" eb="4">
      <t>シク</t>
    </rPh>
    <rPh sb="4" eb="6">
      <t>チョウソン</t>
    </rPh>
    <rPh sb="6" eb="7">
      <t>ベツ</t>
    </rPh>
    <phoneticPr fontId="4"/>
  </si>
  <si>
    <t>患者一人当たりの医療費</t>
    <rPh sb="0" eb="2">
      <t>カンジャ</t>
    </rPh>
    <rPh sb="2" eb="4">
      <t>ヒトリ</t>
    </rPh>
    <rPh sb="4" eb="5">
      <t>ア</t>
    </rPh>
    <rPh sb="8" eb="11">
      <t>イリョウヒ</t>
    </rPh>
    <phoneticPr fontId="4"/>
  </si>
  <si>
    <t>患者割合(%)
(重症以外の患者に占める割合)</t>
    <rPh sb="0" eb="2">
      <t>カンジャ</t>
    </rPh>
    <rPh sb="9" eb="11">
      <t>ジュウショウ</t>
    </rPh>
    <rPh sb="11" eb="13">
      <t>イガイ</t>
    </rPh>
    <rPh sb="14" eb="16">
      <t>カンジャ</t>
    </rPh>
    <phoneticPr fontId="4"/>
  </si>
  <si>
    <t>重症患者数(人)</t>
  </si>
  <si>
    <t>重症以外の患者数(人)</t>
  </si>
  <si>
    <t>重症以外の患者数(人)</t>
    <phoneticPr fontId="4"/>
  </si>
  <si>
    <t>【表作成用】</t>
    <rPh sb="1" eb="2">
      <t>ヒョウ</t>
    </rPh>
    <rPh sb="2" eb="5">
      <t>サクセイヨウ</t>
    </rPh>
    <phoneticPr fontId="4"/>
  </si>
  <si>
    <t>【表作成用】</t>
    <rPh sb="1" eb="2">
      <t>ヒョウ</t>
    </rPh>
    <rPh sb="2" eb="4">
      <t>サクセイ</t>
    </rPh>
    <rPh sb="4" eb="5">
      <t>ヨウ</t>
    </rPh>
    <phoneticPr fontId="4"/>
  </si>
  <si>
    <t>COVID-19患者数(人)</t>
    <rPh sb="8" eb="10">
      <t>カンジャ</t>
    </rPh>
    <rPh sb="10" eb="11">
      <t>スウ</t>
    </rPh>
    <rPh sb="12" eb="13">
      <t>ニン</t>
    </rPh>
    <phoneticPr fontId="4"/>
  </si>
  <si>
    <t>　　COVID-19重症患者の状況</t>
    <phoneticPr fontId="4"/>
  </si>
  <si>
    <t>COVID-19患者数(人)</t>
    <rPh sb="8" eb="11">
      <t>カンジャスウ</t>
    </rPh>
    <rPh sb="12" eb="13">
      <t>ニン</t>
    </rPh>
    <phoneticPr fontId="4"/>
  </si>
  <si>
    <t>　　COVID-19重症患者の割合</t>
    <rPh sb="10" eb="12">
      <t>ジュウショウ</t>
    </rPh>
    <rPh sb="12" eb="14">
      <t>カンジャ</t>
    </rPh>
    <rPh sb="15" eb="17">
      <t>ワリアイ</t>
    </rPh>
    <phoneticPr fontId="4"/>
  </si>
  <si>
    <t>　　COVID-19患者の生活習慣病保有状況</t>
    <rPh sb="10" eb="12">
      <t>カンジャ</t>
    </rPh>
    <rPh sb="13" eb="18">
      <t>セイカツシュウカンビョウ</t>
    </rPh>
    <rPh sb="18" eb="20">
      <t>ホユウ</t>
    </rPh>
    <rPh sb="20" eb="22">
      <t>ジョウキョウ</t>
    </rPh>
    <phoneticPr fontId="4"/>
  </si>
  <si>
    <t>COVID-19疑い患者数(人)</t>
    <rPh sb="14" eb="15">
      <t>ニン</t>
    </rPh>
    <phoneticPr fontId="4"/>
  </si>
  <si>
    <t>COVID-19疑い患者数(人)</t>
    <rPh sb="12" eb="13">
      <t>スウ</t>
    </rPh>
    <rPh sb="14" eb="15">
      <t>ニン</t>
    </rPh>
    <phoneticPr fontId="4"/>
  </si>
  <si>
    <t>【表作成用】</t>
    <rPh sb="1" eb="2">
      <t>ヒョウ</t>
    </rPh>
    <rPh sb="2" eb="5">
      <t>サクセイヨウ</t>
    </rPh>
    <phoneticPr fontId="4"/>
  </si>
  <si>
    <t>COVID-19疑い患者数(人)</t>
    <phoneticPr fontId="4"/>
  </si>
  <si>
    <t>堺市医療圏</t>
    <phoneticPr fontId="4"/>
  </si>
  <si>
    <t>堺市医療圏</t>
    <rPh sb="0" eb="1">
      <t>サカイ</t>
    </rPh>
    <rPh sb="1" eb="2">
      <t>シ</t>
    </rPh>
    <rPh sb="2" eb="4">
      <t>イリョウ</t>
    </rPh>
    <rPh sb="4" eb="5">
      <t>ケン</t>
    </rPh>
    <phoneticPr fontId="31"/>
  </si>
  <si>
    <t>泉州医療圏</t>
    <phoneticPr fontId="4"/>
  </si>
  <si>
    <t>泉州医療圏</t>
    <rPh sb="0" eb="2">
      <t>センシュウ</t>
    </rPh>
    <rPh sb="2" eb="4">
      <t>イリョウ</t>
    </rPh>
    <rPh sb="4" eb="5">
      <t>ケン</t>
    </rPh>
    <phoneticPr fontId="31"/>
  </si>
  <si>
    <t>大阪市医療圏</t>
    <phoneticPr fontId="4"/>
  </si>
  <si>
    <t>大阪市医療圏</t>
    <phoneticPr fontId="31"/>
  </si>
  <si>
    <t>その他の消化器系の疾患</t>
  </si>
  <si>
    <t>症状，徴候及び異常臨床所見・異常検査所見で他に分類されないもの</t>
  </si>
  <si>
    <t>その他の心疾患</t>
  </si>
  <si>
    <t>その他の筋骨格系及び結合組織の疾患</t>
  </si>
  <si>
    <t>その他の内分泌，栄養及び代謝疾患</t>
  </si>
  <si>
    <t>その他の神経系の疾患</t>
  </si>
  <si>
    <t>胃炎及び十二指腸炎</t>
  </si>
  <si>
    <t>その他の腎尿路系の疾患</t>
  </si>
  <si>
    <t>骨の密度及び構造の障害</t>
  </si>
  <si>
    <t>骨折</t>
  </si>
  <si>
    <t>急性又は慢性と明示されない気管支炎</t>
  </si>
  <si>
    <t>その他の循環器系の疾患</t>
  </si>
  <si>
    <t>胃潰瘍及び十二指腸潰瘍</t>
  </si>
  <si>
    <t>1113</t>
  </si>
  <si>
    <t>1800</t>
  </si>
  <si>
    <t>0903</t>
  </si>
  <si>
    <t>1310</t>
  </si>
  <si>
    <t>0404</t>
  </si>
  <si>
    <t>0606</t>
  </si>
  <si>
    <t>1105</t>
  </si>
  <si>
    <t>1404</t>
  </si>
  <si>
    <t>1309</t>
  </si>
  <si>
    <t>1901</t>
  </si>
  <si>
    <t>0912</t>
  </si>
  <si>
    <t>1104</t>
  </si>
  <si>
    <t>患者数(人)</t>
    <phoneticPr fontId="4"/>
  </si>
  <si>
    <t>　　COVID-19患者の生活習慣病患者割合</t>
    <rPh sb="10" eb="12">
      <t>カンジャ</t>
    </rPh>
    <rPh sb="13" eb="15">
      <t>セイカツ</t>
    </rPh>
    <rPh sb="15" eb="17">
      <t>シュウカン</t>
    </rPh>
    <rPh sb="17" eb="18">
      <t>ビョウ</t>
    </rPh>
    <rPh sb="18" eb="20">
      <t>カンジャ</t>
    </rPh>
    <rPh sb="20" eb="22">
      <t>ワリアイ</t>
    </rPh>
    <phoneticPr fontId="4"/>
  </si>
  <si>
    <t>-</t>
    <phoneticPr fontId="4"/>
  </si>
  <si>
    <t>被保険者一人当たりの医療費</t>
    <rPh sb="0" eb="6">
      <t>ヒホケンシャヒトリ</t>
    </rPh>
    <rPh sb="6" eb="7">
      <t>ア</t>
    </rPh>
    <rPh sb="10" eb="13">
      <t>イリョウヒ</t>
    </rPh>
    <phoneticPr fontId="4"/>
  </si>
  <si>
    <t>　　被保険者一人当たりのCOVID-19医療費</t>
    <phoneticPr fontId="4"/>
  </si>
  <si>
    <t>　　被保険者一人当たりのCOVID-19医療費</t>
    <rPh sb="2" eb="6">
      <t>ヒホケンシャ</t>
    </rPh>
    <rPh sb="6" eb="9">
      <t>ヒトリア</t>
    </rPh>
    <rPh sb="20" eb="23">
      <t>イリョウヒ</t>
    </rPh>
    <phoneticPr fontId="4"/>
  </si>
  <si>
    <t>　　COVID-19患者割合</t>
    <rPh sb="10" eb="12">
      <t>カンジャ</t>
    </rPh>
    <rPh sb="12" eb="14">
      <t>ワリアイ</t>
    </rPh>
    <phoneticPr fontId="4"/>
  </si>
  <si>
    <t>被保険者
一人当たりの医療費</t>
    <phoneticPr fontId="4"/>
  </si>
  <si>
    <t>被保険者一人当たりの医療費</t>
    <rPh sb="0" eb="4">
      <t>ヒホケンシャ</t>
    </rPh>
    <rPh sb="4" eb="6">
      <t>ヒトリ</t>
    </rPh>
    <rPh sb="6" eb="7">
      <t>ア</t>
    </rPh>
    <rPh sb="10" eb="13">
      <t>イリョウヒ</t>
    </rPh>
    <phoneticPr fontId="4"/>
  </si>
  <si>
    <t>被保険者
一人当たりの
医療費(円)</t>
    <rPh sb="12" eb="15">
      <t>イリョウヒ</t>
    </rPh>
    <phoneticPr fontId="4"/>
  </si>
  <si>
    <t>割合(%)
(COVID-19患者数
に占める割合)</t>
    <rPh sb="0" eb="2">
      <t>ワリアイ</t>
    </rPh>
    <rPh sb="15" eb="18">
      <t>カンジャスウ</t>
    </rPh>
    <rPh sb="20" eb="21">
      <t>シ</t>
    </rPh>
    <rPh sb="23" eb="25">
      <t>ワリアイ</t>
    </rPh>
    <phoneticPr fontId="4"/>
  </si>
  <si>
    <t>患者割合(%)
(被保険者数
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4"/>
  </si>
  <si>
    <t>患者割合(%)
(重症患者に
占める割合)</t>
    <rPh sb="0" eb="2">
      <t>カンジャ</t>
    </rPh>
    <rPh sb="2" eb="4">
      <t>ワリアイ</t>
    </rPh>
    <rPh sb="9" eb="11">
      <t>ジュウショウ</t>
    </rPh>
    <rPh sb="11" eb="13">
      <t>カンジャ</t>
    </rPh>
    <rPh sb="15" eb="16">
      <t>シ</t>
    </rPh>
    <rPh sb="18" eb="20">
      <t>ワリアイ</t>
    </rPh>
    <phoneticPr fontId="4"/>
  </si>
  <si>
    <t>患者割合(%)
(重症以外の
患者に占める
割合)</t>
    <phoneticPr fontId="4"/>
  </si>
  <si>
    <t>患者割合(%)
(重症以外の
患者に占める
割合)</t>
    <rPh sb="0" eb="2">
      <t>カンジャ</t>
    </rPh>
    <rPh sb="2" eb="4">
      <t>ワリアイ</t>
    </rPh>
    <rPh sb="9" eb="11">
      <t>ジュウショウ</t>
    </rPh>
    <rPh sb="11" eb="13">
      <t>イガイ</t>
    </rPh>
    <rPh sb="15" eb="17">
      <t>カンジャ</t>
    </rPh>
    <rPh sb="18" eb="19">
      <t>シ</t>
    </rPh>
    <rPh sb="22" eb="24">
      <t>ワリアイ</t>
    </rPh>
    <phoneticPr fontId="4"/>
  </si>
  <si>
    <t>　　COVID-19の患者状況</t>
    <rPh sb="11" eb="13">
      <t>カンジャ</t>
    </rPh>
    <rPh sb="13" eb="15">
      <t>ジョウキョウ</t>
    </rPh>
    <phoneticPr fontId="4"/>
  </si>
  <si>
    <t>COVID-19患者</t>
    <phoneticPr fontId="4"/>
  </si>
  <si>
    <t>COVID-19疑い患者</t>
    <phoneticPr fontId="4"/>
  </si>
  <si>
    <t>COVID-19患者…レセプトにCOVID-19が記載された患者。ただし、疑い病名としてのみCOVID-19が記載された患者を除く。</t>
    <rPh sb="8" eb="10">
      <t>カンジャ</t>
    </rPh>
    <rPh sb="37" eb="38">
      <t>ウタガ</t>
    </rPh>
    <rPh sb="39" eb="41">
      <t>ビョウメイ</t>
    </rPh>
    <rPh sb="55" eb="57">
      <t>キサイ</t>
    </rPh>
    <rPh sb="60" eb="62">
      <t>カンジャ</t>
    </rPh>
    <rPh sb="63" eb="64">
      <t>ノゾ</t>
    </rPh>
    <phoneticPr fontId="4"/>
  </si>
  <si>
    <t>COVID-19疑い患者…レセプトに疑い病名としてのみCOVID-19が記載された患者。</t>
    <rPh sb="8" eb="9">
      <t>ウタガ</t>
    </rPh>
    <rPh sb="10" eb="12">
      <t>カンジャ</t>
    </rPh>
    <rPh sb="18" eb="19">
      <t>ウタガ</t>
    </rPh>
    <rPh sb="20" eb="22">
      <t>ビョウメイ</t>
    </rPh>
    <rPh sb="36" eb="38">
      <t>キサイ</t>
    </rPh>
    <rPh sb="41" eb="43">
      <t>カンジャ</t>
    </rPh>
    <phoneticPr fontId="4"/>
  </si>
  <si>
    <t>　　COVID-19の患者割合</t>
    <rPh sb="11" eb="13">
      <t>カンジャ</t>
    </rPh>
    <rPh sb="13" eb="15">
      <t>ワリアイ</t>
    </rPh>
    <phoneticPr fontId="4"/>
  </si>
  <si>
    <t>分析対象者…レセプトにCOVID-19が記載された患者を分析対象とする。ただし、疑い病名としてのみCOVID-19が記載された患者を除く。</t>
    <rPh sb="0" eb="4">
      <t>ブンセキタイショウ</t>
    </rPh>
    <rPh sb="4" eb="5">
      <t>シャ</t>
    </rPh>
    <rPh sb="28" eb="30">
      <t>ブンセキ</t>
    </rPh>
    <rPh sb="30" eb="32">
      <t>タイショウ</t>
    </rPh>
    <phoneticPr fontId="4"/>
  </si>
  <si>
    <t>医療費…分析対象者のCOVID-19が記載されたレセプト(疑い病名のCOVID-19は除く)の全医療費を集計。</t>
    <rPh sb="0" eb="3">
      <t>イリョウヒ</t>
    </rPh>
    <rPh sb="4" eb="9">
      <t>ブンセキタイショウシャ</t>
    </rPh>
    <rPh sb="19" eb="21">
      <t>キサイ</t>
    </rPh>
    <rPh sb="29" eb="30">
      <t>ウタガ</t>
    </rPh>
    <rPh sb="31" eb="33">
      <t>ビョウメイ</t>
    </rPh>
    <rPh sb="43" eb="44">
      <t>ノゾ</t>
    </rPh>
    <rPh sb="47" eb="48">
      <t>ゼン</t>
    </rPh>
    <rPh sb="48" eb="51">
      <t>イリョウヒ</t>
    </rPh>
    <rPh sb="52" eb="54">
      <t>シュウケイ</t>
    </rPh>
    <phoneticPr fontId="4"/>
  </si>
  <si>
    <t>　　　　　　中分類の｢0402 糖尿病｣｢0403 脂質異常症｣｢0901 高血圧性疾患｣｢0902 虚血性心疾患｣｢0904 くも膜下出血｣｢0905 脳内出血｣</t>
    <phoneticPr fontId="4"/>
  </si>
  <si>
    <t>COVID-19患者…レセプトにCOVID-19が記載された患者。ただし、疑い病名としてのみCOVID-19が記載された患者を除く。</t>
    <rPh sb="27" eb="28">
      <t>ウタガ</t>
    </rPh>
    <rPh sb="29" eb="31">
      <t>ビョウメイ</t>
    </rPh>
    <rPh sb="45" eb="47">
      <t>キサイ</t>
    </rPh>
    <rPh sb="50" eb="52">
      <t>カンジャ</t>
    </rPh>
    <rPh sb="53" eb="54">
      <t>ノゾ</t>
    </rPh>
    <phoneticPr fontId="4"/>
  </si>
  <si>
    <t>確定病名…レセプトに記載された疑い病名以外の病名。</t>
    <rPh sb="0" eb="4">
      <t>カクテイビョウメイ</t>
    </rPh>
    <rPh sb="10" eb="12">
      <t>キサイ</t>
    </rPh>
    <rPh sb="15" eb="16">
      <t>ウタガ</t>
    </rPh>
    <rPh sb="17" eb="19">
      <t>ビョウメイ</t>
    </rPh>
    <rPh sb="19" eb="21">
      <t>イガイ</t>
    </rPh>
    <rPh sb="22" eb="24">
      <t>ビョウメイ</t>
    </rPh>
    <phoneticPr fontId="4"/>
  </si>
  <si>
    <t>患者割合
(被保険者数に占める割合)</t>
    <phoneticPr fontId="4"/>
  </si>
  <si>
    <t>被保険者一人当たりの医療費</t>
    <phoneticPr fontId="4"/>
  </si>
  <si>
    <t>-</t>
    <phoneticPr fontId="4"/>
  </si>
  <si>
    <t>●グラフラベル用</t>
    <rPh sb="7" eb="8">
      <t>ヨウ</t>
    </rPh>
    <phoneticPr fontId="4"/>
  </si>
  <si>
    <t>患者一人当たりの医療費</t>
    <rPh sb="0" eb="2">
      <t>カンジャ</t>
    </rPh>
    <rPh sb="2" eb="5">
      <t>ヒトリア</t>
    </rPh>
    <rPh sb="8" eb="11">
      <t>イリョウヒ</t>
    </rPh>
    <phoneticPr fontId="4"/>
  </si>
  <si>
    <t>患者割合(疑い患者に占める割合)</t>
    <rPh sb="0" eb="4">
      <t>カンジャワリアイ</t>
    </rPh>
    <rPh sb="5" eb="6">
      <t>ウタガ</t>
    </rPh>
    <rPh sb="7" eb="9">
      <t>カンジャ</t>
    </rPh>
    <rPh sb="10" eb="11">
      <t>シ</t>
    </rPh>
    <rPh sb="13" eb="15">
      <t>ワリアイ</t>
    </rPh>
    <phoneticPr fontId="4"/>
  </si>
  <si>
    <t>●グラフラベル用</t>
    <rPh sb="7" eb="8">
      <t>ヨウ</t>
    </rPh>
    <phoneticPr fontId="4"/>
  </si>
  <si>
    <t>患者割合(被保険者数に占める割合)</t>
    <rPh sb="0" eb="2">
      <t>カンジャ</t>
    </rPh>
    <rPh sb="2" eb="4">
      <t>ワリアイ</t>
    </rPh>
    <rPh sb="5" eb="9">
      <t>ヒホケンシャ</t>
    </rPh>
    <rPh sb="9" eb="10">
      <t>スウ</t>
    </rPh>
    <rPh sb="11" eb="12">
      <t>シ</t>
    </rPh>
    <rPh sb="14" eb="16">
      <t>ワリアイ</t>
    </rPh>
    <phoneticPr fontId="4"/>
  </si>
  <si>
    <t>患者割合(重症患者に占める割合)</t>
    <rPh sb="0" eb="2">
      <t>カンジャ</t>
    </rPh>
    <rPh sb="2" eb="4">
      <t>ワリアイ</t>
    </rPh>
    <rPh sb="5" eb="7">
      <t>ジュウショウ</t>
    </rPh>
    <rPh sb="7" eb="9">
      <t>カンジャ</t>
    </rPh>
    <rPh sb="10" eb="11">
      <t>シ</t>
    </rPh>
    <rPh sb="13" eb="15">
      <t>ワリアイ</t>
    </rPh>
    <phoneticPr fontId="4"/>
  </si>
  <si>
    <t>患者割合(重症以外の患者に占める割合)</t>
    <rPh sb="0" eb="2">
      <t>カンジャ</t>
    </rPh>
    <rPh sb="2" eb="4">
      <t>ワリアイ</t>
    </rPh>
    <rPh sb="5" eb="7">
      <t>ジュウショウ</t>
    </rPh>
    <rPh sb="7" eb="9">
      <t>イガイ</t>
    </rPh>
    <rPh sb="10" eb="12">
      <t>カンジャ</t>
    </rPh>
    <rPh sb="13" eb="14">
      <t>シ</t>
    </rPh>
    <rPh sb="16" eb="18">
      <t>ワリアイ</t>
    </rPh>
    <phoneticPr fontId="4"/>
  </si>
  <si>
    <t>患者一人当たりの医療費</t>
    <rPh sb="0" eb="2">
      <t>カンジャ</t>
    </rPh>
    <rPh sb="2" eb="4">
      <t>ヒトリ</t>
    </rPh>
    <rPh sb="4" eb="5">
      <t>ア</t>
    </rPh>
    <rPh sb="8" eb="11">
      <t>イリョウヒ</t>
    </rPh>
    <phoneticPr fontId="4"/>
  </si>
  <si>
    <t>　　COVID-19患者の生活習慣病患者割合</t>
    <phoneticPr fontId="4"/>
  </si>
  <si>
    <t>重症患者…COVID-19患者で｢救命救急入院料算定｣｢人工呼吸器使用｣｢体外式腹膜人工肺(ECMO)使用｣の診療行為いずれかがレセプトに記載された者。</t>
    <rPh sb="0" eb="4">
      <t>ジュウショウカンジャ</t>
    </rPh>
    <rPh sb="55" eb="59">
      <t>シンリョウコウイ</t>
    </rPh>
    <rPh sb="69" eb="71">
      <t>キサイ</t>
    </rPh>
    <rPh sb="74" eb="75">
      <t>モノ</t>
    </rPh>
    <phoneticPr fontId="4"/>
  </si>
  <si>
    <t>重症患者の生活習慣病患者割合
(重症患者に占める割合)</t>
    <rPh sb="0" eb="2">
      <t>ジュウショウ</t>
    </rPh>
    <rPh sb="2" eb="4">
      <t>カンジャ</t>
    </rPh>
    <rPh sb="5" eb="7">
      <t>セイカツ</t>
    </rPh>
    <rPh sb="7" eb="9">
      <t>シュウカン</t>
    </rPh>
    <rPh sb="9" eb="10">
      <t>ビョウ</t>
    </rPh>
    <rPh sb="10" eb="12">
      <t>カンジャ</t>
    </rPh>
    <rPh sb="12" eb="14">
      <t>ワリアイ</t>
    </rPh>
    <rPh sb="16" eb="18">
      <t>ジュウショウ</t>
    </rPh>
    <rPh sb="18" eb="20">
      <t>カンジャ</t>
    </rPh>
    <rPh sb="21" eb="22">
      <t>シ</t>
    </rPh>
    <rPh sb="24" eb="26">
      <t>ワリアイ</t>
    </rPh>
    <phoneticPr fontId="4"/>
  </si>
  <si>
    <t>重症以外の患者の生活習慣病患者割合
(重症以外の患者に占める割合)</t>
    <rPh sb="0" eb="2">
      <t>ジュウショウ</t>
    </rPh>
    <rPh sb="2" eb="4">
      <t>イガイ</t>
    </rPh>
    <rPh sb="5" eb="7">
      <t>カンジャ</t>
    </rPh>
    <rPh sb="8" eb="10">
      <t>セイカツ</t>
    </rPh>
    <rPh sb="10" eb="12">
      <t>シュウカン</t>
    </rPh>
    <rPh sb="12" eb="13">
      <t>ビョウ</t>
    </rPh>
    <rPh sb="13" eb="15">
      <t>カンジャ</t>
    </rPh>
    <rPh sb="15" eb="17">
      <t>ワリアイ</t>
    </rPh>
    <rPh sb="19" eb="21">
      <t>ジュウショウ</t>
    </rPh>
    <rPh sb="21" eb="23">
      <t>イガイ</t>
    </rPh>
    <rPh sb="24" eb="26">
      <t>カンジャ</t>
    </rPh>
    <rPh sb="27" eb="28">
      <t>シ</t>
    </rPh>
    <rPh sb="30" eb="32">
      <t>ワリアイ</t>
    </rPh>
    <phoneticPr fontId="4"/>
  </si>
  <si>
    <t>患者割合(%)
(患者数合計に
占める割合)</t>
    <rPh sb="2" eb="4">
      <t>ワリアイ</t>
    </rPh>
    <rPh sb="9" eb="12">
      <t>カンジャスウ</t>
    </rPh>
    <rPh sb="12" eb="14">
      <t>ゴウケイ</t>
    </rPh>
    <rPh sb="16" eb="17">
      <t>シ</t>
    </rPh>
    <rPh sb="19" eb="21">
      <t>ワリアイ</t>
    </rPh>
    <phoneticPr fontId="4"/>
  </si>
  <si>
    <t>　　市区町村別</t>
    <phoneticPr fontId="4"/>
  </si>
  <si>
    <t>　　患者一人当たりのCOVID-19医療費</t>
    <rPh sb="18" eb="21">
      <t>イリョウヒ</t>
    </rPh>
    <phoneticPr fontId="4"/>
  </si>
  <si>
    <t>　　COVID-19重症患者の状況</t>
    <rPh sb="10" eb="12">
      <t>ジュウショウ</t>
    </rPh>
    <rPh sb="12" eb="14">
      <t>カンジャ</t>
    </rPh>
    <rPh sb="15" eb="17">
      <t>ジョウキョウ</t>
    </rPh>
    <phoneticPr fontId="4"/>
  </si>
  <si>
    <t>　　COVID-19疑い患者の確定病名(患者数上位10位)の状況</t>
    <rPh sb="10" eb="11">
      <t>ウタガ</t>
    </rPh>
    <rPh sb="12" eb="14">
      <t>カンジャ</t>
    </rPh>
    <rPh sb="15" eb="17">
      <t>カクテイ</t>
    </rPh>
    <rPh sb="17" eb="19">
      <t>ビョウメイ</t>
    </rPh>
    <rPh sb="20" eb="23">
      <t>カンジャスウ</t>
    </rPh>
    <rPh sb="23" eb="25">
      <t>ジョウイ</t>
    </rPh>
    <rPh sb="27" eb="28">
      <t>イ</t>
    </rPh>
    <rPh sb="30" eb="32">
      <t>ジョウキョウ</t>
    </rPh>
    <phoneticPr fontId="4"/>
  </si>
  <si>
    <t>　　地区別</t>
    <rPh sb="2" eb="5">
      <t>チクベツ</t>
    </rPh>
    <phoneticPr fontId="4"/>
  </si>
  <si>
    <t>データ化範囲(分析対象)…入院(DPCを含む)、入院外、調剤の電子レセプト。対象診療年月は令和2年4月～令和3年3月診療分(12カ月分)。</t>
    <phoneticPr fontId="4"/>
  </si>
  <si>
    <t>患者一人
当たりの
医療費
(円)</t>
    <phoneticPr fontId="4"/>
  </si>
  <si>
    <t>　　COVID-19患者(重症患者)の生活習慣病保有状況</t>
    <rPh sb="10" eb="12">
      <t>カンジャ</t>
    </rPh>
    <rPh sb="19" eb="21">
      <t>セイカツ</t>
    </rPh>
    <rPh sb="21" eb="23">
      <t>シュウカン</t>
    </rPh>
    <rPh sb="23" eb="24">
      <t>ビョウ</t>
    </rPh>
    <rPh sb="24" eb="26">
      <t>ホユウ</t>
    </rPh>
    <rPh sb="26" eb="28">
      <t>ジョウキョウ</t>
    </rPh>
    <phoneticPr fontId="4"/>
  </si>
  <si>
    <t>　　COVID-19患者(重症以外の患者)の生活習慣病保有状況</t>
    <rPh sb="10" eb="12">
      <t>カンジャ</t>
    </rPh>
    <rPh sb="15" eb="17">
      <t>イガイ</t>
    </rPh>
    <rPh sb="22" eb="24">
      <t>セイカツ</t>
    </rPh>
    <rPh sb="24" eb="26">
      <t>シュウカン</t>
    </rPh>
    <rPh sb="26" eb="27">
      <t>ビョウ</t>
    </rPh>
    <rPh sb="27" eb="29">
      <t>ホユウ</t>
    </rPh>
    <rPh sb="29" eb="31">
      <t>ジョウキョウ</t>
    </rPh>
    <phoneticPr fontId="4"/>
  </si>
  <si>
    <t>患者割合(%)
(被保険者数
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3"/>
  </si>
  <si>
    <t>重症患者数(人)</t>
    <rPh sb="0" eb="4">
      <t>ジュウショウカンジャ</t>
    </rPh>
    <rPh sb="4" eb="5">
      <t>スウ</t>
    </rPh>
    <rPh sb="6" eb="7">
      <t>ニン</t>
    </rPh>
    <phoneticPr fontId="4"/>
  </si>
  <si>
    <t>重症以外の患者数(人)</t>
    <rPh sb="0" eb="2">
      <t>ジュウショウ</t>
    </rPh>
    <rPh sb="2" eb="4">
      <t>イガイ</t>
    </rPh>
    <rPh sb="5" eb="8">
      <t>カンジャスウ</t>
    </rPh>
    <rPh sb="9" eb="10">
      <t>ニン</t>
    </rPh>
    <phoneticPr fontId="4"/>
  </si>
  <si>
    <t>全体</t>
    <rPh sb="0" eb="2">
      <t>ゼンタイ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</si>
</sst>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&quot;円&quot;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CBE0C7"/>
        <bgColor indexed="64"/>
      </patternFill>
    </fill>
    <fill>
      <patternFill patternType="solid">
        <fgColor rgb="FFF2F2F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/>
    <xf numFmtId="0" fontId="29" fillId="7" borderId="0" applyNumberFormat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>
      <alignment vertical="center"/>
    </xf>
    <xf numFmtId="0" fontId="34" fillId="0" borderId="0" xfId="0" applyNumberFormat="1" applyFont="1" applyAlignment="1">
      <alignment vertical="center"/>
    </xf>
    <xf numFmtId="0" fontId="35" fillId="27" borderId="3" xfId="0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 shrinkToFit="1"/>
    </xf>
    <xf numFmtId="0" fontId="35" fillId="0" borderId="22" xfId="0" applyFont="1" applyBorder="1">
      <alignment vertical="center"/>
    </xf>
    <xf numFmtId="0" fontId="35" fillId="0" borderId="4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35" fillId="0" borderId="3" xfId="1387" applyFont="1" applyFill="1" applyBorder="1" applyAlignment="1">
      <alignment vertical="center"/>
    </xf>
    <xf numFmtId="0" fontId="35" fillId="0" borderId="3" xfId="1387" applyFont="1" applyBorder="1" applyAlignment="1">
      <alignment vertical="center"/>
    </xf>
    <xf numFmtId="0" fontId="34" fillId="0" borderId="0" xfId="0" applyFont="1" applyFill="1">
      <alignment vertical="center"/>
    </xf>
    <xf numFmtId="0" fontId="35" fillId="0" borderId="0" xfId="0" applyFont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0" fontId="38" fillId="0" borderId="0" xfId="2" applyNumberFormat="1" applyFont="1" applyFill="1" applyBorder="1" applyAlignment="1">
      <alignment vertical="center"/>
    </xf>
    <xf numFmtId="0" fontId="35" fillId="0" borderId="3" xfId="0" applyFont="1" applyBorder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34" fillId="0" borderId="40" xfId="0" applyFont="1" applyBorder="1">
      <alignment vertical="center"/>
    </xf>
    <xf numFmtId="0" fontId="34" fillId="0" borderId="41" xfId="0" applyFont="1" applyBorder="1">
      <alignment vertical="center"/>
    </xf>
    <xf numFmtId="0" fontId="34" fillId="0" borderId="42" xfId="0" applyFont="1" applyBorder="1">
      <alignment vertical="center"/>
    </xf>
    <xf numFmtId="0" fontId="34" fillId="0" borderId="43" xfId="0" applyFont="1" applyBorder="1">
      <alignment vertical="center"/>
    </xf>
    <xf numFmtId="0" fontId="34" fillId="28" borderId="3" xfId="0" applyFont="1" applyFill="1" applyBorder="1">
      <alignment vertical="center"/>
    </xf>
    <xf numFmtId="0" fontId="34" fillId="0" borderId="44" xfId="0" applyFont="1" applyBorder="1" applyAlignment="1">
      <alignment vertical="center"/>
    </xf>
    <xf numFmtId="0" fontId="34" fillId="29" borderId="3" xfId="0" applyFont="1" applyFill="1" applyBorder="1">
      <alignment vertical="center"/>
    </xf>
    <xf numFmtId="0" fontId="34" fillId="30" borderId="3" xfId="0" applyFont="1" applyFill="1" applyBorder="1">
      <alignment vertical="center"/>
    </xf>
    <xf numFmtId="0" fontId="34" fillId="31" borderId="3" xfId="0" applyFont="1" applyFill="1" applyBorder="1">
      <alignment vertical="center"/>
    </xf>
    <xf numFmtId="0" fontId="34" fillId="32" borderId="3" xfId="0" applyFont="1" applyFill="1" applyBorder="1">
      <alignment vertical="center"/>
    </xf>
    <xf numFmtId="0" fontId="34" fillId="0" borderId="45" xfId="0" applyFont="1" applyBorder="1">
      <alignment vertical="center"/>
    </xf>
    <xf numFmtId="0" fontId="34" fillId="0" borderId="46" xfId="0" applyFont="1" applyBorder="1">
      <alignment vertical="center"/>
    </xf>
    <xf numFmtId="0" fontId="34" fillId="0" borderId="47" xfId="0" applyFont="1" applyBorder="1">
      <alignment vertical="center"/>
    </xf>
    <xf numFmtId="0" fontId="34" fillId="0" borderId="44" xfId="0" applyFont="1" applyBorder="1">
      <alignment vertical="center"/>
    </xf>
    <xf numFmtId="0" fontId="34" fillId="0" borderId="47" xfId="0" applyFont="1" applyBorder="1" applyAlignment="1">
      <alignment vertical="center"/>
    </xf>
    <xf numFmtId="180" fontId="34" fillId="0" borderId="0" xfId="0" applyNumberFormat="1" applyFont="1" applyBorder="1">
      <alignment vertical="center"/>
    </xf>
    <xf numFmtId="0" fontId="35" fillId="27" borderId="3" xfId="0" applyFont="1" applyFill="1" applyBorder="1" applyAlignment="1">
      <alignment horizontal="center" vertical="center"/>
    </xf>
    <xf numFmtId="180" fontId="34" fillId="0" borderId="0" xfId="0" applyNumberFormat="1" applyFont="1" applyBorder="1" applyAlignment="1">
      <alignment vertical="center" shrinkToFit="1"/>
    </xf>
    <xf numFmtId="0" fontId="35" fillId="27" borderId="19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/>
    </xf>
    <xf numFmtId="177" fontId="35" fillId="0" borderId="53" xfId="1" applyNumberFormat="1" applyFont="1" applyFill="1" applyBorder="1" applyAlignment="1">
      <alignment horizontal="right" vertical="center" shrinkToFit="1"/>
    </xf>
    <xf numFmtId="0" fontId="34" fillId="0" borderId="0" xfId="0" applyNumberFormat="1" applyFont="1" applyBorder="1" applyAlignment="1">
      <alignment vertical="center"/>
    </xf>
    <xf numFmtId="0" fontId="34" fillId="0" borderId="44" xfId="0" applyNumberFormat="1" applyFont="1" applyBorder="1" applyAlignment="1">
      <alignment vertical="center"/>
    </xf>
    <xf numFmtId="0" fontId="35" fillId="0" borderId="19" xfId="0" applyFont="1" applyBorder="1">
      <alignment vertical="center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/>
    </xf>
    <xf numFmtId="0" fontId="34" fillId="0" borderId="0" xfId="1550" applyFont="1" applyAlignment="1">
      <alignment vertical="center"/>
    </xf>
    <xf numFmtId="0" fontId="36" fillId="0" borderId="0" xfId="1550" applyFont="1" applyAlignment="1">
      <alignment vertical="center"/>
    </xf>
    <xf numFmtId="0" fontId="35" fillId="0" borderId="0" xfId="1550" applyFont="1" applyAlignment="1">
      <alignment vertical="center"/>
    </xf>
    <xf numFmtId="0" fontId="35" fillId="27" borderId="3" xfId="1550" applyFont="1" applyFill="1" applyBorder="1" applyAlignment="1">
      <alignment horizontal="center" vertical="center" wrapText="1"/>
    </xf>
    <xf numFmtId="0" fontId="36" fillId="0" borderId="0" xfId="1550" applyFont="1" applyFill="1" applyBorder="1" applyAlignment="1">
      <alignment horizontal="center" vertical="center" wrapText="1"/>
    </xf>
    <xf numFmtId="0" fontId="35" fillId="0" borderId="49" xfId="1550" applyFont="1" applyFill="1" applyBorder="1" applyAlignment="1">
      <alignment horizontal="left" vertical="center"/>
    </xf>
    <xf numFmtId="0" fontId="35" fillId="0" borderId="27" xfId="1550" applyFont="1" applyFill="1" applyBorder="1" applyAlignment="1">
      <alignment horizontal="left" vertical="center"/>
    </xf>
    <xf numFmtId="10" fontId="35" fillId="0" borderId="56" xfId="1554" applyNumberFormat="1" applyFont="1" applyFill="1" applyBorder="1" applyAlignment="1">
      <alignment horizontal="right" vertical="center" shrinkToFit="1"/>
    </xf>
    <xf numFmtId="0" fontId="35" fillId="0" borderId="20" xfId="1737" applyNumberFormat="1" applyFont="1" applyFill="1" applyBorder="1" applyAlignment="1">
      <alignment vertical="center"/>
    </xf>
    <xf numFmtId="0" fontId="35" fillId="0" borderId="33" xfId="1737" applyNumberFormat="1" applyFont="1" applyFill="1" applyBorder="1" applyAlignment="1">
      <alignment vertical="center"/>
    </xf>
    <xf numFmtId="178" fontId="35" fillId="0" borderId="56" xfId="1550" applyNumberFormat="1" applyFont="1" applyFill="1" applyBorder="1" applyAlignment="1">
      <alignment horizontal="right" vertical="center" shrinkToFit="1"/>
    </xf>
    <xf numFmtId="179" fontId="35" fillId="0" borderId="56" xfId="1554" applyNumberFormat="1" applyFont="1" applyFill="1" applyBorder="1" applyAlignment="1">
      <alignment horizontal="right" vertical="center" shrinkToFit="1"/>
    </xf>
    <xf numFmtId="177" fontId="36" fillId="0" borderId="0" xfId="1550" applyNumberFormat="1" applyFont="1" applyBorder="1" applyAlignment="1">
      <alignment horizontal="right" vertical="center" shrinkToFit="1"/>
    </xf>
    <xf numFmtId="0" fontId="35" fillId="0" borderId="57" xfId="1737" applyNumberFormat="1" applyFont="1" applyFill="1" applyBorder="1" applyAlignment="1">
      <alignment vertical="center"/>
    </xf>
    <xf numFmtId="178" fontId="35" fillId="0" borderId="58" xfId="1550" applyNumberFormat="1" applyFont="1" applyFill="1" applyBorder="1" applyAlignment="1">
      <alignment horizontal="right" vertical="center" shrinkToFit="1"/>
    </xf>
    <xf numFmtId="179" fontId="35" fillId="0" borderId="58" xfId="1554" applyNumberFormat="1" applyFont="1" applyFill="1" applyBorder="1" applyAlignment="1">
      <alignment horizontal="right" vertical="center" shrinkToFit="1"/>
    </xf>
    <xf numFmtId="10" fontId="35" fillId="0" borderId="58" xfId="1554" applyNumberFormat="1" applyFont="1" applyFill="1" applyBorder="1" applyAlignment="1">
      <alignment horizontal="right" vertical="center" shrinkToFit="1"/>
    </xf>
    <xf numFmtId="0" fontId="35" fillId="0" borderId="37" xfId="1737" applyNumberFormat="1" applyFont="1" applyFill="1" applyBorder="1" applyAlignment="1">
      <alignment vertical="center"/>
    </xf>
    <xf numFmtId="178" fontId="35" fillId="0" borderId="59" xfId="1550" applyNumberFormat="1" applyFont="1" applyFill="1" applyBorder="1" applyAlignment="1">
      <alignment horizontal="right" vertical="center" shrinkToFit="1"/>
    </xf>
    <xf numFmtId="179" fontId="35" fillId="0" borderId="59" xfId="1554" applyNumberFormat="1" applyFont="1" applyFill="1" applyBorder="1" applyAlignment="1">
      <alignment horizontal="right" vertical="center" shrinkToFit="1"/>
    </xf>
    <xf numFmtId="10" fontId="35" fillId="0" borderId="59" xfId="1554" applyNumberFormat="1" applyFont="1" applyFill="1" applyBorder="1" applyAlignment="1">
      <alignment horizontal="right" vertical="center" shrinkToFit="1"/>
    </xf>
    <xf numFmtId="178" fontId="35" fillId="0" borderId="29" xfId="1550" applyNumberFormat="1" applyFont="1" applyFill="1" applyBorder="1" applyAlignment="1">
      <alignment horizontal="right" vertical="center" shrinkToFit="1"/>
    </xf>
    <xf numFmtId="179" fontId="35" fillId="0" borderId="29" xfId="1554" applyNumberFormat="1" applyFont="1" applyFill="1" applyBorder="1" applyAlignment="1">
      <alignment horizontal="right" vertical="center" shrinkToFit="1"/>
    </xf>
    <xf numFmtId="10" fontId="35" fillId="0" borderId="29" xfId="1554" applyNumberFormat="1" applyFont="1" applyFill="1" applyBorder="1" applyAlignment="1">
      <alignment horizontal="right" vertical="center" shrinkToFit="1"/>
    </xf>
    <xf numFmtId="178" fontId="35" fillId="0" borderId="7" xfId="1550" applyNumberFormat="1" applyFont="1" applyFill="1" applyBorder="1" applyAlignment="1">
      <alignment horizontal="right" vertical="center" shrinkToFit="1"/>
    </xf>
    <xf numFmtId="179" fontId="35" fillId="0" borderId="7" xfId="1554" applyNumberFormat="1" applyFont="1" applyFill="1" applyBorder="1" applyAlignment="1">
      <alignment horizontal="right" vertical="center" shrinkToFit="1"/>
    </xf>
    <xf numFmtId="10" fontId="35" fillId="0" borderId="7" xfId="1554" applyNumberFormat="1" applyFont="1" applyFill="1" applyBorder="1" applyAlignment="1">
      <alignment horizontal="right" vertical="center" shrinkToFit="1"/>
    </xf>
    <xf numFmtId="0" fontId="36" fillId="0" borderId="0" xfId="1550" applyFont="1" applyBorder="1" applyAlignment="1">
      <alignment horizontal="center" vertical="center"/>
    </xf>
    <xf numFmtId="38" fontId="36" fillId="0" borderId="0" xfId="1550" applyNumberFormat="1" applyFont="1" applyBorder="1" applyAlignment="1">
      <alignment vertical="center" shrinkToFit="1"/>
    </xf>
    <xf numFmtId="0" fontId="44" fillId="0" borderId="0" xfId="1203" applyNumberFormat="1" applyFont="1" applyFill="1" applyBorder="1" applyAlignment="1">
      <alignment vertical="center"/>
    </xf>
    <xf numFmtId="0" fontId="34" fillId="27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4" fillId="0" borderId="3" xfId="0" applyFont="1" applyBorder="1">
      <alignment vertical="center"/>
    </xf>
    <xf numFmtId="0" fontId="35" fillId="0" borderId="3" xfId="1387" applyFont="1" applyFill="1" applyBorder="1">
      <alignment vertical="center"/>
    </xf>
    <xf numFmtId="178" fontId="35" fillId="0" borderId="3" xfId="0" applyNumberFormat="1" applyFont="1" applyFill="1" applyBorder="1" applyAlignment="1">
      <alignment horizontal="right" vertical="center"/>
    </xf>
    <xf numFmtId="179" fontId="35" fillId="0" borderId="3" xfId="1551" applyNumberFormat="1" applyFont="1" applyFill="1" applyBorder="1" applyAlignment="1">
      <alignment horizontal="right" vertical="center"/>
    </xf>
    <xf numFmtId="0" fontId="34" fillId="0" borderId="0" xfId="0" applyFont="1" applyFill="1" applyBorder="1">
      <alignment vertical="center"/>
    </xf>
    <xf numFmtId="0" fontId="35" fillId="0" borderId="56" xfId="1737" applyNumberFormat="1" applyFont="1" applyFill="1" applyBorder="1" applyAlignment="1">
      <alignment vertical="center"/>
    </xf>
    <xf numFmtId="0" fontId="35" fillId="0" borderId="58" xfId="1737" applyNumberFormat="1" applyFont="1" applyFill="1" applyBorder="1" applyAlignment="1">
      <alignment vertical="center"/>
    </xf>
    <xf numFmtId="0" fontId="35" fillId="0" borderId="59" xfId="1737" applyNumberFormat="1" applyFont="1" applyFill="1" applyBorder="1" applyAlignment="1">
      <alignment vertical="center"/>
    </xf>
    <xf numFmtId="0" fontId="35" fillId="0" borderId="74" xfId="1550" applyFont="1" applyFill="1" applyBorder="1" applyAlignment="1">
      <alignment horizontal="left" vertical="center"/>
    </xf>
    <xf numFmtId="0" fontId="35" fillId="0" borderId="75" xfId="155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35" fillId="0" borderId="19" xfId="1387" applyFont="1" applyFill="1" applyBorder="1" applyAlignment="1">
      <alignment vertical="center"/>
    </xf>
    <xf numFmtId="0" fontId="37" fillId="0" borderId="19" xfId="1148" applyFont="1" applyFill="1" applyBorder="1" applyAlignment="1" applyProtection="1">
      <alignment vertical="center"/>
      <protection locked="0"/>
    </xf>
    <xf numFmtId="0" fontId="34" fillId="0" borderId="0" xfId="1687" applyFont="1">
      <alignment vertical="center"/>
    </xf>
    <xf numFmtId="0" fontId="37" fillId="27" borderId="22" xfId="1687" applyFont="1" applyFill="1" applyBorder="1" applyAlignment="1">
      <alignment horizontal="center" vertical="center" wrapText="1"/>
    </xf>
    <xf numFmtId="0" fontId="37" fillId="27" borderId="62" xfId="1687" applyFont="1" applyFill="1" applyBorder="1" applyAlignment="1">
      <alignment horizontal="center" vertical="center" wrapText="1"/>
    </xf>
    <xf numFmtId="0" fontId="37" fillId="27" borderId="39" xfId="1687" applyFont="1" applyFill="1" applyBorder="1" applyAlignment="1">
      <alignment horizontal="center" vertical="center"/>
    </xf>
    <xf numFmtId="0" fontId="37" fillId="27" borderId="25" xfId="1687" applyFont="1" applyFill="1" applyBorder="1" applyAlignment="1">
      <alignment horizontal="center" vertical="center"/>
    </xf>
    <xf numFmtId="0" fontId="37" fillId="27" borderId="61" xfId="1687" applyFont="1" applyFill="1" applyBorder="1" applyAlignment="1">
      <alignment horizontal="center" vertical="center" wrapText="1"/>
    </xf>
    <xf numFmtId="0" fontId="35" fillId="0" borderId="78" xfId="1687" applyFont="1" applyBorder="1" applyAlignment="1">
      <alignment horizontal="right" vertical="center" shrinkToFit="1"/>
    </xf>
    <xf numFmtId="0" fontId="35" fillId="0" borderId="79" xfId="1687" applyFont="1" applyBorder="1" applyAlignment="1">
      <alignment vertical="center" shrinkToFit="1"/>
    </xf>
    <xf numFmtId="179" fontId="35" fillId="0" borderId="80" xfId="1687" applyNumberFormat="1" applyFont="1" applyFill="1" applyBorder="1" applyAlignment="1">
      <alignment horizontal="right" vertical="center" shrinkToFit="1"/>
    </xf>
    <xf numFmtId="0" fontId="35" fillId="0" borderId="81" xfId="1687" applyFont="1" applyBorder="1" applyAlignment="1">
      <alignment vertical="center" shrinkToFit="1"/>
    </xf>
    <xf numFmtId="0" fontId="45" fillId="0" borderId="0" xfId="1687" applyFo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0" xfId="1687" applyFont="1" applyAlignment="1">
      <alignment vertical="center"/>
    </xf>
    <xf numFmtId="0" fontId="36" fillId="0" borderId="0" xfId="0" applyFont="1" applyFill="1" applyBorder="1">
      <alignment vertical="center"/>
    </xf>
    <xf numFmtId="0" fontId="46" fillId="0" borderId="0" xfId="1687" applyFont="1" applyAlignment="1">
      <alignment vertical="center"/>
    </xf>
    <xf numFmtId="0" fontId="36" fillId="0" borderId="0" xfId="1687" applyFont="1" applyAlignment="1">
      <alignment vertical="center"/>
    </xf>
    <xf numFmtId="179" fontId="34" fillId="0" borderId="0" xfId="0" applyNumberFormat="1" applyFont="1">
      <alignment vertical="center"/>
    </xf>
    <xf numFmtId="0" fontId="35" fillId="27" borderId="17" xfId="1687" applyFont="1" applyFill="1" applyBorder="1" applyAlignment="1">
      <alignment horizontal="center" vertical="center" wrapText="1"/>
    </xf>
    <xf numFmtId="0" fontId="35" fillId="27" borderId="3" xfId="1687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0" fontId="35" fillId="0" borderId="3" xfId="1736" applyNumberFormat="1" applyFont="1" applyFill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/>
    </xf>
    <xf numFmtId="177" fontId="35" fillId="0" borderId="56" xfId="1736" applyNumberFormat="1" applyFont="1" applyFill="1" applyBorder="1" applyAlignment="1">
      <alignment horizontal="right" vertical="center"/>
    </xf>
    <xf numFmtId="179" fontId="35" fillId="0" borderId="56" xfId="0" applyNumberFormat="1" applyFont="1" applyFill="1" applyBorder="1" applyAlignment="1">
      <alignment horizontal="right" vertical="center" shrinkToFit="1"/>
    </xf>
    <xf numFmtId="177" fontId="35" fillId="0" borderId="56" xfId="0" applyNumberFormat="1" applyFont="1" applyFill="1" applyBorder="1" applyAlignment="1">
      <alignment horizontal="right" vertical="center" shrinkToFit="1"/>
    </xf>
    <xf numFmtId="177" fontId="35" fillId="0" borderId="34" xfId="0" applyNumberFormat="1" applyFont="1" applyFill="1" applyBorder="1" applyAlignment="1">
      <alignment horizontal="right" vertical="center" shrinkToFit="1"/>
    </xf>
    <xf numFmtId="177" fontId="35" fillId="0" borderId="0" xfId="0" applyNumberFormat="1" applyFont="1" applyFill="1" applyBorder="1" applyAlignment="1">
      <alignment vertical="center" shrinkToFit="1"/>
    </xf>
    <xf numFmtId="0" fontId="35" fillId="0" borderId="58" xfId="0" applyFont="1" applyBorder="1" applyAlignment="1">
      <alignment horizontal="center" vertical="center"/>
    </xf>
    <xf numFmtId="177" fontId="35" fillId="0" borderId="58" xfId="1736" applyNumberFormat="1" applyFont="1" applyFill="1" applyBorder="1" applyAlignment="1">
      <alignment horizontal="right" vertical="center"/>
    </xf>
    <xf numFmtId="179" fontId="35" fillId="0" borderId="58" xfId="0" applyNumberFormat="1" applyFont="1" applyFill="1" applyBorder="1" applyAlignment="1">
      <alignment horizontal="right" vertical="center" shrinkToFit="1"/>
    </xf>
    <xf numFmtId="177" fontId="35" fillId="0" borderId="58" xfId="0" applyNumberFormat="1" applyFont="1" applyFill="1" applyBorder="1" applyAlignment="1">
      <alignment horizontal="right" vertical="center" shrinkToFit="1"/>
    </xf>
    <xf numFmtId="177" fontId="35" fillId="0" borderId="83" xfId="0" applyNumberFormat="1" applyFont="1" applyFill="1" applyBorder="1" applyAlignment="1">
      <alignment horizontal="right" vertical="center" shrinkToFit="1"/>
    </xf>
    <xf numFmtId="0" fontId="35" fillId="0" borderId="3" xfId="1387" applyFont="1" applyBorder="1">
      <alignment vertical="center"/>
    </xf>
    <xf numFmtId="177" fontId="36" fillId="0" borderId="0" xfId="0" applyNumberFormat="1" applyFont="1" applyFill="1" applyBorder="1" applyAlignment="1">
      <alignment vertical="center" shrinkToFit="1"/>
    </xf>
    <xf numFmtId="0" fontId="35" fillId="0" borderId="59" xfId="0" applyFont="1" applyBorder="1" applyAlignment="1">
      <alignment horizontal="center" vertical="center"/>
    </xf>
    <xf numFmtId="177" fontId="35" fillId="0" borderId="59" xfId="1736" applyNumberFormat="1" applyFont="1" applyFill="1" applyBorder="1" applyAlignment="1">
      <alignment horizontal="right" vertical="center"/>
    </xf>
    <xf numFmtId="179" fontId="35" fillId="0" borderId="59" xfId="0" applyNumberFormat="1" applyFont="1" applyFill="1" applyBorder="1" applyAlignment="1">
      <alignment horizontal="right" vertical="center" shrinkToFit="1"/>
    </xf>
    <xf numFmtId="177" fontId="35" fillId="0" borderId="59" xfId="0" applyNumberFormat="1" applyFont="1" applyFill="1" applyBorder="1" applyAlignment="1">
      <alignment horizontal="right" vertical="center" shrinkToFit="1"/>
    </xf>
    <xf numFmtId="177" fontId="35" fillId="0" borderId="38" xfId="0" applyNumberFormat="1" applyFont="1" applyFill="1" applyBorder="1" applyAlignment="1">
      <alignment horizontal="right" vertical="center" shrinkToFit="1"/>
    </xf>
    <xf numFmtId="0" fontId="35" fillId="0" borderId="19" xfId="0" applyFont="1" applyBorder="1" applyAlignment="1">
      <alignment horizontal="centerContinuous" vertical="center"/>
    </xf>
    <xf numFmtId="177" fontId="35" fillId="0" borderId="3" xfId="1736" applyNumberFormat="1" applyFont="1" applyFill="1" applyBorder="1" applyAlignment="1">
      <alignment horizontal="right" vertical="center"/>
    </xf>
    <xf numFmtId="179" fontId="35" fillId="0" borderId="3" xfId="0" applyNumberFormat="1" applyFont="1" applyFill="1" applyBorder="1" applyAlignment="1">
      <alignment horizontal="right" vertical="center" shrinkToFit="1"/>
    </xf>
    <xf numFmtId="177" fontId="35" fillId="0" borderId="3" xfId="0" applyNumberFormat="1" applyFont="1" applyFill="1" applyBorder="1" applyAlignment="1">
      <alignment horizontal="right" vertical="center" shrinkToFit="1"/>
    </xf>
    <xf numFmtId="177" fontId="35" fillId="0" borderId="18" xfId="0" applyNumberFormat="1" applyFont="1" applyFill="1" applyBorder="1" applyAlignment="1">
      <alignment horizontal="right" vertical="center" shrinkToFit="1"/>
    </xf>
    <xf numFmtId="0" fontId="35" fillId="0" borderId="49" xfId="0" applyFont="1" applyBorder="1" applyAlignment="1">
      <alignment horizontal="centerContinuous" vertical="center"/>
    </xf>
    <xf numFmtId="179" fontId="35" fillId="0" borderId="4" xfId="0" applyNumberFormat="1" applyFont="1" applyFill="1" applyBorder="1" applyAlignment="1">
      <alignment horizontal="right" vertical="center" shrinkToFit="1"/>
    </xf>
    <xf numFmtId="177" fontId="35" fillId="0" borderId="27" xfId="0" applyNumberFormat="1" applyFont="1" applyFill="1" applyBorder="1" applyAlignment="1">
      <alignment horizontal="right" vertical="center" shrinkToFit="1"/>
    </xf>
    <xf numFmtId="0" fontId="35" fillId="0" borderId="84" xfId="0" applyFont="1" applyBorder="1" applyAlignment="1">
      <alignment horizontal="center" vertical="center"/>
    </xf>
    <xf numFmtId="177" fontId="35" fillId="0" borderId="84" xfId="1736" applyNumberFormat="1" applyFont="1" applyFill="1" applyBorder="1" applyAlignment="1">
      <alignment horizontal="right" vertical="center" shrinkToFit="1"/>
    </xf>
    <xf numFmtId="179" fontId="35" fillId="0" borderId="84" xfId="0" applyNumberFormat="1" applyFont="1" applyFill="1" applyBorder="1" applyAlignment="1">
      <alignment horizontal="right" vertical="center" shrinkToFit="1"/>
    </xf>
    <xf numFmtId="177" fontId="35" fillId="0" borderId="84" xfId="0" applyNumberFormat="1" applyFont="1" applyFill="1" applyBorder="1" applyAlignment="1">
      <alignment horizontal="right" vertical="center" shrinkToFit="1"/>
    </xf>
    <xf numFmtId="177" fontId="35" fillId="0" borderId="85" xfId="0" applyNumberFormat="1" applyFont="1" applyFill="1" applyBorder="1" applyAlignment="1">
      <alignment horizontal="right" vertical="center" shrinkToFit="1"/>
    </xf>
    <xf numFmtId="177" fontId="35" fillId="0" borderId="58" xfId="1736" applyNumberFormat="1" applyFont="1" applyFill="1" applyBorder="1" applyAlignment="1">
      <alignment horizontal="right" vertical="center" shrinkToFit="1"/>
    </xf>
    <xf numFmtId="177" fontId="35" fillId="0" borderId="59" xfId="1736" applyNumberFormat="1" applyFont="1" applyFill="1" applyBorder="1" applyAlignment="1">
      <alignment horizontal="right" vertical="center" shrinkToFit="1"/>
    </xf>
    <xf numFmtId="177" fontId="35" fillId="0" borderId="3" xfId="1736" applyNumberFormat="1" applyFont="1" applyFill="1" applyBorder="1" applyAlignment="1">
      <alignment horizontal="right" vertical="center" shrinkToFit="1"/>
    </xf>
    <xf numFmtId="0" fontId="37" fillId="0" borderId="0" xfId="1148" applyFont="1" applyFill="1" applyBorder="1" applyAlignment="1" applyProtection="1">
      <alignment vertical="center"/>
      <protection locked="0"/>
    </xf>
    <xf numFmtId="0" fontId="34" fillId="0" borderId="0" xfId="1689" applyFont="1">
      <alignment vertical="center"/>
    </xf>
    <xf numFmtId="0" fontId="37" fillId="27" borderId="22" xfId="1689" applyFont="1" applyFill="1" applyBorder="1" applyAlignment="1">
      <alignment horizontal="center" vertical="center" wrapText="1"/>
    </xf>
    <xf numFmtId="0" fontId="36" fillId="27" borderId="62" xfId="1689" applyFont="1" applyFill="1" applyBorder="1" applyAlignment="1">
      <alignment horizontal="center" vertical="center" wrapText="1"/>
    </xf>
    <xf numFmtId="0" fontId="37" fillId="27" borderId="25" xfId="1689" applyFont="1" applyFill="1" applyBorder="1" applyAlignment="1">
      <alignment horizontal="center" vertical="center"/>
    </xf>
    <xf numFmtId="179" fontId="35" fillId="0" borderId="65" xfId="1689" applyNumberFormat="1" applyFont="1" applyFill="1" applyBorder="1" applyAlignment="1">
      <alignment horizontal="right" vertical="center" shrinkToFit="1"/>
    </xf>
    <xf numFmtId="0" fontId="35" fillId="0" borderId="66" xfId="1689" applyFont="1" applyFill="1" applyBorder="1" applyAlignment="1">
      <alignment horizontal="center" vertical="center" shrinkToFit="1"/>
    </xf>
    <xf numFmtId="179" fontId="35" fillId="0" borderId="68" xfId="1689" applyNumberFormat="1" applyFont="1" applyFill="1" applyBorder="1" applyAlignment="1">
      <alignment horizontal="right" vertical="center" shrinkToFit="1"/>
    </xf>
    <xf numFmtId="0" fontId="35" fillId="0" borderId="69" xfId="1689" applyFont="1" applyFill="1" applyBorder="1" applyAlignment="1">
      <alignment horizontal="center" vertical="center" shrinkToFit="1"/>
    </xf>
    <xf numFmtId="0" fontId="45" fillId="0" borderId="0" xfId="1689" applyFont="1">
      <alignment vertical="center"/>
    </xf>
    <xf numFmtId="0" fontId="36" fillId="0" borderId="0" xfId="1689" applyFont="1" applyAlignment="1">
      <alignment vertical="center"/>
    </xf>
    <xf numFmtId="0" fontId="35" fillId="27" borderId="17" xfId="1689" applyFont="1" applyFill="1" applyBorder="1" applyAlignment="1">
      <alignment horizontal="center" vertical="center" wrapText="1"/>
    </xf>
    <xf numFmtId="0" fontId="35" fillId="27" borderId="3" xfId="1689" applyFont="1" applyFill="1" applyBorder="1" applyAlignment="1">
      <alignment horizontal="center" vertical="center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/>
    </xf>
    <xf numFmtId="178" fontId="35" fillId="0" borderId="3" xfId="0" applyNumberFormat="1" applyFont="1" applyBorder="1" applyAlignment="1">
      <alignment horizontal="right" vertical="center"/>
    </xf>
    <xf numFmtId="0" fontId="37" fillId="0" borderId="3" xfId="1148" applyFont="1" applyFill="1" applyBorder="1" applyAlignment="1" applyProtection="1">
      <alignment vertical="center"/>
      <protection locked="0"/>
    </xf>
    <xf numFmtId="0" fontId="35" fillId="0" borderId="63" xfId="0" applyFont="1" applyFill="1" applyBorder="1" applyAlignment="1">
      <alignment vertical="center" shrinkToFit="1"/>
    </xf>
    <xf numFmtId="0" fontId="35" fillId="0" borderId="0" xfId="0" applyFont="1" applyBorder="1">
      <alignment vertical="center"/>
    </xf>
    <xf numFmtId="0" fontId="35" fillId="0" borderId="0" xfId="1687" applyFont="1">
      <alignment vertical="center"/>
    </xf>
    <xf numFmtId="0" fontId="35" fillId="0" borderId="0" xfId="0" applyNumberFormat="1" applyFont="1" applyFill="1" applyBorder="1" applyAlignment="1">
      <alignment vertical="center" shrinkToFit="1"/>
    </xf>
    <xf numFmtId="179" fontId="35" fillId="0" borderId="3" xfId="0" applyNumberFormat="1" applyFont="1" applyBorder="1" applyAlignment="1">
      <alignment horizontal="right" vertical="center"/>
    </xf>
    <xf numFmtId="179" fontId="35" fillId="0" borderId="3" xfId="0" applyNumberFormat="1" applyFont="1" applyBorder="1">
      <alignment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27" borderId="4" xfId="0" applyFont="1" applyFill="1" applyBorder="1" applyAlignment="1">
      <alignment horizontal="center" vertical="center" wrapText="1"/>
    </xf>
    <xf numFmtId="179" fontId="35" fillId="0" borderId="55" xfId="0" applyNumberFormat="1" applyFont="1" applyFill="1" applyBorder="1" applyAlignment="1">
      <alignment horizontal="right" vertical="center"/>
    </xf>
    <xf numFmtId="178" fontId="35" fillId="0" borderId="27" xfId="1" applyNumberFormat="1" applyFont="1" applyFill="1" applyBorder="1" applyAlignment="1">
      <alignment horizontal="right" vertical="center" shrinkToFit="1"/>
    </xf>
    <xf numFmtId="178" fontId="35" fillId="0" borderId="4" xfId="0" applyNumberFormat="1" applyFont="1" applyBorder="1" applyAlignment="1">
      <alignment horizontal="right" vertical="center" shrinkToFit="1"/>
    </xf>
    <xf numFmtId="178" fontId="35" fillId="0" borderId="7" xfId="1" applyNumberFormat="1" applyFont="1" applyFill="1" applyBorder="1" applyAlignment="1">
      <alignment horizontal="right" vertical="center" shrinkToFit="1"/>
    </xf>
    <xf numFmtId="178" fontId="35" fillId="0" borderId="24" xfId="1" applyNumberFormat="1" applyFont="1" applyFill="1" applyBorder="1" applyAlignment="1">
      <alignment horizontal="right" vertical="center" shrinkToFit="1"/>
    </xf>
    <xf numFmtId="178" fontId="35" fillId="0" borderId="28" xfId="1" applyNumberFormat="1" applyFont="1" applyFill="1" applyBorder="1" applyAlignment="1">
      <alignment horizontal="right" vertical="center" shrinkToFit="1"/>
    </xf>
    <xf numFmtId="178" fontId="35" fillId="0" borderId="6" xfId="1" applyNumberFormat="1" applyFont="1" applyFill="1" applyBorder="1" applyAlignment="1">
      <alignment horizontal="right" vertical="center" shrinkToFit="1"/>
    </xf>
    <xf numFmtId="178" fontId="35" fillId="0" borderId="5" xfId="1" applyNumberFormat="1" applyFont="1" applyFill="1" applyBorder="1" applyAlignment="1">
      <alignment horizontal="right" vertical="center" shrinkToFit="1"/>
    </xf>
    <xf numFmtId="178" fontId="35" fillId="0" borderId="7" xfId="1" applyNumberFormat="1" applyFont="1" applyBorder="1" applyAlignment="1">
      <alignment horizontal="right" vertical="center" shrinkToFit="1"/>
    </xf>
    <xf numFmtId="178" fontId="35" fillId="0" borderId="25" xfId="0" applyNumberFormat="1" applyFont="1" applyBorder="1" applyAlignment="1">
      <alignment horizontal="right" vertical="center"/>
    </xf>
    <xf numFmtId="178" fontId="35" fillId="0" borderId="3" xfId="0" applyNumberFormat="1" applyFont="1" applyBorder="1" applyAlignment="1">
      <alignment horizontal="right" vertical="center" shrinkToFit="1"/>
    </xf>
    <xf numFmtId="178" fontId="35" fillId="0" borderId="29" xfId="1" applyNumberFormat="1" applyFont="1" applyBorder="1" applyAlignment="1">
      <alignment horizontal="right" vertical="center" shrinkToFit="1"/>
    </xf>
    <xf numFmtId="178" fontId="35" fillId="0" borderId="32" xfId="1" applyNumberFormat="1" applyFont="1" applyBorder="1" applyAlignment="1">
      <alignment horizontal="right" vertical="center" shrinkToFit="1"/>
    </xf>
    <xf numFmtId="178" fontId="35" fillId="0" borderId="28" xfId="1" applyNumberFormat="1" applyFont="1" applyBorder="1" applyAlignment="1">
      <alignment horizontal="right" vertical="center" shrinkToFit="1"/>
    </xf>
    <xf numFmtId="178" fontId="35" fillId="0" borderId="48" xfId="1" applyNumberFormat="1" applyFont="1" applyBorder="1" applyAlignment="1">
      <alignment horizontal="right" vertical="center" shrinkToFit="1"/>
    </xf>
    <xf numFmtId="178" fontId="35" fillId="0" borderId="5" xfId="1" applyNumberFormat="1" applyFont="1" applyBorder="1" applyAlignment="1">
      <alignment horizontal="right" vertical="center" shrinkToFit="1"/>
    </xf>
    <xf numFmtId="178" fontId="35" fillId="0" borderId="7" xfId="0" applyNumberFormat="1" applyFont="1" applyBorder="1" applyAlignment="1">
      <alignment horizontal="right" vertical="center" shrinkToFit="1"/>
    </xf>
    <xf numFmtId="178" fontId="35" fillId="0" borderId="39" xfId="0" applyNumberFormat="1" applyFont="1" applyBorder="1" applyAlignment="1">
      <alignment horizontal="right" vertical="center"/>
    </xf>
    <xf numFmtId="178" fontId="35" fillId="0" borderId="18" xfId="1" applyNumberFormat="1" applyFont="1" applyFill="1" applyBorder="1" applyAlignment="1">
      <alignment horizontal="right" vertical="center" shrinkToFit="1"/>
    </xf>
    <xf numFmtId="178" fontId="35" fillId="0" borderId="3" xfId="1" applyNumberFormat="1" applyFont="1" applyBorder="1" applyAlignment="1">
      <alignment horizontal="right" vertical="center" shrinkToFit="1"/>
    </xf>
    <xf numFmtId="178" fontId="37" fillId="0" borderId="7" xfId="1" applyNumberFormat="1" applyFont="1" applyFill="1" applyBorder="1" applyAlignment="1">
      <alignment horizontal="right" vertical="center" shrinkToFit="1"/>
    </xf>
    <xf numFmtId="178" fontId="37" fillId="0" borderId="32" xfId="1" applyNumberFormat="1" applyFont="1" applyFill="1" applyBorder="1" applyAlignment="1">
      <alignment horizontal="right" vertical="center" shrinkToFit="1"/>
    </xf>
    <xf numFmtId="178" fontId="37" fillId="0" borderId="28" xfId="1" applyNumberFormat="1" applyFont="1" applyFill="1" applyBorder="1" applyAlignment="1">
      <alignment horizontal="right" vertical="center" shrinkToFit="1"/>
    </xf>
    <xf numFmtId="178" fontId="37" fillId="0" borderId="5" xfId="1" applyNumberFormat="1" applyFont="1" applyFill="1" applyBorder="1" applyAlignment="1">
      <alignment horizontal="right" vertical="center" shrinkToFit="1"/>
    </xf>
    <xf numFmtId="178" fontId="35" fillId="0" borderId="25" xfId="0" applyNumberFormat="1" applyFont="1" applyFill="1" applyBorder="1" applyAlignment="1">
      <alignment horizontal="right" vertical="center"/>
    </xf>
    <xf numFmtId="178" fontId="35" fillId="0" borderId="25" xfId="0" applyNumberFormat="1" applyFont="1" applyFill="1" applyBorder="1" applyAlignment="1">
      <alignment horizontal="right" vertical="center" shrinkToFit="1"/>
    </xf>
    <xf numFmtId="0" fontId="35" fillId="0" borderId="22" xfId="0" applyNumberFormat="1" applyFont="1" applyFill="1" applyBorder="1">
      <alignment vertical="center"/>
    </xf>
    <xf numFmtId="178" fontId="35" fillId="0" borderId="4" xfId="1550" applyNumberFormat="1" applyFont="1" applyFill="1" applyBorder="1" applyAlignment="1">
      <alignment horizontal="right" vertical="center"/>
    </xf>
    <xf numFmtId="178" fontId="35" fillId="0" borderId="24" xfId="1687" applyNumberFormat="1" applyFont="1" applyFill="1" applyBorder="1" applyAlignment="1">
      <alignment horizontal="right" vertical="center" shrinkToFit="1"/>
    </xf>
    <xf numFmtId="178" fontId="35" fillId="0" borderId="32" xfId="1687" applyNumberFormat="1" applyFont="1" applyFill="1" applyBorder="1" applyAlignment="1">
      <alignment horizontal="right" vertical="center" shrinkToFit="1"/>
    </xf>
    <xf numFmtId="0" fontId="35" fillId="0" borderId="56" xfId="1736" applyNumberFormat="1" applyFont="1" applyFill="1" applyBorder="1" applyAlignment="1">
      <alignment horizontal="left" vertical="center" wrapText="1"/>
    </xf>
    <xf numFmtId="0" fontId="35" fillId="0" borderId="82" xfId="1736" applyNumberFormat="1" applyFont="1" applyFill="1" applyBorder="1" applyAlignment="1">
      <alignment horizontal="left" vertical="center" wrapText="1"/>
    </xf>
    <xf numFmtId="0" fontId="35" fillId="0" borderId="58" xfId="1736" applyNumberFormat="1" applyFont="1" applyFill="1" applyBorder="1" applyAlignment="1">
      <alignment horizontal="left" vertical="center" wrapText="1"/>
    </xf>
    <xf numFmtId="0" fontId="35" fillId="0" borderId="59" xfId="1736" applyNumberFormat="1" applyFont="1" applyFill="1" applyBorder="1" applyAlignment="1">
      <alignment horizontal="left" vertical="center" wrapText="1"/>
    </xf>
    <xf numFmtId="0" fontId="35" fillId="0" borderId="18" xfId="0" applyNumberFormat="1" applyFont="1" applyBorder="1" applyAlignment="1">
      <alignment horizontal="centerContinuous" vertical="center"/>
    </xf>
    <xf numFmtId="0" fontId="35" fillId="0" borderId="27" xfId="0" applyNumberFormat="1" applyFont="1" applyBorder="1" applyAlignment="1">
      <alignment horizontal="centerContinuous" vertical="center"/>
    </xf>
    <xf numFmtId="0" fontId="35" fillId="0" borderId="84" xfId="1736" applyNumberFormat="1" applyFont="1" applyFill="1" applyBorder="1" applyAlignment="1">
      <alignment horizontal="left" vertical="center" wrapText="1"/>
    </xf>
    <xf numFmtId="0" fontId="35" fillId="0" borderId="58" xfId="1736" applyNumberFormat="1" applyFont="1" applyFill="1" applyBorder="1" applyAlignment="1">
      <alignment horizontal="left" vertical="center"/>
    </xf>
    <xf numFmtId="178" fontId="35" fillId="0" borderId="86" xfId="1689" applyNumberFormat="1" applyFont="1" applyFill="1" applyBorder="1" applyAlignment="1">
      <alignment horizontal="right" vertical="center" shrinkToFit="1"/>
    </xf>
    <xf numFmtId="178" fontId="35" fillId="0" borderId="87" xfId="1689" applyNumberFormat="1" applyFont="1" applyFill="1" applyBorder="1" applyAlignment="1">
      <alignment horizontal="right" vertical="center" shrinkToFit="1"/>
    </xf>
    <xf numFmtId="178" fontId="35" fillId="0" borderId="64" xfId="1689" applyNumberFormat="1" applyFont="1" applyFill="1" applyBorder="1" applyAlignment="1">
      <alignment horizontal="right" vertical="center" shrinkToFit="1"/>
    </xf>
    <xf numFmtId="178" fontId="35" fillId="0" borderId="67" xfId="1689" applyNumberFormat="1" applyFont="1" applyFill="1" applyBorder="1" applyAlignment="1">
      <alignment horizontal="right" vertical="center" shrinkToFit="1"/>
    </xf>
    <xf numFmtId="0" fontId="35" fillId="0" borderId="56" xfId="1736" applyNumberFormat="1" applyFont="1" applyFill="1" applyBorder="1" applyAlignment="1">
      <alignment horizontal="left" vertical="center" shrinkToFit="1"/>
    </xf>
    <xf numFmtId="0" fontId="35" fillId="0" borderId="58" xfId="1736" applyNumberFormat="1" applyFont="1" applyFill="1" applyBorder="1" applyAlignment="1">
      <alignment horizontal="left" vertical="center" shrinkToFit="1"/>
    </xf>
    <xf numFmtId="0" fontId="35" fillId="0" borderId="56" xfId="1736" applyNumberFormat="1" applyFont="1" applyFill="1" applyBorder="1" applyAlignment="1">
      <alignment horizontal="center" vertical="center"/>
    </xf>
    <xf numFmtId="0" fontId="35" fillId="0" borderId="58" xfId="1736" applyNumberFormat="1" applyFont="1" applyFill="1" applyBorder="1" applyAlignment="1">
      <alignment horizontal="center" vertical="center"/>
    </xf>
    <xf numFmtId="0" fontId="35" fillId="0" borderId="59" xfId="1736" applyNumberFormat="1" applyFont="1" applyFill="1" applyBorder="1" applyAlignment="1">
      <alignment horizontal="center" vertical="center"/>
    </xf>
    <xf numFmtId="0" fontId="35" fillId="0" borderId="84" xfId="1736" applyNumberFormat="1" applyFont="1" applyFill="1" applyBorder="1" applyAlignment="1">
      <alignment horizontal="center" vertical="center"/>
    </xf>
    <xf numFmtId="178" fontId="35" fillId="0" borderId="58" xfId="0" applyNumberFormat="1" applyFont="1" applyFill="1" applyBorder="1" applyAlignment="1">
      <alignment horizontal="right" vertical="center" shrinkToFit="1"/>
    </xf>
    <xf numFmtId="178" fontId="35" fillId="0" borderId="59" xfId="0" applyNumberFormat="1" applyFont="1" applyFill="1" applyBorder="1" applyAlignment="1">
      <alignment horizontal="right" vertical="center" shrinkToFit="1"/>
    </xf>
    <xf numFmtId="178" fontId="35" fillId="0" borderId="3" xfId="0" applyNumberFormat="1" applyFont="1" applyFill="1" applyBorder="1" applyAlignment="1">
      <alignment horizontal="right" vertical="center" shrinkToFit="1"/>
    </xf>
    <xf numFmtId="178" fontId="35" fillId="0" borderId="84" xfId="0" applyNumberFormat="1" applyFont="1" applyFill="1" applyBorder="1" applyAlignment="1">
      <alignment horizontal="right" vertical="center" shrinkToFit="1"/>
    </xf>
    <xf numFmtId="178" fontId="35" fillId="0" borderId="84" xfId="1736" applyNumberFormat="1" applyFont="1" applyFill="1" applyBorder="1" applyAlignment="1">
      <alignment horizontal="right" vertical="center" shrinkToFit="1"/>
    </xf>
    <xf numFmtId="178" fontId="35" fillId="0" borderId="58" xfId="1736" applyNumberFormat="1" applyFont="1" applyFill="1" applyBorder="1" applyAlignment="1">
      <alignment horizontal="right" vertical="center" shrinkToFit="1"/>
    </xf>
    <xf numFmtId="178" fontId="35" fillId="0" borderId="34" xfId="0" applyNumberFormat="1" applyFont="1" applyFill="1" applyBorder="1" applyAlignment="1">
      <alignment horizontal="right" vertical="center" shrinkToFit="1"/>
    </xf>
    <xf numFmtId="178" fontId="35" fillId="0" borderId="83" xfId="0" applyNumberFormat="1" applyFont="1" applyFill="1" applyBorder="1" applyAlignment="1">
      <alignment horizontal="right" vertical="center" shrinkToFit="1"/>
    </xf>
    <xf numFmtId="178" fontId="35" fillId="0" borderId="38" xfId="0" applyNumberFormat="1" applyFont="1" applyFill="1" applyBorder="1" applyAlignment="1">
      <alignment horizontal="right" vertical="center" shrinkToFit="1"/>
    </xf>
    <xf numFmtId="178" fontId="35" fillId="0" borderId="85" xfId="0" applyNumberFormat="1" applyFont="1" applyFill="1" applyBorder="1" applyAlignment="1">
      <alignment horizontal="right" vertical="center" shrinkToFit="1"/>
    </xf>
    <xf numFmtId="0" fontId="35" fillId="0" borderId="58" xfId="0" applyNumberFormat="1" applyFont="1" applyBorder="1" applyAlignment="1">
      <alignment horizontal="center" vertical="center"/>
    </xf>
    <xf numFmtId="0" fontId="35" fillId="0" borderId="84" xfId="0" applyNumberFormat="1" applyFont="1" applyBorder="1" applyAlignment="1">
      <alignment horizontal="center" vertical="center"/>
    </xf>
    <xf numFmtId="0" fontId="35" fillId="0" borderId="22" xfId="0" applyFont="1" applyFill="1" applyBorder="1">
      <alignment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>
      <alignment vertical="center"/>
    </xf>
    <xf numFmtId="179" fontId="35" fillId="0" borderId="3" xfId="0" applyNumberFormat="1" applyFont="1" applyFill="1" applyBorder="1" applyAlignment="1">
      <alignment horizontal="right" vertical="center"/>
    </xf>
    <xf numFmtId="177" fontId="35" fillId="0" borderId="3" xfId="0" applyNumberFormat="1" applyFont="1" applyFill="1" applyBorder="1" applyAlignment="1">
      <alignment vertical="center" shrinkToFit="1"/>
    </xf>
    <xf numFmtId="0" fontId="35" fillId="27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0" fontId="35" fillId="0" borderId="88" xfId="1736" applyNumberFormat="1" applyFont="1" applyFill="1" applyBorder="1" applyAlignment="1">
      <alignment horizontal="left" vertical="center" wrapText="1"/>
    </xf>
    <xf numFmtId="178" fontId="35" fillId="0" borderId="89" xfId="1689" applyNumberFormat="1" applyFont="1" applyFill="1" applyBorder="1" applyAlignment="1">
      <alignment horizontal="right" vertical="center" shrinkToFit="1"/>
    </xf>
    <xf numFmtId="179" fontId="35" fillId="0" borderId="90" xfId="1689" applyNumberFormat="1" applyFont="1" applyFill="1" applyBorder="1" applyAlignment="1">
      <alignment horizontal="right" vertical="center" shrinkToFit="1"/>
    </xf>
    <xf numFmtId="0" fontId="35" fillId="0" borderId="91" xfId="1689" applyFont="1" applyFill="1" applyBorder="1" applyAlignment="1">
      <alignment horizontal="center" vertical="center" shrinkToFit="1"/>
    </xf>
    <xf numFmtId="178" fontId="35" fillId="0" borderId="92" xfId="1689" applyNumberFormat="1" applyFont="1" applyFill="1" applyBorder="1" applyAlignment="1">
      <alignment horizontal="right" vertical="center" shrinkToFit="1"/>
    </xf>
    <xf numFmtId="0" fontId="35" fillId="0" borderId="93" xfId="0" applyFont="1" applyBorder="1">
      <alignment vertical="center"/>
    </xf>
    <xf numFmtId="0" fontId="34" fillId="0" borderId="93" xfId="0" applyFont="1" applyBorder="1">
      <alignment vertical="center"/>
    </xf>
    <xf numFmtId="0" fontId="35" fillId="0" borderId="88" xfId="1736" applyNumberFormat="1" applyFont="1" applyFill="1" applyBorder="1" applyAlignment="1">
      <alignment horizontal="center" vertical="center"/>
    </xf>
    <xf numFmtId="179" fontId="35" fillId="0" borderId="88" xfId="0" applyNumberFormat="1" applyFont="1" applyFill="1" applyBorder="1" applyAlignment="1">
      <alignment horizontal="right" vertical="center" shrinkToFit="1"/>
    </xf>
    <xf numFmtId="178" fontId="35" fillId="0" borderId="36" xfId="0" applyNumberFormat="1" applyFont="1" applyFill="1" applyBorder="1" applyAlignment="1">
      <alignment horizontal="right" vertical="center" shrinkToFit="1"/>
    </xf>
    <xf numFmtId="0" fontId="35" fillId="0" borderId="35" xfId="1736" applyNumberFormat="1" applyFont="1" applyFill="1" applyBorder="1" applyAlignment="1">
      <alignment horizontal="center" vertical="center"/>
    </xf>
    <xf numFmtId="179" fontId="35" fillId="0" borderId="94" xfId="0" applyNumberFormat="1" applyFont="1" applyFill="1" applyBorder="1" applyAlignment="1">
      <alignment horizontal="right" vertical="center" shrinkToFit="1"/>
    </xf>
    <xf numFmtId="0" fontId="35" fillId="0" borderId="59" xfId="1736" applyNumberFormat="1" applyFont="1" applyFill="1" applyBorder="1" applyAlignment="1">
      <alignment horizontal="left" vertical="center" shrinkToFit="1"/>
    </xf>
    <xf numFmtId="0" fontId="34" fillId="27" borderId="3" xfId="1689" applyFont="1" applyFill="1" applyBorder="1" applyAlignment="1">
      <alignment vertical="center"/>
    </xf>
    <xf numFmtId="178" fontId="35" fillId="0" borderId="3" xfId="0" applyNumberFormat="1" applyFont="1" applyBorder="1">
      <alignment vertical="center"/>
    </xf>
    <xf numFmtId="178" fontId="35" fillId="0" borderId="3" xfId="0" applyNumberFormat="1" applyFont="1" applyFill="1" applyBorder="1">
      <alignment vertical="center"/>
    </xf>
    <xf numFmtId="178" fontId="35" fillId="0" borderId="22" xfId="0" applyNumberFormat="1" applyFont="1" applyFill="1" applyBorder="1">
      <alignment vertical="center"/>
    </xf>
    <xf numFmtId="0" fontId="35" fillId="0" borderId="82" xfId="1736" applyNumberFormat="1" applyFont="1" applyFill="1" applyBorder="1" applyAlignment="1">
      <alignment horizontal="left" vertical="center" shrinkToFit="1"/>
    </xf>
    <xf numFmtId="10" fontId="34" fillId="0" borderId="0" xfId="1551" applyNumberFormat="1" applyFont="1">
      <alignment vertical="center"/>
    </xf>
    <xf numFmtId="10" fontId="34" fillId="0" borderId="0" xfId="1551" applyNumberFormat="1" applyFont="1" applyBorder="1">
      <alignment vertical="center"/>
    </xf>
    <xf numFmtId="10" fontId="34" fillId="0" borderId="0" xfId="1551" applyNumberFormat="1" applyFont="1" applyBorder="1" applyAlignment="1">
      <alignment vertical="center"/>
    </xf>
    <xf numFmtId="177" fontId="35" fillId="0" borderId="4" xfId="1736" applyNumberFormat="1" applyFont="1" applyFill="1" applyBorder="1" applyAlignment="1">
      <alignment horizontal="right" vertical="center"/>
    </xf>
    <xf numFmtId="178" fontId="35" fillId="0" borderId="4" xfId="1" applyNumberFormat="1" applyFont="1" applyFill="1" applyBorder="1" applyAlignment="1">
      <alignment horizontal="right" vertical="center" shrinkToFit="1"/>
    </xf>
    <xf numFmtId="178" fontId="35" fillId="0" borderId="23" xfId="1" applyNumberFormat="1" applyFont="1" applyFill="1" applyBorder="1" applyAlignment="1">
      <alignment horizontal="right" vertical="center" shrinkToFit="1"/>
    </xf>
    <xf numFmtId="178" fontId="35" fillId="0" borderId="26" xfId="1" applyNumberFormat="1" applyFont="1" applyFill="1" applyBorder="1" applyAlignment="1">
      <alignment horizontal="right" vertical="center" shrinkToFit="1"/>
    </xf>
    <xf numFmtId="178" fontId="35" fillId="0" borderId="49" xfId="1" applyNumberFormat="1" applyFont="1" applyFill="1" applyBorder="1" applyAlignment="1">
      <alignment horizontal="right" vertical="center" shrinkToFit="1"/>
    </xf>
    <xf numFmtId="178" fontId="35" fillId="0" borderId="3" xfId="1" applyNumberFormat="1" applyFont="1" applyFill="1" applyBorder="1" applyAlignment="1">
      <alignment horizontal="right" vertical="center" shrinkToFit="1"/>
    </xf>
    <xf numFmtId="178" fontId="35" fillId="0" borderId="22" xfId="1" applyNumberFormat="1" applyFont="1" applyFill="1" applyBorder="1" applyAlignment="1">
      <alignment horizontal="right" vertical="center" shrinkToFit="1"/>
    </xf>
    <xf numFmtId="178" fontId="35" fillId="0" borderId="25" xfId="1" applyNumberFormat="1" applyFont="1" applyFill="1" applyBorder="1" applyAlignment="1">
      <alignment horizontal="right" vertical="center" shrinkToFit="1"/>
    </xf>
    <xf numFmtId="178" fontId="35" fillId="0" borderId="19" xfId="1" applyNumberFormat="1" applyFont="1" applyFill="1" applyBorder="1" applyAlignment="1">
      <alignment horizontal="right" vertical="center" shrinkToFit="1"/>
    </xf>
    <xf numFmtId="178" fontId="35" fillId="0" borderId="29" xfId="1" applyNumberFormat="1" applyFont="1" applyFill="1" applyBorder="1" applyAlignment="1">
      <alignment horizontal="right" vertical="center" shrinkToFit="1"/>
    </xf>
    <xf numFmtId="178" fontId="35" fillId="0" borderId="30" xfId="1" applyNumberFormat="1" applyFont="1" applyFill="1" applyBorder="1" applyAlignment="1">
      <alignment horizontal="right" vertical="center" shrinkToFit="1"/>
    </xf>
    <xf numFmtId="178" fontId="35" fillId="0" borderId="31" xfId="1" applyNumberFormat="1" applyFont="1" applyFill="1" applyBorder="1" applyAlignment="1">
      <alignment horizontal="right" vertical="center" shrinkToFit="1"/>
    </xf>
    <xf numFmtId="178" fontId="35" fillId="0" borderId="52" xfId="1" applyNumberFormat="1" applyFont="1" applyFill="1" applyBorder="1" applyAlignment="1">
      <alignment horizontal="right" vertical="center" shrinkToFit="1"/>
    </xf>
    <xf numFmtId="177" fontId="35" fillId="0" borderId="4" xfId="0" applyNumberFormat="1" applyFont="1" applyFill="1" applyBorder="1" applyAlignment="1">
      <alignment horizontal="right" vertical="center" shrinkToFit="1"/>
    </xf>
    <xf numFmtId="178" fontId="35" fillId="0" borderId="56" xfId="0" applyNumberFormat="1" applyFont="1" applyFill="1" applyBorder="1" applyAlignment="1">
      <alignment horizontal="right" vertical="center" shrinkToFit="1"/>
    </xf>
    <xf numFmtId="178" fontId="35" fillId="0" borderId="56" xfId="1736" applyNumberFormat="1" applyFont="1" applyFill="1" applyBorder="1" applyAlignment="1">
      <alignment horizontal="right" vertical="center"/>
    </xf>
    <xf numFmtId="178" fontId="35" fillId="0" borderId="58" xfId="1736" applyNumberFormat="1" applyFont="1" applyFill="1" applyBorder="1" applyAlignment="1">
      <alignment horizontal="right" vertical="center"/>
    </xf>
    <xf numFmtId="0" fontId="35" fillId="0" borderId="59" xfId="0" applyFont="1" applyFill="1" applyBorder="1" applyAlignment="1">
      <alignment horizontal="center" vertical="center"/>
    </xf>
    <xf numFmtId="178" fontId="35" fillId="0" borderId="59" xfId="1736" applyNumberFormat="1" applyFont="1" applyFill="1" applyBorder="1" applyAlignment="1">
      <alignment horizontal="right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88" xfId="1736" applyNumberFormat="1" applyFont="1" applyFill="1" applyBorder="1" applyAlignment="1">
      <alignment horizontal="left" vertical="center" shrinkToFit="1"/>
    </xf>
    <xf numFmtId="178" fontId="35" fillId="0" borderId="88" xfId="0" applyNumberFormat="1" applyFont="1" applyFill="1" applyBorder="1" applyAlignment="1">
      <alignment horizontal="right" vertical="center" shrinkToFit="1"/>
    </xf>
    <xf numFmtId="178" fontId="35" fillId="0" borderId="88" xfId="1736" applyNumberFormat="1" applyFont="1" applyFill="1" applyBorder="1" applyAlignment="1">
      <alignment horizontal="right" vertical="center"/>
    </xf>
    <xf numFmtId="0" fontId="35" fillId="0" borderId="84" xfId="0" applyFont="1" applyFill="1" applyBorder="1" applyAlignment="1">
      <alignment horizontal="center" vertical="center"/>
    </xf>
    <xf numFmtId="178" fontId="35" fillId="0" borderId="88" xfId="1736" applyNumberFormat="1" applyFont="1" applyFill="1" applyBorder="1" applyAlignment="1">
      <alignment horizontal="right" vertical="center" shrinkToFit="1"/>
    </xf>
    <xf numFmtId="0" fontId="35" fillId="0" borderId="56" xfId="0" applyNumberFormat="1" applyFont="1" applyFill="1" applyBorder="1" applyAlignment="1">
      <alignment horizontal="center" vertical="center"/>
    </xf>
    <xf numFmtId="0" fontId="35" fillId="0" borderId="58" xfId="0" applyNumberFormat="1" applyFont="1" applyFill="1" applyBorder="1" applyAlignment="1">
      <alignment horizontal="center" vertical="center"/>
    </xf>
    <xf numFmtId="0" fontId="35" fillId="0" borderId="59" xfId="0" applyNumberFormat="1" applyFont="1" applyFill="1" applyBorder="1" applyAlignment="1">
      <alignment horizontal="center" vertical="center"/>
    </xf>
    <xf numFmtId="0" fontId="35" fillId="0" borderId="88" xfId="0" applyNumberFormat="1" applyFont="1" applyFill="1" applyBorder="1" applyAlignment="1">
      <alignment horizontal="center" vertical="center"/>
    </xf>
    <xf numFmtId="10" fontId="35" fillId="0" borderId="4" xfId="0" applyNumberFormat="1" applyFont="1" applyBorder="1" applyAlignment="1">
      <alignment horizontal="right" vertical="center" shrinkToFit="1"/>
    </xf>
    <xf numFmtId="10" fontId="35" fillId="0" borderId="7" xfId="0" applyNumberFormat="1" applyFont="1" applyBorder="1" applyAlignment="1">
      <alignment horizontal="right" vertical="center" shrinkToFit="1"/>
    </xf>
    <xf numFmtId="10" fontId="35" fillId="0" borderId="3" xfId="0" applyNumberFormat="1" applyFont="1" applyBorder="1" applyAlignment="1">
      <alignment horizontal="right" vertical="center"/>
    </xf>
    <xf numFmtId="10" fontId="35" fillId="0" borderId="3" xfId="0" applyNumberFormat="1" applyFont="1" applyBorder="1" applyAlignment="1">
      <alignment horizontal="right" vertical="center" shrinkToFit="1"/>
    </xf>
    <xf numFmtId="10" fontId="35" fillId="0" borderId="29" xfId="0" applyNumberFormat="1" applyFont="1" applyBorder="1" applyAlignment="1">
      <alignment horizontal="right" vertical="center" shrinkToFit="1"/>
    </xf>
    <xf numFmtId="10" fontId="35" fillId="0" borderId="25" xfId="0" applyNumberFormat="1" applyFont="1" applyBorder="1" applyAlignment="1">
      <alignment horizontal="right" vertical="center"/>
    </xf>
    <xf numFmtId="10" fontId="35" fillId="0" borderId="25" xfId="0" applyNumberFormat="1" applyFont="1" applyFill="1" applyBorder="1" applyAlignment="1">
      <alignment horizontal="right" vertical="center" shrinkToFit="1"/>
    </xf>
    <xf numFmtId="10" fontId="35" fillId="0" borderId="3" xfId="0" applyNumberFormat="1" applyFont="1" applyFill="1" applyBorder="1" applyAlignment="1">
      <alignment horizontal="right" vertical="center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 wrapText="1"/>
    </xf>
    <xf numFmtId="0" fontId="35" fillId="27" borderId="54" xfId="0" applyFont="1" applyFill="1" applyBorder="1" applyAlignment="1">
      <alignment horizontal="center" vertical="center" wrapText="1"/>
    </xf>
    <xf numFmtId="0" fontId="34" fillId="0" borderId="53" xfId="1687" applyFont="1" applyBorder="1">
      <alignment vertical="center"/>
    </xf>
    <xf numFmtId="0" fontId="35" fillId="0" borderId="21" xfId="0" applyFont="1" applyBorder="1" applyAlignment="1">
      <alignment horizontal="center" vertical="center"/>
    </xf>
    <xf numFmtId="0" fontId="35" fillId="27" borderId="3" xfId="0" applyFont="1" applyFill="1" applyBorder="1">
      <alignment vertical="center"/>
    </xf>
    <xf numFmtId="0" fontId="35" fillId="34" borderId="3" xfId="0" applyFont="1" applyFill="1" applyBorder="1" applyAlignment="1">
      <alignment horizontal="center" vertical="center"/>
    </xf>
    <xf numFmtId="0" fontId="35" fillId="34" borderId="3" xfId="0" applyFont="1" applyFill="1" applyBorder="1" applyAlignment="1">
      <alignment horizontal="center" vertical="center" wrapText="1"/>
    </xf>
    <xf numFmtId="0" fontId="35" fillId="0" borderId="29" xfId="0" applyFont="1" applyFill="1" applyBorder="1">
      <alignment vertical="center"/>
    </xf>
    <xf numFmtId="178" fontId="35" fillId="0" borderId="29" xfId="0" applyNumberFormat="1" applyFont="1" applyBorder="1">
      <alignment vertical="center"/>
    </xf>
    <xf numFmtId="179" fontId="35" fillId="0" borderId="29" xfId="0" applyNumberFormat="1" applyFont="1" applyBorder="1">
      <alignment vertical="center"/>
    </xf>
    <xf numFmtId="178" fontId="35" fillId="0" borderId="21" xfId="0" applyNumberFormat="1" applyFont="1" applyBorder="1">
      <alignment vertical="center"/>
    </xf>
    <xf numFmtId="0" fontId="35" fillId="0" borderId="95" xfId="0" applyFont="1" applyBorder="1">
      <alignment vertical="center"/>
    </xf>
    <xf numFmtId="0" fontId="35" fillId="0" borderId="3" xfId="0" applyFont="1" applyBorder="1" applyAlignment="1">
      <alignment horizontal="center" vertical="center" wrapText="1"/>
    </xf>
    <xf numFmtId="178" fontId="35" fillId="0" borderId="22" xfId="0" applyNumberFormat="1" applyFont="1" applyFill="1" applyBorder="1" applyAlignment="1">
      <alignment vertical="center" shrinkToFit="1"/>
    </xf>
    <xf numFmtId="178" fontId="35" fillId="0" borderId="22" xfId="0" applyNumberFormat="1" applyFont="1" applyFill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96" xfId="0" applyFont="1" applyBorder="1">
      <alignment vertical="center"/>
    </xf>
    <xf numFmtId="10" fontId="35" fillId="0" borderId="97" xfId="0" applyNumberFormat="1" applyFont="1" applyBorder="1" applyAlignment="1">
      <alignment horizontal="right" vertical="center"/>
    </xf>
    <xf numFmtId="10" fontId="35" fillId="0" borderId="39" xfId="0" applyNumberFormat="1" applyFont="1" applyBorder="1" applyAlignment="1">
      <alignment horizontal="right" vertical="center"/>
    </xf>
    <xf numFmtId="178" fontId="35" fillId="0" borderId="96" xfId="0" applyNumberFormat="1" applyFont="1" applyFill="1" applyBorder="1" applyAlignment="1">
      <alignment vertical="center" shrinkToFit="1"/>
    </xf>
    <xf numFmtId="10" fontId="35" fillId="0" borderId="97" xfId="0" applyNumberFormat="1" applyFont="1" applyFill="1" applyBorder="1" applyAlignment="1">
      <alignment horizontal="right" vertical="center" shrinkToFit="1"/>
    </xf>
    <xf numFmtId="10" fontId="35" fillId="0" borderId="39" xfId="0" applyNumberFormat="1" applyFont="1" applyFill="1" applyBorder="1" applyAlignment="1">
      <alignment horizontal="right" vertical="center" shrinkToFit="1"/>
    </xf>
    <xf numFmtId="10" fontId="35" fillId="0" borderId="39" xfId="0" applyNumberFormat="1" applyFont="1" applyFill="1" applyBorder="1" applyAlignment="1">
      <alignment horizontal="right" vertical="center"/>
    </xf>
    <xf numFmtId="0" fontId="42" fillId="27" borderId="62" xfId="1687" applyFont="1" applyFill="1" applyBorder="1" applyAlignment="1">
      <alignment horizontal="center" vertical="center" wrapText="1"/>
    </xf>
    <xf numFmtId="178" fontId="35" fillId="0" borderId="93" xfId="0" applyNumberFormat="1" applyFont="1" applyBorder="1" applyAlignment="1">
      <alignment vertical="center"/>
    </xf>
    <xf numFmtId="0" fontId="35" fillId="0" borderId="88" xfId="0" applyNumberFormat="1" applyFont="1" applyBorder="1" applyAlignment="1">
      <alignment horizontal="center" vertical="center"/>
    </xf>
    <xf numFmtId="0" fontId="34" fillId="0" borderId="93" xfId="0" applyFont="1" applyFill="1" applyBorder="1">
      <alignment vertical="center"/>
    </xf>
    <xf numFmtId="178" fontId="35" fillId="0" borderId="3" xfId="0" applyNumberFormat="1" applyFont="1" applyBorder="1" applyAlignment="1">
      <alignment horizontal="right" vertical="center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 wrapText="1"/>
    </xf>
    <xf numFmtId="177" fontId="35" fillId="0" borderId="4" xfId="1736" applyNumberFormat="1" applyFont="1" applyFill="1" applyBorder="1" applyAlignment="1">
      <alignment horizontal="right" vertical="center"/>
    </xf>
    <xf numFmtId="0" fontId="35" fillId="27" borderId="19" xfId="1687" applyFont="1" applyFill="1" applyBorder="1" applyAlignment="1">
      <alignment horizontal="center" vertical="center" wrapText="1"/>
    </xf>
    <xf numFmtId="0" fontId="47" fillId="27" borderId="61" xfId="1689" applyFont="1" applyFill="1" applyBorder="1" applyAlignment="1">
      <alignment horizontal="center" vertical="center" wrapText="1"/>
    </xf>
    <xf numFmtId="0" fontId="35" fillId="27" borderId="62" xfId="1689" applyFont="1" applyFill="1" applyBorder="1" applyAlignment="1">
      <alignment horizontal="center" vertical="center" wrapText="1"/>
    </xf>
    <xf numFmtId="0" fontId="35" fillId="0" borderId="84" xfId="1736" applyNumberFormat="1" applyFont="1" applyFill="1" applyBorder="1" applyAlignment="1">
      <alignment horizontal="left" vertical="center" shrinkToFit="1"/>
    </xf>
    <xf numFmtId="0" fontId="35" fillId="0" borderId="94" xfId="1736" applyNumberFormat="1" applyFont="1" applyFill="1" applyBorder="1" applyAlignment="1">
      <alignment horizontal="left" vertical="center" shrinkToFit="1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3" xfId="0" applyFont="1" applyFill="1" applyBorder="1" applyAlignment="1">
      <alignment horizontal="center" vertical="center" wrapText="1"/>
    </xf>
    <xf numFmtId="178" fontId="35" fillId="0" borderId="4" xfId="0" applyNumberFormat="1" applyFont="1" applyFill="1" applyBorder="1" applyAlignment="1">
      <alignment horizontal="right" vertical="center" shrinkToFit="1"/>
    </xf>
    <xf numFmtId="10" fontId="35" fillId="0" borderId="4" xfId="1551" applyNumberFormat="1" applyFont="1" applyFill="1" applyBorder="1" applyAlignment="1">
      <alignment horizontal="right" vertical="center" shrinkToFit="1"/>
    </xf>
    <xf numFmtId="10" fontId="35" fillId="0" borderId="56" xfId="1551" applyNumberFormat="1" applyFont="1" applyFill="1" applyBorder="1" applyAlignment="1">
      <alignment horizontal="right" vertical="center" shrinkToFit="1"/>
    </xf>
    <xf numFmtId="10" fontId="35" fillId="0" borderId="58" xfId="1551" applyNumberFormat="1" applyFont="1" applyFill="1" applyBorder="1" applyAlignment="1">
      <alignment horizontal="right" vertical="center" shrinkToFit="1"/>
    </xf>
    <xf numFmtId="10" fontId="35" fillId="0" borderId="59" xfId="1551" applyNumberFormat="1" applyFont="1" applyFill="1" applyBorder="1" applyAlignment="1">
      <alignment horizontal="right" vertical="center" shrinkToFit="1"/>
    </xf>
    <xf numFmtId="10" fontId="35" fillId="0" borderId="3" xfId="1551" applyNumberFormat="1" applyFont="1" applyFill="1" applyBorder="1" applyAlignment="1">
      <alignment horizontal="right" vertical="center" shrinkToFit="1"/>
    </xf>
    <xf numFmtId="178" fontId="35" fillId="0" borderId="21" xfId="0" applyNumberFormat="1" applyFont="1" applyFill="1" applyBorder="1" applyAlignment="1">
      <alignment horizontal="right" vertical="center" shrinkToFit="1"/>
    </xf>
    <xf numFmtId="179" fontId="35" fillId="0" borderId="21" xfId="0" applyNumberFormat="1" applyFont="1" applyFill="1" applyBorder="1" applyAlignment="1">
      <alignment horizontal="right" vertical="center" shrinkToFit="1"/>
    </xf>
    <xf numFmtId="10" fontId="35" fillId="0" borderId="20" xfId="1551" applyNumberFormat="1" applyFont="1" applyFill="1" applyBorder="1" applyAlignment="1">
      <alignment horizontal="right" vertical="center" shrinkToFit="1"/>
    </xf>
    <xf numFmtId="178" fontId="35" fillId="0" borderId="20" xfId="0" applyNumberFormat="1" applyFont="1" applyFill="1" applyBorder="1" applyAlignment="1">
      <alignment horizontal="right" vertical="center" shrinkToFit="1"/>
    </xf>
    <xf numFmtId="179" fontId="35" fillId="0" borderId="20" xfId="0" applyNumberFormat="1" applyFont="1" applyFill="1" applyBorder="1" applyAlignment="1">
      <alignment horizontal="right" vertical="center" shrinkToFit="1"/>
    </xf>
    <xf numFmtId="178" fontId="35" fillId="0" borderId="73" xfId="0" applyNumberFormat="1" applyFont="1" applyFill="1" applyBorder="1" applyAlignment="1">
      <alignment horizontal="right" vertical="center" shrinkToFit="1"/>
    </xf>
    <xf numFmtId="179" fontId="35" fillId="0" borderId="73" xfId="0" applyNumberFormat="1" applyFont="1" applyFill="1" applyBorder="1" applyAlignment="1">
      <alignment horizontal="right" vertical="center" shrinkToFit="1"/>
    </xf>
    <xf numFmtId="10" fontId="35" fillId="0" borderId="73" xfId="1551" applyNumberFormat="1" applyFont="1" applyFill="1" applyBorder="1" applyAlignment="1">
      <alignment horizontal="right" vertical="center" shrinkToFit="1"/>
    </xf>
    <xf numFmtId="10" fontId="35" fillId="0" borderId="21" xfId="1551" applyNumberFormat="1" applyFont="1" applyFill="1" applyBorder="1" applyAlignment="1">
      <alignment horizontal="right" vertical="center" shrinkToFit="1"/>
    </xf>
    <xf numFmtId="0" fontId="36" fillId="0" borderId="0" xfId="1689" applyFont="1">
      <alignment vertical="center"/>
    </xf>
    <xf numFmtId="0" fontId="35" fillId="0" borderId="56" xfId="1687" applyNumberFormat="1" applyFont="1" applyBorder="1" applyAlignment="1">
      <alignment horizontal="center" vertical="center" shrinkToFit="1"/>
    </xf>
    <xf numFmtId="0" fontId="35" fillId="0" borderId="56" xfId="1687" applyFont="1" applyBorder="1" applyAlignment="1">
      <alignment vertical="center" shrinkToFit="1"/>
    </xf>
    <xf numFmtId="178" fontId="35" fillId="0" borderId="86" xfId="1687" applyNumberFormat="1" applyFont="1" applyFill="1" applyBorder="1" applyAlignment="1">
      <alignment horizontal="right" vertical="center" shrinkToFit="1"/>
    </xf>
    <xf numFmtId="179" fontId="35" fillId="0" borderId="65" xfId="1687" applyNumberFormat="1" applyFont="1" applyFill="1" applyBorder="1" applyAlignment="1">
      <alignment horizontal="right" vertical="center" shrinkToFit="1"/>
    </xf>
    <xf numFmtId="0" fontId="35" fillId="0" borderId="98" xfId="1687" applyFont="1" applyFill="1" applyBorder="1" applyAlignment="1">
      <alignment horizontal="center" vertical="center" shrinkToFit="1"/>
    </xf>
    <xf numFmtId="0" fontId="35" fillId="0" borderId="66" xfId="1687" applyFont="1" applyFill="1" applyBorder="1" applyAlignment="1">
      <alignment horizontal="center" vertical="center" shrinkToFit="1"/>
    </xf>
    <xf numFmtId="178" fontId="35" fillId="0" borderId="64" xfId="1687" applyNumberFormat="1" applyFont="1" applyFill="1" applyBorder="1" applyAlignment="1">
      <alignment horizontal="right" vertical="center" shrinkToFit="1"/>
    </xf>
    <xf numFmtId="0" fontId="35" fillId="0" borderId="58" xfId="1687" applyNumberFormat="1" applyFont="1" applyBorder="1" applyAlignment="1">
      <alignment horizontal="center" vertical="center" shrinkToFit="1"/>
    </xf>
    <xf numFmtId="0" fontId="35" fillId="0" borderId="58" xfId="1687" applyFont="1" applyBorder="1" applyAlignment="1">
      <alignment vertical="center" shrinkToFit="1"/>
    </xf>
    <xf numFmtId="178" fontId="35" fillId="0" borderId="87" xfId="1687" applyNumberFormat="1" applyFont="1" applyFill="1" applyBorder="1" applyAlignment="1">
      <alignment horizontal="right" vertical="center" shrinkToFit="1"/>
    </xf>
    <xf numFmtId="179" fontId="35" fillId="0" borderId="68" xfId="1687" applyNumberFormat="1" applyFont="1" applyFill="1" applyBorder="1" applyAlignment="1">
      <alignment horizontal="right" vertical="center" shrinkToFit="1"/>
    </xf>
    <xf numFmtId="0" fontId="35" fillId="0" borderId="99" xfId="1687" applyFont="1" applyFill="1" applyBorder="1" applyAlignment="1">
      <alignment horizontal="center" vertical="center" shrinkToFit="1"/>
    </xf>
    <xf numFmtId="0" fontId="35" fillId="0" borderId="69" xfId="1687" applyFont="1" applyFill="1" applyBorder="1" applyAlignment="1">
      <alignment horizontal="center" vertical="center" shrinkToFit="1"/>
    </xf>
    <xf numFmtId="178" fontId="35" fillId="0" borderId="67" xfId="1687" applyNumberFormat="1" applyFont="1" applyFill="1" applyBorder="1" applyAlignment="1">
      <alignment horizontal="right" vertical="center" shrinkToFit="1"/>
    </xf>
    <xf numFmtId="0" fontId="35" fillId="0" borderId="100" xfId="1687" applyNumberFormat="1" applyFont="1" applyBorder="1" applyAlignment="1">
      <alignment horizontal="center" vertical="center" shrinkToFit="1"/>
    </xf>
    <xf numFmtId="0" fontId="35" fillId="0" borderId="100" xfId="1687" applyFont="1" applyBorder="1" applyAlignment="1">
      <alignment vertical="center" shrinkToFit="1"/>
    </xf>
    <xf numFmtId="178" fontId="35" fillId="0" borderId="101" xfId="1687" applyNumberFormat="1" applyFont="1" applyFill="1" applyBorder="1" applyAlignment="1">
      <alignment horizontal="right" vertical="center" shrinkToFit="1"/>
    </xf>
    <xf numFmtId="179" fontId="35" fillId="0" borderId="102" xfId="1687" applyNumberFormat="1" applyFont="1" applyFill="1" applyBorder="1" applyAlignment="1">
      <alignment horizontal="right" vertical="center" shrinkToFit="1"/>
    </xf>
    <xf numFmtId="0" fontId="35" fillId="0" borderId="103" xfId="1687" applyFont="1" applyFill="1" applyBorder="1" applyAlignment="1">
      <alignment horizontal="center" vertical="center" shrinkToFit="1"/>
    </xf>
    <xf numFmtId="0" fontId="35" fillId="0" borderId="104" xfId="1687" applyFont="1" applyFill="1" applyBorder="1" applyAlignment="1">
      <alignment horizontal="center" vertical="center" shrinkToFit="1"/>
    </xf>
    <xf numFmtId="178" fontId="35" fillId="0" borderId="105" xfId="1687" applyNumberFormat="1" applyFont="1" applyFill="1" applyBorder="1" applyAlignment="1">
      <alignment horizontal="right" vertical="center" shrinkToFit="1"/>
    </xf>
    <xf numFmtId="0" fontId="36" fillId="27" borderId="4" xfId="0" applyFont="1" applyFill="1" applyBorder="1" applyAlignment="1">
      <alignment horizontal="center" vertical="center" wrapText="1"/>
    </xf>
    <xf numFmtId="0" fontId="36" fillId="27" borderId="21" xfId="0" applyFont="1" applyFill="1" applyBorder="1" applyAlignment="1">
      <alignment horizontal="center" vertical="center" wrapText="1"/>
    </xf>
    <xf numFmtId="0" fontId="35" fillId="27" borderId="4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0" fontId="35" fillId="27" borderId="4" xfId="0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 wrapText="1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35" fillId="27" borderId="3" xfId="0" applyFont="1" applyFill="1" applyBorder="1" applyAlignment="1">
      <alignment horizontal="center" vertical="center" wrapText="1"/>
    </xf>
    <xf numFmtId="0" fontId="35" fillId="27" borderId="50" xfId="0" applyFont="1" applyFill="1" applyBorder="1" applyAlignment="1">
      <alignment horizontal="center" vertical="center"/>
    </xf>
    <xf numFmtId="0" fontId="35" fillId="27" borderId="51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27" borderId="3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7" xfId="1550" applyFont="1" applyBorder="1" applyAlignment="1">
      <alignment horizontal="center" vertical="center"/>
    </xf>
    <xf numFmtId="0" fontId="35" fillId="0" borderId="52" xfId="1737" applyNumberFormat="1" applyFont="1" applyFill="1" applyBorder="1" applyAlignment="1">
      <alignment vertical="center"/>
    </xf>
    <xf numFmtId="0" fontId="35" fillId="0" borderId="60" xfId="1737" applyNumberFormat="1" applyFont="1" applyFill="1" applyBorder="1" applyAlignment="1">
      <alignment vertical="center"/>
    </xf>
    <xf numFmtId="0" fontId="35" fillId="27" borderId="3" xfId="1550" applyFont="1" applyFill="1" applyBorder="1" applyAlignment="1">
      <alignment horizontal="center" vertical="center"/>
    </xf>
    <xf numFmtId="178" fontId="35" fillId="0" borderId="3" xfId="1550" applyNumberFormat="1" applyFont="1" applyFill="1" applyBorder="1" applyAlignment="1">
      <alignment horizontal="right" vertical="center"/>
    </xf>
    <xf numFmtId="178" fontId="35" fillId="0" borderId="19" xfId="1550" applyNumberFormat="1" applyFont="1" applyFill="1" applyBorder="1" applyAlignment="1">
      <alignment horizontal="right" vertical="center"/>
    </xf>
    <xf numFmtId="178" fontId="35" fillId="0" borderId="18" xfId="1550" applyNumberFormat="1" applyFont="1" applyFill="1" applyBorder="1" applyAlignment="1">
      <alignment horizontal="right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 shrinkToFit="1"/>
    </xf>
    <xf numFmtId="0" fontId="35" fillId="0" borderId="20" xfId="0" applyFont="1" applyFill="1" applyBorder="1" applyAlignment="1">
      <alignment vertical="center" shrinkToFit="1"/>
    </xf>
    <xf numFmtId="0" fontId="35" fillId="0" borderId="21" xfId="0" applyFont="1" applyFill="1" applyBorder="1" applyAlignment="1">
      <alignment vertical="center" shrinkToFit="1"/>
    </xf>
    <xf numFmtId="178" fontId="35" fillId="0" borderId="4" xfId="0" applyNumberFormat="1" applyFont="1" applyFill="1" applyBorder="1" applyAlignment="1">
      <alignment horizontal="right" vertical="center"/>
    </xf>
    <xf numFmtId="178" fontId="35" fillId="33" borderId="20" xfId="0" applyNumberFormat="1" applyFont="1" applyFill="1" applyBorder="1" applyAlignment="1">
      <alignment horizontal="right" vertical="center"/>
    </xf>
    <xf numFmtId="178" fontId="35" fillId="33" borderId="21" xfId="0" applyNumberFormat="1" applyFont="1" applyFill="1" applyBorder="1" applyAlignment="1">
      <alignment horizontal="right" vertical="center"/>
    </xf>
    <xf numFmtId="178" fontId="35" fillId="0" borderId="4" xfId="1736" applyNumberFormat="1" applyFont="1" applyFill="1" applyBorder="1" applyAlignment="1">
      <alignment horizontal="right" vertical="center" shrinkToFit="1"/>
    </xf>
    <xf numFmtId="178" fontId="35" fillId="0" borderId="20" xfId="1736" applyNumberFormat="1" applyFont="1" applyFill="1" applyBorder="1" applyAlignment="1">
      <alignment horizontal="right" vertical="center" shrinkToFit="1"/>
    </xf>
    <xf numFmtId="178" fontId="35" fillId="0" borderId="21" xfId="1736" applyNumberFormat="1" applyFont="1" applyFill="1" applyBorder="1" applyAlignment="1">
      <alignment horizontal="right" vertical="center" shrinkToFit="1"/>
    </xf>
    <xf numFmtId="0" fontId="35" fillId="0" borderId="19" xfId="1737" applyNumberFormat="1" applyFont="1" applyFill="1" applyBorder="1" applyAlignment="1">
      <alignment vertical="center"/>
    </xf>
    <xf numFmtId="0" fontId="35" fillId="0" borderId="18" xfId="1737" applyNumberFormat="1" applyFont="1" applyFill="1" applyBorder="1" applyAlignment="1">
      <alignment vertical="center"/>
    </xf>
    <xf numFmtId="0" fontId="35" fillId="0" borderId="19" xfId="1736" applyNumberFormat="1" applyFont="1" applyFill="1" applyBorder="1" applyAlignment="1">
      <alignment horizontal="center" vertical="center" shrinkToFit="1"/>
    </xf>
    <xf numFmtId="0" fontId="35" fillId="0" borderId="18" xfId="1736" applyNumberFormat="1" applyFont="1" applyFill="1" applyBorder="1" applyAlignment="1">
      <alignment horizontal="center" vertical="center" shrinkToFit="1"/>
    </xf>
    <xf numFmtId="0" fontId="35" fillId="0" borderId="70" xfId="0" applyFont="1" applyFill="1" applyBorder="1" applyAlignment="1">
      <alignment vertical="center" shrinkToFit="1"/>
    </xf>
    <xf numFmtId="178" fontId="35" fillId="33" borderId="70" xfId="0" applyNumberFormat="1" applyFont="1" applyFill="1" applyBorder="1" applyAlignment="1">
      <alignment horizontal="right" vertical="center"/>
    </xf>
    <xf numFmtId="0" fontId="35" fillId="0" borderId="49" xfId="1736" applyNumberFormat="1" applyFont="1" applyFill="1" applyBorder="1" applyAlignment="1">
      <alignment horizontal="center" vertical="center" shrinkToFit="1"/>
    </xf>
    <xf numFmtId="0" fontId="35" fillId="0" borderId="27" xfId="1736" applyNumberFormat="1" applyFont="1" applyFill="1" applyBorder="1" applyAlignment="1">
      <alignment horizontal="center" vertical="center" shrinkToFit="1"/>
    </xf>
    <xf numFmtId="0" fontId="35" fillId="0" borderId="71" xfId="0" applyFont="1" applyFill="1" applyBorder="1" applyAlignment="1">
      <alignment horizontal="center" vertical="center"/>
    </xf>
    <xf numFmtId="0" fontId="35" fillId="0" borderId="72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78" fontId="35" fillId="0" borderId="73" xfId="0" applyNumberFormat="1" applyFont="1" applyFill="1" applyBorder="1" applyAlignment="1">
      <alignment horizontal="right" vertical="center"/>
    </xf>
    <xf numFmtId="178" fontId="35" fillId="33" borderId="20" xfId="1736" applyNumberFormat="1" applyFont="1" applyFill="1" applyBorder="1" applyAlignment="1">
      <alignment horizontal="right" vertical="center" shrinkToFit="1"/>
    </xf>
    <xf numFmtId="178" fontId="35" fillId="33" borderId="21" xfId="1736" applyNumberFormat="1" applyFont="1" applyFill="1" applyBorder="1" applyAlignment="1">
      <alignment horizontal="right" vertical="center" shrinkToFit="1"/>
    </xf>
    <xf numFmtId="178" fontId="34" fillId="0" borderId="19" xfId="1687" applyNumberFormat="1" applyFont="1" applyFill="1" applyBorder="1" applyAlignment="1">
      <alignment horizontal="right" vertical="center"/>
    </xf>
    <xf numFmtId="178" fontId="34" fillId="0" borderId="17" xfId="1687" applyNumberFormat="1" applyFont="1" applyFill="1" applyBorder="1" applyAlignment="1">
      <alignment horizontal="right" vertical="center"/>
    </xf>
    <xf numFmtId="178" fontId="34" fillId="0" borderId="18" xfId="1687" applyNumberFormat="1" applyFont="1" applyFill="1" applyBorder="1" applyAlignment="1">
      <alignment horizontal="right" vertical="center"/>
    </xf>
    <xf numFmtId="0" fontId="35" fillId="0" borderId="5" xfId="1687" applyFont="1" applyBorder="1" applyAlignment="1">
      <alignment horizontal="center" vertical="center" shrinkToFit="1"/>
    </xf>
    <xf numFmtId="0" fontId="35" fillId="0" borderId="6" xfId="1687" applyFont="1" applyBorder="1" applyAlignment="1">
      <alignment horizontal="center" vertical="center" shrinkToFit="1"/>
    </xf>
    <xf numFmtId="0" fontId="37" fillId="27" borderId="49" xfId="1687" applyFont="1" applyFill="1" applyBorder="1" applyAlignment="1">
      <alignment horizontal="center" vertical="center"/>
    </xf>
    <xf numFmtId="0" fontId="37" fillId="27" borderId="27" xfId="1687" applyFont="1" applyFill="1" applyBorder="1" applyAlignment="1">
      <alignment horizontal="center" vertical="center"/>
    </xf>
    <xf numFmtId="0" fontId="37" fillId="27" borderId="76" xfId="1687" applyFont="1" applyFill="1" applyBorder="1" applyAlignment="1">
      <alignment horizontal="center" vertical="center"/>
    </xf>
    <xf numFmtId="0" fontId="37" fillId="27" borderId="77" xfId="1687" applyFont="1" applyFill="1" applyBorder="1" applyAlignment="1">
      <alignment horizontal="center" vertical="center"/>
    </xf>
    <xf numFmtId="0" fontId="34" fillId="27" borderId="19" xfId="1687" applyFont="1" applyFill="1" applyBorder="1" applyAlignment="1">
      <alignment horizontal="center" vertical="center"/>
    </xf>
    <xf numFmtId="0" fontId="34" fillId="27" borderId="17" xfId="1687" applyFont="1" applyFill="1" applyBorder="1" applyAlignment="1">
      <alignment horizontal="center" vertical="center"/>
    </xf>
    <xf numFmtId="0" fontId="34" fillId="27" borderId="18" xfId="1687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77" xfId="0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8" xfId="0" applyFont="1" applyFill="1" applyBorder="1" applyAlignment="1">
      <alignment horizontal="center" vertical="center"/>
    </xf>
    <xf numFmtId="0" fontId="35" fillId="27" borderId="19" xfId="1687" applyFont="1" applyFill="1" applyBorder="1" applyAlignment="1">
      <alignment horizontal="center" vertical="center"/>
    </xf>
    <xf numFmtId="0" fontId="35" fillId="27" borderId="18" xfId="1687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177" fontId="35" fillId="0" borderId="4" xfId="1736" applyNumberFormat="1" applyFont="1" applyFill="1" applyBorder="1" applyAlignment="1">
      <alignment horizontal="right" vertical="center"/>
    </xf>
    <xf numFmtId="177" fontId="35" fillId="0" borderId="20" xfId="1736" applyNumberFormat="1" applyFont="1" applyFill="1" applyBorder="1" applyAlignment="1">
      <alignment horizontal="right" vertical="center"/>
    </xf>
    <xf numFmtId="177" fontId="35" fillId="0" borderId="21" xfId="1736" applyNumberFormat="1" applyFont="1" applyFill="1" applyBorder="1" applyAlignment="1">
      <alignment horizontal="right" vertical="center"/>
    </xf>
    <xf numFmtId="0" fontId="35" fillId="0" borderId="7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177" fontId="35" fillId="0" borderId="73" xfId="1736" applyNumberFormat="1" applyFont="1" applyFill="1" applyBorder="1" applyAlignment="1">
      <alignment horizontal="right" vertical="center"/>
    </xf>
    <xf numFmtId="0" fontId="35" fillId="0" borderId="70" xfId="0" applyFont="1" applyBorder="1" applyAlignment="1">
      <alignment vertical="center"/>
    </xf>
    <xf numFmtId="0" fontId="34" fillId="27" borderId="3" xfId="1689" applyFont="1" applyFill="1" applyBorder="1" applyAlignment="1">
      <alignment horizontal="center" vertical="center"/>
    </xf>
    <xf numFmtId="178" fontId="34" fillId="0" borderId="3" xfId="1689" applyNumberFormat="1" applyFont="1" applyFill="1" applyBorder="1" applyAlignment="1">
      <alignment horizontal="right" vertical="center"/>
    </xf>
    <xf numFmtId="0" fontId="37" fillId="27" borderId="19" xfId="1689" applyFont="1" applyFill="1" applyBorder="1" applyAlignment="1">
      <alignment horizontal="center" vertical="center"/>
    </xf>
    <xf numFmtId="0" fontId="37" fillId="27" borderId="18" xfId="1689" applyFont="1" applyFill="1" applyBorder="1" applyAlignment="1">
      <alignment horizontal="center" vertical="center"/>
    </xf>
    <xf numFmtId="0" fontId="35" fillId="27" borderId="19" xfId="1689" applyFont="1" applyFill="1" applyBorder="1" applyAlignment="1">
      <alignment horizontal="center" vertical="center"/>
    </xf>
    <xf numFmtId="0" fontId="35" fillId="27" borderId="18" xfId="1689" applyFont="1" applyFill="1" applyBorder="1" applyAlignment="1">
      <alignment horizontal="center" vertical="center"/>
    </xf>
    <xf numFmtId="178" fontId="35" fillId="0" borderId="4" xfId="0" applyNumberFormat="1" applyFont="1" applyBorder="1" applyAlignment="1">
      <alignment horizontal="right" vertical="center"/>
    </xf>
    <xf numFmtId="178" fontId="35" fillId="0" borderId="20" xfId="0" applyNumberFormat="1" applyFont="1" applyBorder="1" applyAlignment="1">
      <alignment horizontal="right" vertical="center"/>
    </xf>
    <xf numFmtId="178" fontId="35" fillId="0" borderId="21" xfId="0" applyNumberFormat="1" applyFont="1" applyBorder="1" applyAlignment="1">
      <alignment horizontal="right" vertical="center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178" fontId="35" fillId="0" borderId="73" xfId="0" applyNumberFormat="1" applyFont="1" applyBorder="1" applyAlignment="1">
      <alignment horizontal="right" vertical="center"/>
    </xf>
    <xf numFmtId="178" fontId="35" fillId="0" borderId="7" xfId="0" applyNumberFormat="1" applyFont="1" applyBorder="1" applyAlignment="1">
      <alignment horizontal="right" vertical="center"/>
    </xf>
    <xf numFmtId="178" fontId="35" fillId="0" borderId="3" xfId="0" applyNumberFormat="1" applyFont="1" applyBorder="1" applyAlignment="1">
      <alignment horizontal="right" vertical="center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2" xr:uid="{00000000-0005-0000-0000-0000C3020000}"/>
    <cellStyle name="パーセント 2 2 3" xfId="1553" xr:uid="{00000000-0005-0000-0000-0000C4020000}"/>
    <cellStyle name="パーセント 2 3" xfId="708" xr:uid="{00000000-0005-0000-0000-0000C5020000}"/>
    <cellStyle name="パーセント 2 3 2" xfId="1554" xr:uid="{00000000-0005-0000-0000-0000C6020000}"/>
    <cellStyle name="パーセント 2 3 2 2" xfId="1555" xr:uid="{00000000-0005-0000-0000-0000C7020000}"/>
    <cellStyle name="パーセント 2 3 3" xfId="1556" xr:uid="{00000000-0005-0000-0000-0000C8020000}"/>
    <cellStyle name="パーセント 2 3 3 2" xfId="1557" xr:uid="{00000000-0005-0000-0000-0000C9020000}"/>
    <cellStyle name="パーセント 2 3 4" xfId="1558" xr:uid="{00000000-0005-0000-0000-0000CA020000}"/>
    <cellStyle name="パーセント 2 4" xfId="1559" xr:uid="{00000000-0005-0000-0000-0000CB020000}"/>
    <cellStyle name="パーセント 2 4 2" xfId="1549" xr:uid="{00000000-0005-0000-0000-0000CC020000}"/>
    <cellStyle name="パーセント 2 4 2 2" xfId="1560" xr:uid="{00000000-0005-0000-0000-0000CD020000}"/>
    <cellStyle name="パーセント 2 4 3" xfId="1561" xr:uid="{00000000-0005-0000-0000-0000CE020000}"/>
    <cellStyle name="パーセント 2 4 3 2" xfId="1562" xr:uid="{00000000-0005-0000-0000-0000CF020000}"/>
    <cellStyle name="パーセント 3" xfId="709" xr:uid="{00000000-0005-0000-0000-0000D0020000}"/>
    <cellStyle name="パーセント 3 2" xfId="1563" xr:uid="{00000000-0005-0000-0000-0000D1020000}"/>
    <cellStyle name="パーセント 3 3" xfId="1564" xr:uid="{00000000-0005-0000-0000-0000D2020000}"/>
    <cellStyle name="パーセント 3 3 2" xfId="1565" xr:uid="{00000000-0005-0000-0000-0000D3020000}"/>
    <cellStyle name="パーセント 3 3 2 2" xfId="1566" xr:uid="{00000000-0005-0000-0000-0000D4020000}"/>
    <cellStyle name="パーセント 3 3 3" xfId="1567" xr:uid="{00000000-0005-0000-0000-0000D5020000}"/>
    <cellStyle name="パーセント 3 3 3 2" xfId="1568" xr:uid="{00000000-0005-0000-0000-0000D6020000}"/>
    <cellStyle name="パーセント 3 3 4" xfId="1569" xr:uid="{00000000-0005-0000-0000-0000D7020000}"/>
    <cellStyle name="パーセント 3 4" xfId="1570" xr:uid="{00000000-0005-0000-0000-0000D8020000}"/>
    <cellStyle name="パーセント 3 4 2" xfId="1571" xr:uid="{00000000-0005-0000-0000-0000D9020000}"/>
    <cellStyle name="パーセント 3 5" xfId="1572" xr:uid="{00000000-0005-0000-0000-0000DA020000}"/>
    <cellStyle name="パーセント 3 5 2" xfId="1573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4" xr:uid="{00000000-0005-0000-0000-0000DE020000}"/>
    <cellStyle name="パーセント 7" xfId="1575" xr:uid="{00000000-0005-0000-0000-0000DF020000}"/>
    <cellStyle name="ハイパーリンク 2" xfId="1576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7" xr:uid="{00000000-0005-0000-0000-0000F3020000}"/>
    <cellStyle name="メモ 2 2 4 2" xfId="1578" xr:uid="{00000000-0005-0000-0000-0000F4020000}"/>
    <cellStyle name="メモ 2 2 5" xfId="1579" xr:uid="{00000000-0005-0000-0000-0000F5020000}"/>
    <cellStyle name="メモ 2 2 6" xfId="1580" xr:uid="{00000000-0005-0000-0000-0000F6020000}"/>
    <cellStyle name="メモ 2 2 6 2" xfId="1581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2" xr:uid="{00000000-0005-0000-0000-000005030000}"/>
    <cellStyle name="メモ 3 4 2" xfId="1583" xr:uid="{00000000-0005-0000-0000-000006030000}"/>
    <cellStyle name="メモ 3 5" xfId="1584" xr:uid="{00000000-0005-0000-0000-000007030000}"/>
    <cellStyle name="メモ 3 6" xfId="1585" xr:uid="{00000000-0005-0000-0000-000008030000}"/>
    <cellStyle name="メモ 3 6 2" xfId="1586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7" xr:uid="{00000000-0005-0000-0000-000011030000}"/>
    <cellStyle name="メモ 4 4 2" xfId="1588" xr:uid="{00000000-0005-0000-0000-000012030000}"/>
    <cellStyle name="メモ 4 5" xfId="1589" xr:uid="{00000000-0005-0000-0000-000013030000}"/>
    <cellStyle name="メモ 4 6" xfId="1590" xr:uid="{00000000-0005-0000-0000-000014030000}"/>
    <cellStyle name="メモ 4 6 2" xfId="1591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2" xr:uid="{00000000-0005-0000-0000-000062030000}"/>
    <cellStyle name="計算 2 2 4 2" xfId="1593" xr:uid="{00000000-0005-0000-0000-000063030000}"/>
    <cellStyle name="計算 2 2 5" xfId="1594" xr:uid="{00000000-0005-0000-0000-000064030000}"/>
    <cellStyle name="計算 2 2 6" xfId="1595" xr:uid="{00000000-0005-0000-0000-000065030000}"/>
    <cellStyle name="計算 2 2 6 2" xfId="1596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7" xr:uid="{00000000-0005-0000-0000-000074030000}"/>
    <cellStyle name="計算 3 4 2" xfId="1598" xr:uid="{00000000-0005-0000-0000-000075030000}"/>
    <cellStyle name="計算 3 5" xfId="1599" xr:uid="{00000000-0005-0000-0000-000076030000}"/>
    <cellStyle name="計算 3 6" xfId="1600" xr:uid="{00000000-0005-0000-0000-000077030000}"/>
    <cellStyle name="計算 3 6 2" xfId="1601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2" xr:uid="{00000000-0005-0000-0000-000080030000}"/>
    <cellStyle name="計算 4 4 2" xfId="1603" xr:uid="{00000000-0005-0000-0000-000081030000}"/>
    <cellStyle name="計算 4 5" xfId="1604" xr:uid="{00000000-0005-0000-0000-000082030000}"/>
    <cellStyle name="計算 4 6" xfId="1605" xr:uid="{00000000-0005-0000-0000-000083030000}"/>
    <cellStyle name="計算 4 6 2" xfId="1606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7" xr:uid="{00000000-0005-0000-0000-0000A8030000}"/>
    <cellStyle name="桁区切り 2 2 2 2 2" xfId="1608" xr:uid="{00000000-0005-0000-0000-0000A9030000}"/>
    <cellStyle name="桁区切り 2 2 2 3" xfId="1609" xr:uid="{00000000-0005-0000-0000-0000AA030000}"/>
    <cellStyle name="桁区切り 2 2 3" xfId="1610" xr:uid="{00000000-0005-0000-0000-0000AB030000}"/>
    <cellStyle name="桁区切り 2 2 3 2" xfId="1611" xr:uid="{00000000-0005-0000-0000-0000AC030000}"/>
    <cellStyle name="桁区切り 2 2 3 2 2" xfId="1612" xr:uid="{00000000-0005-0000-0000-0000AD030000}"/>
    <cellStyle name="桁区切り 2 2 3 3" xfId="1613" xr:uid="{00000000-0005-0000-0000-0000AE030000}"/>
    <cellStyle name="桁区切り 2 2 3 3 2" xfId="1614" xr:uid="{00000000-0005-0000-0000-0000AF030000}"/>
    <cellStyle name="桁区切り 2 2 3 4" xfId="1615" xr:uid="{00000000-0005-0000-0000-0000B0030000}"/>
    <cellStyle name="桁区切り 2 2 4" xfId="1616" xr:uid="{00000000-0005-0000-0000-0000B1030000}"/>
    <cellStyle name="桁区切り 2 3" xfId="855" xr:uid="{00000000-0005-0000-0000-0000B2030000}"/>
    <cellStyle name="桁区切り 2 3 2" xfId="1617" xr:uid="{00000000-0005-0000-0000-0000B3030000}"/>
    <cellStyle name="桁区切り 2 3 2 2" xfId="1618" xr:uid="{00000000-0005-0000-0000-0000B4030000}"/>
    <cellStyle name="桁区切り 2 3 3" xfId="1619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20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1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2" xr:uid="{00000000-0005-0000-0000-0000CA030000}"/>
    <cellStyle name="桁区切り 3 3 2" xfId="1623" xr:uid="{00000000-0005-0000-0000-0000CB030000}"/>
    <cellStyle name="桁区切り 3 3 2 2" xfId="1624" xr:uid="{00000000-0005-0000-0000-0000CC030000}"/>
    <cellStyle name="桁区切り 3 3 3" xfId="1625" xr:uid="{00000000-0005-0000-0000-0000CD030000}"/>
    <cellStyle name="桁区切り 3 4" xfId="1626" xr:uid="{00000000-0005-0000-0000-0000CE030000}"/>
    <cellStyle name="桁区切り 3 4 2" xfId="1627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8" xr:uid="{00000000-0005-0000-0000-0000D3030000}"/>
    <cellStyle name="桁区切り 4 2 2 2" xfId="1629" xr:uid="{00000000-0005-0000-0000-0000D4030000}"/>
    <cellStyle name="桁区切り 4 2 3" xfId="1630" xr:uid="{00000000-0005-0000-0000-0000D5030000}"/>
    <cellStyle name="桁区切り 4 3" xfId="1631" xr:uid="{00000000-0005-0000-0000-0000D6030000}"/>
    <cellStyle name="桁区切り 4 3 2" xfId="1632" xr:uid="{00000000-0005-0000-0000-0000D7030000}"/>
    <cellStyle name="桁区切り 4 4" xfId="1633" xr:uid="{00000000-0005-0000-0000-0000D8030000}"/>
    <cellStyle name="桁区切り 5" xfId="1434" xr:uid="{00000000-0005-0000-0000-0000D9030000}"/>
    <cellStyle name="桁区切り 5 2" xfId="1634" xr:uid="{00000000-0005-0000-0000-0000DA030000}"/>
    <cellStyle name="桁区切り 5 2 2" xfId="1635" xr:uid="{00000000-0005-0000-0000-0000DB030000}"/>
    <cellStyle name="桁区切り 5 3" xfId="1636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7" xr:uid="{00000000-0005-0000-0000-0000E1030000}"/>
    <cellStyle name="桁区切り 9 2" xfId="1638" xr:uid="{00000000-0005-0000-0000-0000E2030000}"/>
    <cellStyle name="桁区切り 9 2 2" xfId="1639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40" xr:uid="{00000000-0005-0000-0000-00005E040000}"/>
    <cellStyle name="集計 2 2 4 2" xfId="1641" xr:uid="{00000000-0005-0000-0000-00005F040000}"/>
    <cellStyle name="集計 2 2 5" xfId="1642" xr:uid="{00000000-0005-0000-0000-000060040000}"/>
    <cellStyle name="集計 2 2 5 2" xfId="1643" xr:uid="{00000000-0005-0000-0000-000061040000}"/>
    <cellStyle name="集計 2 2 6" xfId="1644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5" xr:uid="{00000000-0005-0000-0000-000070040000}"/>
    <cellStyle name="集計 3 4 2" xfId="1646" xr:uid="{00000000-0005-0000-0000-000071040000}"/>
    <cellStyle name="集計 3 5" xfId="1647" xr:uid="{00000000-0005-0000-0000-000072040000}"/>
    <cellStyle name="集計 3 5 2" xfId="1648" xr:uid="{00000000-0005-0000-0000-000073040000}"/>
    <cellStyle name="集計 3 6" xfId="1649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50" xr:uid="{00000000-0005-0000-0000-00007C040000}"/>
    <cellStyle name="集計 4 4 2" xfId="1651" xr:uid="{00000000-0005-0000-0000-00007D040000}"/>
    <cellStyle name="集計 4 5" xfId="1652" xr:uid="{00000000-0005-0000-0000-00007E040000}"/>
    <cellStyle name="集計 4 5 2" xfId="1653" xr:uid="{00000000-0005-0000-0000-00007F040000}"/>
    <cellStyle name="集計 4 6" xfId="1654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5" xr:uid="{00000000-0005-0000-0000-000098040000}"/>
    <cellStyle name="出力 2 2 4 2" xfId="1656" xr:uid="{00000000-0005-0000-0000-000099040000}"/>
    <cellStyle name="出力 2 2 5" xfId="1657" xr:uid="{00000000-0005-0000-0000-00009A040000}"/>
    <cellStyle name="出力 2 2 5 2" xfId="1658" xr:uid="{00000000-0005-0000-0000-00009B040000}"/>
    <cellStyle name="出力 2 2 6" xfId="1659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60" xr:uid="{00000000-0005-0000-0000-0000AA040000}"/>
    <cellStyle name="出力 3 4 2" xfId="1661" xr:uid="{00000000-0005-0000-0000-0000AB040000}"/>
    <cellStyle name="出力 3 5" xfId="1662" xr:uid="{00000000-0005-0000-0000-0000AC040000}"/>
    <cellStyle name="出力 3 5 2" xfId="1663" xr:uid="{00000000-0005-0000-0000-0000AD040000}"/>
    <cellStyle name="出力 3 6" xfId="1664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5" xr:uid="{00000000-0005-0000-0000-0000B6040000}"/>
    <cellStyle name="出力 4 4 2" xfId="1666" xr:uid="{00000000-0005-0000-0000-0000B7040000}"/>
    <cellStyle name="出力 4 5" xfId="1667" xr:uid="{00000000-0005-0000-0000-0000B8040000}"/>
    <cellStyle name="出力 4 5 2" xfId="1668" xr:uid="{00000000-0005-0000-0000-0000B9040000}"/>
    <cellStyle name="出力 4 6" xfId="1669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70" xr:uid="{00000000-0005-0000-0000-0000EF040000}"/>
    <cellStyle name="入力 2 2 4 2" xfId="1671" xr:uid="{00000000-0005-0000-0000-0000F0040000}"/>
    <cellStyle name="入力 2 2 5" xfId="1672" xr:uid="{00000000-0005-0000-0000-0000F1040000}"/>
    <cellStyle name="入力 2 2 6" xfId="1673" xr:uid="{00000000-0005-0000-0000-0000F2040000}"/>
    <cellStyle name="入力 2 2 6 2" xfId="1674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5" xr:uid="{00000000-0005-0000-0000-000001050000}"/>
    <cellStyle name="入力 3 4 2" xfId="1676" xr:uid="{00000000-0005-0000-0000-000002050000}"/>
    <cellStyle name="入力 3 5" xfId="1677" xr:uid="{00000000-0005-0000-0000-000003050000}"/>
    <cellStyle name="入力 3 6" xfId="1678" xr:uid="{00000000-0005-0000-0000-000004050000}"/>
    <cellStyle name="入力 3 6 2" xfId="1679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80" xr:uid="{00000000-0005-0000-0000-00000D050000}"/>
    <cellStyle name="入力 4 4 2" xfId="1681" xr:uid="{00000000-0005-0000-0000-00000E050000}"/>
    <cellStyle name="入力 4 5" xfId="1682" xr:uid="{00000000-0005-0000-0000-00000F050000}"/>
    <cellStyle name="入力 4 6" xfId="1683" xr:uid="{00000000-0005-0000-0000-000010050000}"/>
    <cellStyle name="入力 4 6 2" xfId="1684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5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686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7" xr:uid="{00000000-0005-0000-0000-0000B3050000}"/>
    <cellStyle name="標準 2 26 2" xfId="1688" xr:uid="{00000000-0005-0000-0000-0000B4050000}"/>
    <cellStyle name="標準 2 26 3" xfId="1689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90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91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92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69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69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5" xr:uid="{00000000-0005-0000-0000-000057060000}"/>
    <cellStyle name="標準 3 2 2 2 2" xfId="1696" xr:uid="{00000000-0005-0000-0000-000058060000}"/>
    <cellStyle name="標準 3 2 2 2 2 2" xfId="1697" xr:uid="{00000000-0005-0000-0000-000059060000}"/>
    <cellStyle name="標準 3 2 2 2 3" xfId="1698" xr:uid="{00000000-0005-0000-0000-00005A060000}"/>
    <cellStyle name="標準 3 2 2 3" xfId="1699" xr:uid="{00000000-0005-0000-0000-00005B060000}"/>
    <cellStyle name="標準 3 2 2 4" xfId="1700" xr:uid="{00000000-0005-0000-0000-00005C060000}"/>
    <cellStyle name="標準 3 2 2 5" xfId="1701" xr:uid="{00000000-0005-0000-0000-00005D060000}"/>
    <cellStyle name="標準 3 2 3" xfId="1702" xr:uid="{00000000-0005-0000-0000-00005E060000}"/>
    <cellStyle name="標準 3 2 3 2" xfId="1703" xr:uid="{00000000-0005-0000-0000-00005F060000}"/>
    <cellStyle name="標準 3 2 3 2 2" xfId="1704" xr:uid="{00000000-0005-0000-0000-000060060000}"/>
    <cellStyle name="標準 3 2 3 2 2 2" xfId="1705" xr:uid="{00000000-0005-0000-0000-000061060000}"/>
    <cellStyle name="標準 3 2 3 3" xfId="1706" xr:uid="{00000000-0005-0000-0000-000062060000}"/>
    <cellStyle name="標準 3 2 3 3 2" xfId="1707" xr:uid="{00000000-0005-0000-0000-000063060000}"/>
    <cellStyle name="標準 3 2 3 4" xfId="1708" xr:uid="{00000000-0005-0000-0000-000064060000}"/>
    <cellStyle name="標準 3 2 4" xfId="1709" xr:uid="{00000000-0005-0000-0000-000065060000}"/>
    <cellStyle name="標準 3 2 5" xfId="1710" xr:uid="{00000000-0005-0000-0000-000066060000}"/>
    <cellStyle name="標準 3 2 5 2" xfId="1711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12" xr:uid="{00000000-0005-0000-0000-000073060000}"/>
    <cellStyle name="標準 3 3 2 2" xfId="1713" xr:uid="{00000000-0005-0000-0000-000074060000}"/>
    <cellStyle name="標準 3 3 3" xfId="1714" xr:uid="{00000000-0005-0000-0000-000075060000}"/>
    <cellStyle name="標準 3 3 3 2" xfId="1715" xr:uid="{00000000-0005-0000-0000-000076060000}"/>
    <cellStyle name="標準 3 3 4" xfId="1716" xr:uid="{00000000-0005-0000-0000-000077060000}"/>
    <cellStyle name="標準 3 4" xfId="1322" xr:uid="{00000000-0005-0000-0000-000078060000}"/>
    <cellStyle name="標準 3 4 2" xfId="1717" xr:uid="{00000000-0005-0000-0000-000079060000}"/>
    <cellStyle name="標準 3 5" xfId="1323" xr:uid="{00000000-0005-0000-0000-00007A060000}"/>
    <cellStyle name="標準 3 5 2" xfId="1718" xr:uid="{00000000-0005-0000-0000-00007B060000}"/>
    <cellStyle name="標準 3 6" xfId="1324" xr:uid="{00000000-0005-0000-0000-00007C060000}"/>
    <cellStyle name="標準 3 6 2" xfId="1719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20" xr:uid="{00000000-0005-0000-0000-000084060000}"/>
    <cellStyle name="標準 4 2 3" xfId="1721" xr:uid="{00000000-0005-0000-0000-000085060000}"/>
    <cellStyle name="標準 4 2 3 2" xfId="1722" xr:uid="{00000000-0005-0000-0000-000086060000}"/>
    <cellStyle name="標準 4 2 4" xfId="1723" xr:uid="{00000000-0005-0000-0000-000087060000}"/>
    <cellStyle name="標準 4 3" xfId="1331" xr:uid="{00000000-0005-0000-0000-000088060000}"/>
    <cellStyle name="標準 4 3 2" xfId="1724" xr:uid="{00000000-0005-0000-0000-000089060000}"/>
    <cellStyle name="標準 4 3 2 2" xfId="1725" xr:uid="{00000000-0005-0000-0000-00008A060000}"/>
    <cellStyle name="標準 4 3 3" xfId="1726" xr:uid="{00000000-0005-0000-0000-00008B060000}"/>
    <cellStyle name="標準 4 3 3 2" xfId="1727" xr:uid="{00000000-0005-0000-0000-00008C060000}"/>
    <cellStyle name="標準 4 3 4" xfId="1728" xr:uid="{00000000-0005-0000-0000-00008D060000}"/>
    <cellStyle name="標準 4 3 5" xfId="1729" xr:uid="{00000000-0005-0000-0000-00008E060000}"/>
    <cellStyle name="標準 4 3 5 2" xfId="1730" xr:uid="{00000000-0005-0000-0000-00008F060000}"/>
    <cellStyle name="標準 4 4" xfId="1332" xr:uid="{00000000-0005-0000-0000-000090060000}"/>
    <cellStyle name="標準 4 4 2" xfId="1731" xr:uid="{00000000-0005-0000-0000-000091060000}"/>
    <cellStyle name="標準 4 5" xfId="1333" xr:uid="{00000000-0005-0000-0000-000092060000}"/>
    <cellStyle name="標準 4 5 2" xfId="1732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33" xr:uid="{00000000-0005-0000-0000-000096060000}"/>
    <cellStyle name="標準 5 2 2 2" xfId="1734" xr:uid="{00000000-0005-0000-0000-000097060000}"/>
    <cellStyle name="標準 5 2 3" xfId="1735" xr:uid="{00000000-0005-0000-0000-000098060000}"/>
    <cellStyle name="標準 5 3" xfId="1736" xr:uid="{00000000-0005-0000-0000-000099060000}"/>
    <cellStyle name="標準 5 3 2" xfId="1737" xr:uid="{00000000-0005-0000-0000-00009A060000}"/>
    <cellStyle name="標準 5 4" xfId="1738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9" xr:uid="{00000000-0005-0000-0000-0000A0060000}"/>
    <cellStyle name="標準 6 3" xfId="1340" xr:uid="{00000000-0005-0000-0000-0000A1060000}"/>
    <cellStyle name="標準 6 3 2" xfId="1740" xr:uid="{00000000-0005-0000-0000-0000A2060000}"/>
    <cellStyle name="標準 6 3 3" xfId="1741" xr:uid="{00000000-0005-0000-0000-0000A3060000}"/>
    <cellStyle name="標準 6 3 3 2" xfId="1742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43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44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0"/>
  <tableStyles count="0" defaultTableStyle="TableStyleMedium2" defaultPivotStyle="PivotStyleLight16"/>
  <colors>
    <mruColors>
      <color rgb="FFD99694"/>
      <color rgb="FF7F7F7F"/>
      <color rgb="FF7F7F86"/>
      <color rgb="FFFFC000"/>
      <color rgb="FFBE4B48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sz="100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患者割合</a:t>
            </a:r>
            <a:r>
              <a:rPr lang="en-US" altLang="ja-JP" sz="100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(%)</a:t>
            </a:r>
            <a:endParaRPr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layout>
        <c:manualLayout>
          <c:xMode val="edge"/>
          <c:yMode val="edge"/>
          <c:x val="0.85910421455938701"/>
          <c:y val="2.0353174603174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613581821825343"/>
          <c:y val="9.8032961615838632E-2"/>
          <c:w val="0.61021109791443662"/>
          <c:h val="0.83168365375647824"/>
        </c:manualLayout>
      </c:layout>
      <c:pieChart>
        <c:varyColors val="1"/>
        <c:ser>
          <c:idx val="0"/>
          <c:order val="0"/>
          <c:tx>
            <c:strRef>
              <c:f>'COVID-19の患者状況'!$A$12</c:f>
              <c:strCache>
                <c:ptCount val="1"/>
                <c:pt idx="0">
                  <c:v>　　COVID-19の患者割合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6A-4333-99B4-F3009D54F442}"/>
              </c:ext>
            </c:extLst>
          </c:dPt>
          <c:dPt>
            <c:idx val="1"/>
            <c:bubble3D val="0"/>
            <c:spPr>
              <a:solidFill>
                <a:srgbClr val="D9969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6A-4333-99B4-F3009D54F442}"/>
              </c:ext>
            </c:extLst>
          </c:dPt>
          <c:dLbls>
            <c:dLbl>
              <c:idx val="0"/>
              <c:layout>
                <c:manualLayout>
                  <c:x val="0.13929578544061294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+mn-cs"/>
                      </a:defRPr>
                    </a:pPr>
                    <a:fld id="{9527F52A-EF37-450C-BEAB-CB391152A9B2}" type="CATEGORYNAME">
                      <a:rPr lang="ja-JP" altLang="en-US" sz="100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+mn-cs"/>
                        </a:defRPr>
                      </a:pPr>
                      <a:t>[分類名]</a:t>
                    </a:fld>
                    <a:endParaRPr lang="ja-JP" altLang="en-US" sz="100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</a:endParaRPr>
                  </a:p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+mn-cs"/>
                      </a:defRPr>
                    </a:pPr>
                    <a:fld id="{ED00A0A8-D799-4EF2-BA0A-679070FDF939}" type="VALUE">
                      <a:rPr lang="en-US" altLang="ja-JP" sz="100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0996168582376"/>
                      <c:h val="0.133068253968253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6A-4333-99B4-F3009D54F442}"/>
                </c:ext>
              </c:extLst>
            </c:dLbl>
            <c:dLbl>
              <c:idx val="1"/>
              <c:layout>
                <c:manualLayout>
                  <c:x val="8.2244444444444439E-2"/>
                  <c:y val="-0.2318253968253968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+mn-cs"/>
                      </a:defRPr>
                    </a:pPr>
                    <a:fld id="{84DE6E7F-E65E-4C1C-8A0F-F29E63CEAC7A}" type="CATEGORYNAME">
                      <a:rPr lang="ja-JP" altLang="en-US" sz="100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+mn-cs"/>
                        </a:defRPr>
                      </a:pPr>
                      <a:t>[分類名]</a:t>
                    </a:fld>
                    <a:endParaRPr lang="ja-JP" altLang="en-US" sz="100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</a:endParaRPr>
                  </a:p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+mn-cs"/>
                      </a:defRPr>
                    </a:pPr>
                    <a:fld id="{5865CA46-7C7E-4CC8-BFCE-F5ED176862F4}" type="VALUE">
                      <a:rPr lang="en-US" altLang="ja-JP" sz="1000">
                        <a:solidFill>
                          <a:sysClr val="windowText" lastClr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+mn-cs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6669999999999999"/>
                      <c:h val="0.14111111111111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6A-4333-99B4-F3009D54F4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'COVID-19の患者状況'!$B$4:$B$5</c:f>
              <c:strCache>
                <c:ptCount val="2"/>
                <c:pt idx="0">
                  <c:v>COVID-19患者</c:v>
                </c:pt>
                <c:pt idx="1">
                  <c:v>COVID-19疑い患者</c:v>
                </c:pt>
              </c:strCache>
            </c:strRef>
          </c:cat>
          <c:val>
            <c:numRef>
              <c:f>'COVID-19の患者状況'!$D$4:$D$5</c:f>
              <c:numCache>
                <c:formatCode>0.0%</c:formatCode>
                <c:ptCount val="2"/>
                <c:pt idx="0">
                  <c:v>3.5992578849721707E-2</c:v>
                </c:pt>
                <c:pt idx="1">
                  <c:v>0.96400742115027827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A-4333-99B4-F3009D54F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F7F7F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7127885736374"/>
          <c:y val="0.26621620716917122"/>
          <c:w val="0.53983179655987179"/>
          <c:h val="0.65875106432315744"/>
        </c:manualLayout>
      </c:layout>
      <c:pieChart>
        <c:varyColors val="1"/>
        <c:ser>
          <c:idx val="0"/>
          <c:order val="0"/>
          <c:tx>
            <c:strRef>
              <c:f>重症患者状況!$B$7</c:f>
              <c:strCache>
                <c:ptCount val="1"/>
                <c:pt idx="0">
                  <c:v>重症患者</c:v>
                </c:pt>
              </c:strCache>
            </c:strRef>
          </c:tx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710-4EBF-92C2-D1A985391270}"/>
              </c:ext>
            </c:extLst>
          </c:dPt>
          <c:dPt>
            <c:idx val="1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E710-4EBF-92C2-D1A985391270}"/>
              </c:ext>
            </c:extLst>
          </c:dPt>
          <c:dLbls>
            <c:dLbl>
              <c:idx val="0"/>
              <c:layout>
                <c:manualLayout>
                  <c:x val="-0.24482093175233241"/>
                  <c:y val="-0.13240828261294479"/>
                </c:manualLayout>
              </c:layout>
              <c:tx>
                <c:rich>
                  <a:bodyPr/>
                  <a:lstStyle/>
                  <a:p>
                    <a:pPr>
                      <a:defRPr sz="900" baseline="0">
                        <a:solidFill>
                          <a:schemeClr val="bg1"/>
                        </a:solidFill>
                      </a:defRPr>
                    </a:pPr>
                    <a:fld id="{81F355B0-1E18-4EF1-AD67-A8BD3A1BA515}" type="CATEGORYNAME">
                      <a:rPr lang="ja-JP" altLang="en-US" baseline="0">
                        <a:solidFill>
                          <a:schemeClr val="bg1"/>
                        </a:solidFill>
                      </a:rPr>
                      <a:pPr>
                        <a:defRPr sz="900" baseline="0">
                          <a:solidFill>
                            <a:schemeClr val="bg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A6130920-3E39-4122-908C-21BE083F99BB}" type="VALUE">
                      <a:rPr lang="en-US" altLang="ja-JP" baseline="0">
                        <a:solidFill>
                          <a:schemeClr val="bg1"/>
                        </a:solidFill>
                      </a:rPr>
                      <a:pPr>
                        <a:defRPr sz="900" baseline="0"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 baseline="0">
                        <a:solidFill>
                          <a:schemeClr val="bg1"/>
                        </a:solidFill>
                      </a:rPr>
                      <a:t>
</a:t>
                    </a:r>
                    <a:fld id="{FB27CEAD-220A-489E-A16B-8FC0BF32601A}" type="CELLREF">
                      <a:rPr lang="en-US" altLang="ja-JP" baseline="0">
                        <a:solidFill>
                          <a:schemeClr val="bg1"/>
                        </a:solidFill>
                      </a:rPr>
                      <a:pPr>
                        <a:defRPr sz="900" baseline="0">
                          <a:solidFill>
                            <a:schemeClr val="bg1"/>
                          </a:solidFill>
                        </a:defRPr>
                      </a:pPr>
                      <a:t>[CELLREF]</a:t>
                    </a:fld>
                    <a:endParaRPr lang="en-US" altLang="ja-JP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{FB27CEAD-220A-489E-A16B-8FC0BF32601A}</c15:txfldGUID>
                      <c15:f>重症患者状況!$E$8</c15:f>
                      <c15:dlblFieldTableCache>
                        <c:ptCount val="1"/>
                        <c:pt idx="0">
                          <c:v>22.0%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710-4EBF-92C2-D1A985391270}"/>
                </c:ext>
              </c:extLst>
            </c:dLbl>
            <c:dLbl>
              <c:idx val="1"/>
              <c:layout>
                <c:manualLayout>
                  <c:x val="0.16252794281734242"/>
                  <c:y val="0.1622209699005111"/>
                </c:manualLayout>
              </c:layout>
              <c:tx>
                <c:rich>
                  <a:bodyPr/>
                  <a:lstStyle/>
                  <a:p>
                    <a:fld id="{D8BC74C3-7E82-4328-BC3F-732F93547A0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A6E1AADF-FFB7-4AE4-A52F-000FEE347008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
</a:t>
                    </a:r>
                    <a:fld id="{7D207CC8-8861-4AC7-ACD7-D90845775350}" type="CELLREF">
                      <a:rPr lang="en-US" altLang="ja-JP" baseline="0"/>
                      <a:pPr/>
                      <a:t>[CELLREF]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{7D207CC8-8861-4AC7-ACD7-D90845775350}</c15:txfldGUID>
                      <c15:f>重症患者状況!$E$9</c15:f>
                      <c15:dlblFieldTableCache>
                        <c:ptCount val="1"/>
                        <c:pt idx="0">
                          <c:v>8.0%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710-4EBF-92C2-D1A985391270}"/>
                </c:ext>
              </c:extLst>
            </c:dLbl>
            <c:dLbl>
              <c:idx val="2"/>
              <c:layout>
                <c:manualLayout>
                  <c:x val="0.1955525485630889"/>
                  <c:y val="8.2682950271033132E-2"/>
                </c:manualLayout>
              </c:layout>
              <c:tx>
                <c:rich>
                  <a:bodyPr/>
                  <a:lstStyle/>
                  <a:p>
                    <a:fld id="{55552FAD-C332-45C8-9A82-734821498821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C1136125-6357-4992-8ABE-198818ADC17B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
</a:t>
                    </a:r>
                    <a:fld id="{6CBB7622-FE6D-47FA-A877-88A6C0256899}" type="CELLREF">
                      <a:rPr lang="en-US" altLang="ja-JP" baseline="0"/>
                      <a:pPr/>
                      <a:t>[CELLREF]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330969267139479"/>
                      <c:h val="0.17775460372743537"/>
                    </c:manualLayout>
                  </c15:layout>
                  <c15:dlblFieldTable>
                    <c15:dlblFTEntry>
                      <c15:txfldGUID>{6CBB7622-FE6D-47FA-A877-88A6C0256899}</c15:txfldGUID>
                      <c15:f>重症患者状況!$E$10</c15:f>
                      <c15:dlblFieldTableCache>
                        <c:ptCount val="1"/>
                        <c:pt idx="0">
                          <c:v>0.0%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710-4EBF-92C2-D1A985391270}"/>
                </c:ext>
              </c:extLst>
            </c:dLbl>
            <c:dLbl>
              <c:idx val="3"/>
              <c:layout>
                <c:manualLayout>
                  <c:x val="7.0736983887558877E-2"/>
                  <c:y val="5.921910288431149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10-4EBF-92C2-D1A985391270}"/>
                </c:ext>
              </c:extLst>
            </c:dLbl>
            <c:dLbl>
              <c:idx val="4"/>
              <c:layout>
                <c:manualLayout>
                  <c:x val="-2.9954808908027993E-2"/>
                  <c:y val="2.46784311983627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0-4EBF-92C2-D1A985391270}"/>
                </c:ext>
              </c:extLst>
            </c:dLbl>
            <c:dLbl>
              <c:idx val="5"/>
              <c:layout>
                <c:manualLayout>
                  <c:x val="-3.0455827852979053E-2"/>
                  <c:y val="-8.590449666263558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0-4EBF-92C2-D1A985391270}"/>
                </c:ext>
              </c:extLst>
            </c:dLbl>
            <c:dLbl>
              <c:idx val="6"/>
              <c:layout>
                <c:manualLayout>
                  <c:x val="0.11699527225233571"/>
                  <c:y val="-0.1694251597554986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0-4EBF-92C2-D1A985391270}"/>
                </c:ext>
              </c:extLst>
            </c:dLbl>
            <c:dLbl>
              <c:idx val="7"/>
              <c:layout>
                <c:manualLayout>
                  <c:x val="6.4523866154250598E-2"/>
                  <c:y val="0.203735357363724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0-4EBF-92C2-D1A985391270}"/>
                </c:ext>
              </c:extLst>
            </c:dLbl>
            <c:dLbl>
              <c:idx val="8"/>
              <c:layout>
                <c:manualLayout>
                  <c:x val="-0.10913260643691398"/>
                  <c:y val="0.2098062682115677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10-4EBF-92C2-D1A985391270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10-4EBF-92C2-D1A985391270}"/>
                </c:ext>
              </c:extLst>
            </c:dLbl>
            <c:dLbl>
              <c:idx val="10"/>
              <c:layout>
                <c:manualLayout>
                  <c:x val="-2.9344421834911087E-2"/>
                  <c:y val="-0.1059992830463590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10-4EBF-92C2-D1A985391270}"/>
                </c:ext>
              </c:extLst>
            </c:dLbl>
            <c:dLbl>
              <c:idx val="11"/>
              <c:layout>
                <c:manualLayout>
                  <c:x val="-9.4439037816902108E-3"/>
                  <c:y val="-0.2532818279031297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0-4EBF-92C2-D1A985391270}"/>
                </c:ext>
              </c:extLst>
            </c:dLbl>
            <c:dLbl>
              <c:idx val="12"/>
              <c:layout>
                <c:manualLayout>
                  <c:x val="4.1201844151503526E-2"/>
                  <c:y val="-0.3460424219886881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10-4EBF-92C2-D1A985391270}"/>
                </c:ext>
              </c:extLst>
            </c:dLbl>
            <c:dLbl>
              <c:idx val="13"/>
              <c:layout>
                <c:manualLayout>
                  <c:x val="0.10880611833633155"/>
                  <c:y val="0.1564404408108514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10-4EBF-92C2-D1A985391270}"/>
                </c:ext>
              </c:extLst>
            </c:dLbl>
            <c:dLbl>
              <c:idx val="14"/>
              <c:layout>
                <c:manualLayout>
                  <c:x val="0.16499189005868647"/>
                  <c:y val="-9.68465603570891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10-4EBF-92C2-D1A985391270}"/>
                </c:ext>
              </c:extLst>
            </c:dLbl>
            <c:dLbl>
              <c:idx val="15"/>
              <c:layout>
                <c:manualLayout>
                  <c:x val="0.23997001779271973"/>
                  <c:y val="-2.8482170190674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10-4EBF-92C2-D1A9853912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重症患者状況!$C$8:$C$10</c:f>
              <c:strCache>
                <c:ptCount val="3"/>
                <c:pt idx="0">
                  <c:v>救命救急入院料算定</c:v>
                </c:pt>
                <c:pt idx="1">
                  <c:v>人工呼吸器使用</c:v>
                </c:pt>
                <c:pt idx="2">
                  <c:v>体外式腹膜人工肺(ECMO)使用</c:v>
                </c:pt>
              </c:strCache>
            </c:strRef>
          </c:cat>
          <c:val>
            <c:numRef>
              <c:f>重症患者状況!$D$8:$D$10</c:f>
              <c:numCache>
                <c:formatCode>General</c:formatCode>
                <c:ptCount val="3"/>
                <c:pt idx="0">
                  <c:v>1024</c:v>
                </c:pt>
                <c:pt idx="1">
                  <c:v>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710-4EBF-92C2-D1A98539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  <a:prstDash val="solid"/>
    </a:ln>
  </c:spPr>
  <c:txPr>
    <a:bodyPr/>
    <a:lstStyle/>
    <a:p>
      <a:pPr>
        <a:defRPr sz="7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84408212560386"/>
          <c:y val="7.2786609996886034E-2"/>
          <c:w val="0.78781050724637691"/>
          <c:h val="0.921661030606747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地区別_重症患者状況!$N$3</c:f>
              <c:strCache>
                <c:ptCount val="1"/>
                <c:pt idx="0">
                  <c:v>重症患者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地区別_重症患者状況!$M$4:$M$12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地区別_重症患者状況!$N$4:$N$12</c:f>
              <c:numCache>
                <c:formatCode>0.0%</c:formatCode>
                <c:ptCount val="9"/>
                <c:pt idx="0">
                  <c:v>0.18438177874186551</c:v>
                </c:pt>
                <c:pt idx="1">
                  <c:v>0.22170900692840648</c:v>
                </c:pt>
                <c:pt idx="2">
                  <c:v>0.18624641833810887</c:v>
                </c:pt>
                <c:pt idx="3">
                  <c:v>0.20786516853932585</c:v>
                </c:pt>
                <c:pt idx="4">
                  <c:v>0.30674846625766872</c:v>
                </c:pt>
                <c:pt idx="5">
                  <c:v>0.30618892508143325</c:v>
                </c:pt>
                <c:pt idx="6">
                  <c:v>0.4024767801857585</c:v>
                </c:pt>
                <c:pt idx="7">
                  <c:v>0.20898100172711573</c:v>
                </c:pt>
                <c:pt idx="8">
                  <c:v>0.22744845360824742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B-4BE9-8DDD-DCFBB8222F0D}"/>
            </c:ext>
          </c:extLst>
        </c:ser>
        <c:ser>
          <c:idx val="1"/>
          <c:order val="1"/>
          <c:tx>
            <c:strRef>
              <c:f>地区別_重症患者状況!$O$3</c:f>
              <c:strCache>
                <c:ptCount val="1"/>
                <c:pt idx="0">
                  <c:v>重症以外の患者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地区別_重症患者状況!$M$4:$M$12</c:f>
              <c:strCache>
                <c:ptCount val="9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  <c:pt idx="8">
                  <c:v>広域連合全体</c:v>
                </c:pt>
              </c:strCache>
            </c:strRef>
          </c:cat>
          <c:val>
            <c:numRef>
              <c:f>地区別_重症患者状況!$O$4:$O$12</c:f>
              <c:numCache>
                <c:formatCode>0.0%</c:formatCode>
                <c:ptCount val="9"/>
                <c:pt idx="0">
                  <c:v>0.81561822125813443</c:v>
                </c:pt>
                <c:pt idx="1">
                  <c:v>0.77829099307159355</c:v>
                </c:pt>
                <c:pt idx="2">
                  <c:v>0.81375358166189116</c:v>
                </c:pt>
                <c:pt idx="3">
                  <c:v>0.7921348314606742</c:v>
                </c:pt>
                <c:pt idx="4">
                  <c:v>0.69325153374233128</c:v>
                </c:pt>
                <c:pt idx="5">
                  <c:v>0.69381107491856675</c:v>
                </c:pt>
                <c:pt idx="6">
                  <c:v>0.5975232198142415</c:v>
                </c:pt>
                <c:pt idx="7">
                  <c:v>0.79101899827288424</c:v>
                </c:pt>
                <c:pt idx="8">
                  <c:v>0.77255154639175261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B-4BE9-8DDD-DCFBB822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58944"/>
        <c:axId val="459534848"/>
      </c:barChart>
      <c:catAx>
        <c:axId val="4582589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9534848"/>
        <c:crossesAt val="0"/>
        <c:auto val="1"/>
        <c:lblAlgn val="ctr"/>
        <c:lblOffset val="100"/>
        <c:noMultiLvlLbl val="0"/>
      </c:catAx>
      <c:valAx>
        <c:axId val="459534848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987979207277458"/>
              <c:y val="2.4555603780864198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8258944"/>
        <c:crosses val="autoZero"/>
        <c:crossBetween val="between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22592253021997669"/>
          <c:y val="1.1321686648312533E-2"/>
          <c:w val="0.54833570671504461"/>
          <c:h val="3.3924487648759834E-2"/>
        </c:manualLayout>
      </c:layout>
      <c:overlay val="1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84408212560386"/>
          <c:y val="7.2786609996886034E-2"/>
          <c:w val="0.78781050724637691"/>
          <c:h val="0.921661030606747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市区町村別_重症患者状況!$N$3</c:f>
              <c:strCache>
                <c:ptCount val="1"/>
                <c:pt idx="0">
                  <c:v>重症患者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市区町村別_重症患者状況!$M$4:$M$78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市区町村別_重症患者状況!$N$4:$N$78</c:f>
              <c:numCache>
                <c:formatCode>0.0%</c:formatCode>
                <c:ptCount val="75"/>
                <c:pt idx="0">
                  <c:v>0.20898100172711573</c:v>
                </c:pt>
                <c:pt idx="1">
                  <c:v>0.20634920634920634</c:v>
                </c:pt>
                <c:pt idx="2">
                  <c:v>0.34883720930232559</c:v>
                </c:pt>
                <c:pt idx="3">
                  <c:v>0.2857142857142857</c:v>
                </c:pt>
                <c:pt idx="4">
                  <c:v>0.21212121212121213</c:v>
                </c:pt>
                <c:pt idx="5">
                  <c:v>0.30434782608695654</c:v>
                </c:pt>
                <c:pt idx="6">
                  <c:v>0.31914893617021278</c:v>
                </c:pt>
                <c:pt idx="7">
                  <c:v>0.13432835820895522</c:v>
                </c:pt>
                <c:pt idx="8">
                  <c:v>0.2</c:v>
                </c:pt>
                <c:pt idx="9">
                  <c:v>0.125</c:v>
                </c:pt>
                <c:pt idx="10">
                  <c:v>0.1440677966101695</c:v>
                </c:pt>
                <c:pt idx="11">
                  <c:v>0.16216216216216217</c:v>
                </c:pt>
                <c:pt idx="12">
                  <c:v>0.22330097087378642</c:v>
                </c:pt>
                <c:pt idx="13">
                  <c:v>0.20512820512820512</c:v>
                </c:pt>
                <c:pt idx="14">
                  <c:v>0.21818181818181817</c:v>
                </c:pt>
                <c:pt idx="15">
                  <c:v>0.28421052631578947</c:v>
                </c:pt>
                <c:pt idx="16">
                  <c:v>0.21428571428571427</c:v>
                </c:pt>
                <c:pt idx="17">
                  <c:v>0.24369747899159663</c:v>
                </c:pt>
                <c:pt idx="18">
                  <c:v>0.19101123595505617</c:v>
                </c:pt>
                <c:pt idx="19">
                  <c:v>0.15053763440860216</c:v>
                </c:pt>
                <c:pt idx="20">
                  <c:v>0.17391304347826086</c:v>
                </c:pt>
                <c:pt idx="21">
                  <c:v>0.17272727272727273</c:v>
                </c:pt>
                <c:pt idx="22">
                  <c:v>0.21428571428571427</c:v>
                </c:pt>
                <c:pt idx="23">
                  <c:v>0.16981132075471697</c:v>
                </c:pt>
                <c:pt idx="24">
                  <c:v>0.27906976744186046</c:v>
                </c:pt>
                <c:pt idx="25">
                  <c:v>0.30618892508143325</c:v>
                </c:pt>
                <c:pt idx="26">
                  <c:v>0.33333333333333331</c:v>
                </c:pt>
                <c:pt idx="27">
                  <c:v>0.32692307692307693</c:v>
                </c:pt>
                <c:pt idx="28">
                  <c:v>0.29411764705882354</c:v>
                </c:pt>
                <c:pt idx="29">
                  <c:v>0.53333333333333333</c:v>
                </c:pt>
                <c:pt idx="30">
                  <c:v>0.19565217391304349</c:v>
                </c:pt>
                <c:pt idx="31">
                  <c:v>0.27692307692307694</c:v>
                </c:pt>
                <c:pt idx="32">
                  <c:v>0.1111111111111111</c:v>
                </c:pt>
                <c:pt idx="33">
                  <c:v>0.26865671641791045</c:v>
                </c:pt>
                <c:pt idx="34">
                  <c:v>0.24736842105263157</c:v>
                </c:pt>
                <c:pt idx="35">
                  <c:v>0.1111111111111111</c:v>
                </c:pt>
                <c:pt idx="36">
                  <c:v>0.12213740458015267</c:v>
                </c:pt>
                <c:pt idx="37">
                  <c:v>0.36</c:v>
                </c:pt>
                <c:pt idx="38">
                  <c:v>0.24324324324324326</c:v>
                </c:pt>
                <c:pt idx="39">
                  <c:v>0.30434782608695654</c:v>
                </c:pt>
                <c:pt idx="40">
                  <c:v>0.25882352941176473</c:v>
                </c:pt>
                <c:pt idx="41">
                  <c:v>0.16751269035532995</c:v>
                </c:pt>
                <c:pt idx="42">
                  <c:v>0.18238993710691823</c:v>
                </c:pt>
                <c:pt idx="43">
                  <c:v>0.23157894736842105</c:v>
                </c:pt>
                <c:pt idx="44">
                  <c:v>0.47826086956521741</c:v>
                </c:pt>
                <c:pt idx="45">
                  <c:v>0.40909090909090912</c:v>
                </c:pt>
                <c:pt idx="46">
                  <c:v>0.1875</c:v>
                </c:pt>
                <c:pt idx="47">
                  <c:v>0.3</c:v>
                </c:pt>
                <c:pt idx="48">
                  <c:v>0.22448979591836735</c:v>
                </c:pt>
                <c:pt idx="49">
                  <c:v>0.18811881188118812</c:v>
                </c:pt>
                <c:pt idx="50">
                  <c:v>0.45205479452054792</c:v>
                </c:pt>
                <c:pt idx="51">
                  <c:v>0.20454545454545456</c:v>
                </c:pt>
                <c:pt idx="52">
                  <c:v>0.22222222222222221</c:v>
                </c:pt>
                <c:pt idx="53">
                  <c:v>0.4375</c:v>
                </c:pt>
                <c:pt idx="54">
                  <c:v>0.17073170731707318</c:v>
                </c:pt>
                <c:pt idx="55">
                  <c:v>0.26470588235294118</c:v>
                </c:pt>
                <c:pt idx="56">
                  <c:v>0.47826086956521741</c:v>
                </c:pt>
                <c:pt idx="57">
                  <c:v>0.26666666666666666</c:v>
                </c:pt>
                <c:pt idx="58">
                  <c:v>0.19242902208201892</c:v>
                </c:pt>
                <c:pt idx="59">
                  <c:v>0.5</c:v>
                </c:pt>
                <c:pt idx="60">
                  <c:v>0.13333333333333333</c:v>
                </c:pt>
                <c:pt idx="61">
                  <c:v>0.18518518518518517</c:v>
                </c:pt>
                <c:pt idx="62">
                  <c:v>0.29166666666666669</c:v>
                </c:pt>
                <c:pt idx="63">
                  <c:v>0.42857142857142855</c:v>
                </c:pt>
                <c:pt idx="64">
                  <c:v>0.22222222222222221</c:v>
                </c:pt>
                <c:pt idx="65">
                  <c:v>0.2</c:v>
                </c:pt>
                <c:pt idx="66">
                  <c:v>0.22222222222222221</c:v>
                </c:pt>
                <c:pt idx="67">
                  <c:v>0.33333333333333331</c:v>
                </c:pt>
                <c:pt idx="68">
                  <c:v>0.45454545454545453</c:v>
                </c:pt>
                <c:pt idx="69">
                  <c:v>0.25</c:v>
                </c:pt>
                <c:pt idx="70">
                  <c:v>0.58333333333333337</c:v>
                </c:pt>
                <c:pt idx="71">
                  <c:v>0</c:v>
                </c:pt>
                <c:pt idx="72">
                  <c:v>0.33333333333333331</c:v>
                </c:pt>
                <c:pt idx="73">
                  <c:v>1</c:v>
                </c:pt>
                <c:pt idx="74">
                  <c:v>0.22744845360824742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86-A6AF-625746A672AA}"/>
            </c:ext>
          </c:extLst>
        </c:ser>
        <c:ser>
          <c:idx val="1"/>
          <c:order val="1"/>
          <c:tx>
            <c:strRef>
              <c:f>市区町村別_重症患者状況!$O$3</c:f>
              <c:strCache>
                <c:ptCount val="1"/>
                <c:pt idx="0">
                  <c:v>重症以外の患者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市区町村別_重症患者状況!$M$4:$M$78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市区町村別_重症患者状況!$O$4:$O$78</c:f>
              <c:numCache>
                <c:formatCode>0.0%</c:formatCode>
                <c:ptCount val="75"/>
                <c:pt idx="0">
                  <c:v>0.79101899827288424</c:v>
                </c:pt>
                <c:pt idx="1">
                  <c:v>0.79365079365079361</c:v>
                </c:pt>
                <c:pt idx="2">
                  <c:v>0.65116279069767447</c:v>
                </c:pt>
                <c:pt idx="3">
                  <c:v>0.7142857142857143</c:v>
                </c:pt>
                <c:pt idx="4">
                  <c:v>0.78787878787878785</c:v>
                </c:pt>
                <c:pt idx="5">
                  <c:v>0.69565217391304346</c:v>
                </c:pt>
                <c:pt idx="6">
                  <c:v>0.68085106382978722</c:v>
                </c:pt>
                <c:pt idx="7">
                  <c:v>0.86567164179104472</c:v>
                </c:pt>
                <c:pt idx="8">
                  <c:v>0.8</c:v>
                </c:pt>
                <c:pt idx="9">
                  <c:v>0.875</c:v>
                </c:pt>
                <c:pt idx="10">
                  <c:v>0.85593220338983056</c:v>
                </c:pt>
                <c:pt idx="11">
                  <c:v>0.83783783783783783</c:v>
                </c:pt>
                <c:pt idx="12">
                  <c:v>0.77669902912621358</c:v>
                </c:pt>
                <c:pt idx="13">
                  <c:v>0.79487179487179482</c:v>
                </c:pt>
                <c:pt idx="14">
                  <c:v>0.78181818181818186</c:v>
                </c:pt>
                <c:pt idx="15">
                  <c:v>0.71578947368421053</c:v>
                </c:pt>
                <c:pt idx="16">
                  <c:v>0.7857142857142857</c:v>
                </c:pt>
                <c:pt idx="17">
                  <c:v>0.75630252100840334</c:v>
                </c:pt>
                <c:pt idx="18">
                  <c:v>0.8089887640449438</c:v>
                </c:pt>
                <c:pt idx="19">
                  <c:v>0.84946236559139787</c:v>
                </c:pt>
                <c:pt idx="20">
                  <c:v>0.82608695652173914</c:v>
                </c:pt>
                <c:pt idx="21">
                  <c:v>0.82727272727272727</c:v>
                </c:pt>
                <c:pt idx="22">
                  <c:v>0.7857142857142857</c:v>
                </c:pt>
                <c:pt idx="23">
                  <c:v>0.83018867924528306</c:v>
                </c:pt>
                <c:pt idx="24">
                  <c:v>0.72093023255813948</c:v>
                </c:pt>
                <c:pt idx="25">
                  <c:v>0.69381107491856675</c:v>
                </c:pt>
                <c:pt idx="26">
                  <c:v>0.66666666666666663</c:v>
                </c:pt>
                <c:pt idx="27">
                  <c:v>0.67307692307692313</c:v>
                </c:pt>
                <c:pt idx="28">
                  <c:v>0.70588235294117652</c:v>
                </c:pt>
                <c:pt idx="29">
                  <c:v>0.46666666666666667</c:v>
                </c:pt>
                <c:pt idx="30">
                  <c:v>0.80434782608695654</c:v>
                </c:pt>
                <c:pt idx="31">
                  <c:v>0.72307692307692306</c:v>
                </c:pt>
                <c:pt idx="32">
                  <c:v>0.88888888888888884</c:v>
                </c:pt>
                <c:pt idx="33">
                  <c:v>0.73134328358208955</c:v>
                </c:pt>
                <c:pt idx="34">
                  <c:v>0.75263157894736843</c:v>
                </c:pt>
                <c:pt idx="35">
                  <c:v>0.88888888888888884</c:v>
                </c:pt>
                <c:pt idx="36">
                  <c:v>0.87786259541984735</c:v>
                </c:pt>
                <c:pt idx="37">
                  <c:v>0.64</c:v>
                </c:pt>
                <c:pt idx="38">
                  <c:v>0.7567567567567568</c:v>
                </c:pt>
                <c:pt idx="39">
                  <c:v>0.69565217391304346</c:v>
                </c:pt>
                <c:pt idx="40">
                  <c:v>0.74117647058823533</c:v>
                </c:pt>
                <c:pt idx="41">
                  <c:v>0.8324873096446701</c:v>
                </c:pt>
                <c:pt idx="42">
                  <c:v>0.8176100628930818</c:v>
                </c:pt>
                <c:pt idx="43">
                  <c:v>0.76842105263157889</c:v>
                </c:pt>
                <c:pt idx="44">
                  <c:v>0.52173913043478259</c:v>
                </c:pt>
                <c:pt idx="45">
                  <c:v>0.59090909090909094</c:v>
                </c:pt>
                <c:pt idx="46">
                  <c:v>0.8125</c:v>
                </c:pt>
                <c:pt idx="47">
                  <c:v>0.7</c:v>
                </c:pt>
                <c:pt idx="48">
                  <c:v>0.77551020408163263</c:v>
                </c:pt>
                <c:pt idx="49">
                  <c:v>0.81188118811881194</c:v>
                </c:pt>
                <c:pt idx="50">
                  <c:v>0.54794520547945202</c:v>
                </c:pt>
                <c:pt idx="51">
                  <c:v>0.79545454545454541</c:v>
                </c:pt>
                <c:pt idx="52">
                  <c:v>0.77777777777777779</c:v>
                </c:pt>
                <c:pt idx="53">
                  <c:v>0.5625</c:v>
                </c:pt>
                <c:pt idx="54">
                  <c:v>0.82926829268292679</c:v>
                </c:pt>
                <c:pt idx="55">
                  <c:v>0.73529411764705888</c:v>
                </c:pt>
                <c:pt idx="56">
                  <c:v>0.52173913043478259</c:v>
                </c:pt>
                <c:pt idx="57">
                  <c:v>0.73333333333333328</c:v>
                </c:pt>
                <c:pt idx="58">
                  <c:v>0.80757097791798105</c:v>
                </c:pt>
                <c:pt idx="59">
                  <c:v>0.5</c:v>
                </c:pt>
                <c:pt idx="60">
                  <c:v>0.8666666666666667</c:v>
                </c:pt>
                <c:pt idx="61">
                  <c:v>0.81481481481481477</c:v>
                </c:pt>
                <c:pt idx="62">
                  <c:v>0.70833333333333337</c:v>
                </c:pt>
                <c:pt idx="63">
                  <c:v>0.5714285714285714</c:v>
                </c:pt>
                <c:pt idx="64">
                  <c:v>0.77777777777777779</c:v>
                </c:pt>
                <c:pt idx="65">
                  <c:v>0.8</c:v>
                </c:pt>
                <c:pt idx="66">
                  <c:v>0.77777777777777779</c:v>
                </c:pt>
                <c:pt idx="67">
                  <c:v>0.66666666666666663</c:v>
                </c:pt>
                <c:pt idx="68">
                  <c:v>0.54545454545454541</c:v>
                </c:pt>
                <c:pt idx="69">
                  <c:v>0.75</c:v>
                </c:pt>
                <c:pt idx="70">
                  <c:v>0.41666666666666669</c:v>
                </c:pt>
                <c:pt idx="71">
                  <c:v>0</c:v>
                </c:pt>
                <c:pt idx="72">
                  <c:v>0.66666666666666663</c:v>
                </c:pt>
                <c:pt idx="73">
                  <c:v>0</c:v>
                </c:pt>
                <c:pt idx="74">
                  <c:v>0.77255154639175261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1-4386-A6AF-625746A67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258944"/>
        <c:axId val="459534848"/>
      </c:barChart>
      <c:catAx>
        <c:axId val="4582589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59534848"/>
        <c:crossesAt val="0"/>
        <c:auto val="1"/>
        <c:lblAlgn val="ctr"/>
        <c:lblOffset val="100"/>
        <c:noMultiLvlLbl val="0"/>
      </c:catAx>
      <c:valAx>
        <c:axId val="459534848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987979207277458"/>
              <c:y val="2.4555603780864198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8258944"/>
        <c:crosses val="autoZero"/>
        <c:crossBetween val="between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22592253021997669"/>
          <c:y val="1.1321686648312533E-2"/>
          <c:w val="0.54833570671504461"/>
          <c:h val="3.3924487648759834E-2"/>
        </c:manualLayout>
      </c:layout>
      <c:overlay val="1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1303694075973"/>
          <c:y val="0.1175924804271261"/>
          <c:w val="0.80332683461396337"/>
          <c:h val="0.674320351957070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重症患者の生活習慣病!$U$28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5"/>
              <c:layout>
                <c:manualLayout>
                  <c:x val="4.8549256470047956E-3"/>
                  <c:y val="6.369598765432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C6-4F00-95BB-4EC803A067FE}"/>
                </c:ext>
              </c:extLst>
            </c:dLbl>
            <c:dLbl>
              <c:idx val="6"/>
              <c:layout>
                <c:manualLayout>
                  <c:x val="0"/>
                  <c:y val="5.445075757575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4-4C3E-ABD3-97A024C2F61D}"/>
                </c:ext>
              </c:extLst>
            </c:dLbl>
            <c:dLbl>
              <c:idx val="7"/>
              <c:layout>
                <c:manualLayout>
                  <c:x val="9.4969226652394968E-3"/>
                  <c:y val="-3.8620563271604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34-4C3E-ABD3-97A024C2F61D}"/>
                </c:ext>
              </c:extLst>
            </c:dLbl>
            <c:dLbl>
              <c:idx val="8"/>
              <c:layout>
                <c:manualLayout>
                  <c:x val="1.1025038103999445E-3"/>
                  <c:y val="9.2592385468861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4-4C3E-ABD3-97A024C2F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重症患者の生活習慣病!$C$5:$C$14</c:f>
              <c:strCache>
                <c:ptCount val="10"/>
                <c:pt idx="0">
                  <c:v>糖尿病</c:v>
                </c:pt>
                <c:pt idx="1">
                  <c:v>脂質異常症</c:v>
                </c:pt>
                <c:pt idx="2">
                  <c:v>高血圧性疾患</c:v>
                </c:pt>
                <c:pt idx="3">
                  <c:v>虚血性心疾患</c:v>
                </c:pt>
                <c:pt idx="4">
                  <c:v>くも膜下出血</c:v>
                </c:pt>
                <c:pt idx="5">
                  <c:v>脳内出血</c:v>
                </c:pt>
                <c:pt idx="6">
                  <c:v>脳梗塞</c:v>
                </c:pt>
                <c:pt idx="7">
                  <c:v>脳動脈硬化(症)</c:v>
                </c:pt>
                <c:pt idx="8">
                  <c:v>動脈硬化(症)</c:v>
                </c:pt>
                <c:pt idx="9">
                  <c:v>腎不全</c:v>
                </c:pt>
              </c:strCache>
            </c:strRef>
          </c:cat>
          <c:val>
            <c:numRef>
              <c:f>重症患者の生活習慣病!$J$5:$J$14</c:f>
              <c:numCache>
                <c:formatCode>General</c:formatCode>
                <c:ptCount val="10"/>
                <c:pt idx="0">
                  <c:v>86731.963995354236</c:v>
                </c:pt>
                <c:pt idx="1">
                  <c:v>40225.630738522952</c:v>
                </c:pt>
                <c:pt idx="2">
                  <c:v>66444.75</c:v>
                </c:pt>
                <c:pt idx="3">
                  <c:v>124456.90978886756</c:v>
                </c:pt>
                <c:pt idx="4">
                  <c:v>1269279.625</c:v>
                </c:pt>
                <c:pt idx="5">
                  <c:v>179532.54285714286</c:v>
                </c:pt>
                <c:pt idx="6">
                  <c:v>214511.50263157894</c:v>
                </c:pt>
                <c:pt idx="7">
                  <c:v>15755.75</c:v>
                </c:pt>
                <c:pt idx="8">
                  <c:v>50818.006289308178</c:v>
                </c:pt>
                <c:pt idx="9">
                  <c:v>464533.39199999999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4-4C3E-ABD3-97A024C2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87904"/>
        <c:axId val="453433536"/>
      </c:barChart>
      <c:lineChart>
        <c:grouping val="standard"/>
        <c:varyColors val="0"/>
        <c:ser>
          <c:idx val="0"/>
          <c:order val="1"/>
          <c:tx>
            <c:strRef>
              <c:f>重症患者の生活習慣病!$U$29</c:f>
              <c:strCache>
                <c:ptCount val="1"/>
                <c:pt idx="0">
                  <c:v>患者割合(重症患者に占める割合)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6943178034087122E-2"/>
                  <c:y val="2.8935185185185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4-4C3E-ABD3-97A024C2F61D}"/>
                </c:ext>
              </c:extLst>
            </c:dLbl>
            <c:dLbl>
              <c:idx val="2"/>
              <c:layout>
                <c:manualLayout>
                  <c:x val="-3.2970867215260533E-2"/>
                  <c:y val="-2.9592803030303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4-4C3E-ABD3-97A024C2F61D}"/>
                </c:ext>
              </c:extLst>
            </c:dLbl>
            <c:dLbl>
              <c:idx val="3"/>
              <c:layout>
                <c:manualLayout>
                  <c:x val="-6.1387922576041448E-2"/>
                  <c:y val="-1.1574074074074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34-4C3E-ABD3-97A024C2F61D}"/>
                </c:ext>
              </c:extLst>
            </c:dLbl>
            <c:dLbl>
              <c:idx val="4"/>
              <c:layout>
                <c:manualLayout>
                  <c:x val="1.6183085490010249E-4"/>
                  <c:y val="-7.2019018308080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85526969685383E-2"/>
                      <c:h val="3.75828598484848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034-4C3E-ABD3-97A024C2F61D}"/>
                </c:ext>
              </c:extLst>
            </c:dLbl>
            <c:dLbl>
              <c:idx val="5"/>
              <c:layout>
                <c:manualLayout>
                  <c:x val="-5.4832243842144891E-2"/>
                  <c:y val="-3.210069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4-4C3E-ABD3-97A024C2F61D}"/>
                </c:ext>
              </c:extLst>
            </c:dLbl>
            <c:dLbl>
              <c:idx val="7"/>
              <c:layout>
                <c:manualLayout>
                  <c:x val="-6.5554366247435561E-2"/>
                  <c:y val="-1.4664812184343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34-4C3E-ABD3-97A024C2F61D}"/>
                </c:ext>
              </c:extLst>
            </c:dLbl>
            <c:dLbl>
              <c:idx val="9"/>
              <c:layout>
                <c:manualLayout>
                  <c:x val="-8.2050027396562045E-2"/>
                  <c:y val="-2.1315586419753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34-4C3E-ABD3-97A024C2F61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重症患者の生活習慣病!$C$5:$C$14</c:f>
              <c:strCache>
                <c:ptCount val="10"/>
                <c:pt idx="0">
                  <c:v>糖尿病</c:v>
                </c:pt>
                <c:pt idx="1">
                  <c:v>脂質異常症</c:v>
                </c:pt>
                <c:pt idx="2">
                  <c:v>高血圧性疾患</c:v>
                </c:pt>
                <c:pt idx="3">
                  <c:v>虚血性心疾患</c:v>
                </c:pt>
                <c:pt idx="4">
                  <c:v>くも膜下出血</c:v>
                </c:pt>
                <c:pt idx="5">
                  <c:v>脳内出血</c:v>
                </c:pt>
                <c:pt idx="6">
                  <c:v>脳梗塞</c:v>
                </c:pt>
                <c:pt idx="7">
                  <c:v>脳動脈硬化(症)</c:v>
                </c:pt>
                <c:pt idx="8">
                  <c:v>動脈硬化(症)</c:v>
                </c:pt>
                <c:pt idx="9">
                  <c:v>腎不全</c:v>
                </c:pt>
              </c:strCache>
            </c:strRef>
          </c:cat>
          <c:val>
            <c:numRef>
              <c:f>重症患者の生活習慣病!$H$5:$H$14</c:f>
              <c:numCache>
                <c:formatCode>0.0%</c:formatCode>
                <c:ptCount val="10"/>
                <c:pt idx="0">
                  <c:v>0.81303116147308785</c:v>
                </c:pt>
                <c:pt idx="1">
                  <c:v>0.47308781869688388</c:v>
                </c:pt>
                <c:pt idx="2">
                  <c:v>0.80075542965061375</c:v>
                </c:pt>
                <c:pt idx="3">
                  <c:v>0.49197355996222852</c:v>
                </c:pt>
                <c:pt idx="4">
                  <c:v>1.5108593012275733E-2</c:v>
                </c:pt>
                <c:pt idx="5">
                  <c:v>0.13220018885741266</c:v>
                </c:pt>
                <c:pt idx="6">
                  <c:v>0.35882908404154862</c:v>
                </c:pt>
                <c:pt idx="7">
                  <c:v>3.7771482530689331E-3</c:v>
                </c:pt>
                <c:pt idx="8">
                  <c:v>0.1501416430594901</c:v>
                </c:pt>
                <c:pt idx="9">
                  <c:v>0.2360717658168083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034-4C3E-ABD3-97A024C2F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8928"/>
        <c:axId val="453141056"/>
      </c:lineChart>
      <c:catAx>
        <c:axId val="45458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453433536"/>
        <c:crosses val="autoZero"/>
        <c:auto val="1"/>
        <c:lblAlgn val="ctr"/>
        <c:lblOffset val="100"/>
        <c:noMultiLvlLbl val="0"/>
      </c:catAx>
      <c:valAx>
        <c:axId val="4534335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患者一人当たり</a:t>
                </a:r>
              </a:p>
              <a:p>
                <a:pPr>
                  <a:defRPr/>
                </a:pPr>
                <a:r>
                  <a:rPr lang="ja-JP"/>
                  <a:t>の医療費</a:t>
                </a:r>
                <a:r>
                  <a:rPr lang="en-US" altLang="ja-JP"/>
                  <a:t>(</a:t>
                </a:r>
                <a:r>
                  <a:rPr lang="ja-JP" altLang="ja-JP" sz="1000" b="1" i="0" u="none" strike="noStrike" baseline="0">
                    <a:effectLst/>
                  </a:rPr>
                  <a:t>円</a:t>
                </a:r>
                <a:r>
                  <a:rPr lang="en-US" altLang="ja-JP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252099341208252E-2"/>
              <c:y val="6.7000171987049726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587904"/>
        <c:crosses val="autoZero"/>
        <c:crossBetween val="between"/>
      </c:valAx>
      <c:valAx>
        <c:axId val="45314105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患者割合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(%)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0.90070581189393073"/>
              <c:y val="2.0756172839506169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588928"/>
        <c:crosses val="max"/>
        <c:crossBetween val="between"/>
      </c:valAx>
      <c:catAx>
        <c:axId val="45458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14105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1000"/>
            </a:pPr>
            <a:endParaRPr lang="ja-JP"/>
          </a:p>
        </c:txPr>
      </c:legendEntry>
      <c:layout>
        <c:manualLayout>
          <c:xMode val="edge"/>
          <c:yMode val="edge"/>
          <c:x val="0.18717522331383718"/>
          <c:y val="1.9331597222222222E-2"/>
          <c:w val="0.65477897982848476"/>
          <c:h val="7.0698302469135804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1303694075973"/>
          <c:y val="0.1175924804271261"/>
          <c:w val="0.80332683461396337"/>
          <c:h val="0.674320351957070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重症患者の生活習慣病!$U$66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0"/>
                  <c:y val="0.11569695216049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29-485A-9C89-56BF530A5B4A}"/>
                </c:ext>
              </c:extLst>
            </c:dLbl>
            <c:dLbl>
              <c:idx val="7"/>
              <c:layout>
                <c:manualLayout>
                  <c:x val="6.2602715481276132E-3"/>
                  <c:y val="-1.657196969696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29-485A-9C89-56BF530A5B4A}"/>
                </c:ext>
              </c:extLst>
            </c:dLbl>
            <c:dLbl>
              <c:idx val="8"/>
              <c:layout>
                <c:manualLayout>
                  <c:x val="1.1025038103999445E-3"/>
                  <c:y val="9.2592385468861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29-485A-9C89-56BF530A5B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重症患者の生活習慣病!$C$5:$C$14</c:f>
              <c:strCache>
                <c:ptCount val="10"/>
                <c:pt idx="0">
                  <c:v>糖尿病</c:v>
                </c:pt>
                <c:pt idx="1">
                  <c:v>脂質異常症</c:v>
                </c:pt>
                <c:pt idx="2">
                  <c:v>高血圧性疾患</c:v>
                </c:pt>
                <c:pt idx="3">
                  <c:v>虚血性心疾患</c:v>
                </c:pt>
                <c:pt idx="4">
                  <c:v>くも膜下出血</c:v>
                </c:pt>
                <c:pt idx="5">
                  <c:v>脳内出血</c:v>
                </c:pt>
                <c:pt idx="6">
                  <c:v>脳梗塞</c:v>
                </c:pt>
                <c:pt idx="7">
                  <c:v>脳動脈硬化(症)</c:v>
                </c:pt>
                <c:pt idx="8">
                  <c:v>動脈硬化(症)</c:v>
                </c:pt>
                <c:pt idx="9">
                  <c:v>腎不全</c:v>
                </c:pt>
              </c:strCache>
            </c:strRef>
          </c:cat>
          <c:val>
            <c:numRef>
              <c:f>重症患者の生活習慣病!$R$5:$R$14</c:f>
              <c:numCache>
                <c:formatCode>General</c:formatCode>
                <c:ptCount val="10"/>
                <c:pt idx="0">
                  <c:v>80924.23777276148</c:v>
                </c:pt>
                <c:pt idx="1">
                  <c:v>44823.426326129666</c:v>
                </c:pt>
                <c:pt idx="2">
                  <c:v>71336.243847874721</c:v>
                </c:pt>
                <c:pt idx="3">
                  <c:v>90138.777619387023</c:v>
                </c:pt>
                <c:pt idx="4">
                  <c:v>494513.21739130432</c:v>
                </c:pt>
                <c:pt idx="5">
                  <c:v>269112.21757322177</c:v>
                </c:pt>
                <c:pt idx="6">
                  <c:v>242381.37239583334</c:v>
                </c:pt>
                <c:pt idx="7">
                  <c:v>49533.882352941175</c:v>
                </c:pt>
                <c:pt idx="8">
                  <c:v>57846.314711359402</c:v>
                </c:pt>
                <c:pt idx="9">
                  <c:v>595311.06125827809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29-485A-9C89-56BF530A5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87904"/>
        <c:axId val="453433536"/>
      </c:barChart>
      <c:lineChart>
        <c:grouping val="standard"/>
        <c:varyColors val="0"/>
        <c:ser>
          <c:idx val="0"/>
          <c:order val="1"/>
          <c:tx>
            <c:strRef>
              <c:f>重症患者の生活習慣病!$U$67</c:f>
              <c:strCache>
                <c:ptCount val="1"/>
                <c:pt idx="0">
                  <c:v>患者割合(重症以外の患者に占める割合)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6943178034087122E-2"/>
                  <c:y val="2.8935185185185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29-485A-9C89-56BF530A5B4A}"/>
                </c:ext>
              </c:extLst>
            </c:dLbl>
            <c:dLbl>
              <c:idx val="2"/>
              <c:layout>
                <c:manualLayout>
                  <c:x val="-3.2970867215260533E-2"/>
                  <c:y val="-2.9592803030303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29-485A-9C89-56BF530A5B4A}"/>
                </c:ext>
              </c:extLst>
            </c:dLbl>
            <c:dLbl>
              <c:idx val="3"/>
              <c:layout>
                <c:manualLayout>
                  <c:x val="-6.1387922576041386E-2"/>
                  <c:y val="-1.1574074074074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29-485A-9C89-56BF530A5B4A}"/>
                </c:ext>
              </c:extLst>
            </c:dLbl>
            <c:dLbl>
              <c:idx val="4"/>
              <c:layout>
                <c:manualLayout>
                  <c:x val="6.6350650509066347E-3"/>
                  <c:y val="-4.554398148148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29-485A-9C89-56BF530A5B4A}"/>
                </c:ext>
              </c:extLst>
            </c:dLbl>
            <c:dLbl>
              <c:idx val="5"/>
              <c:layout>
                <c:manualLayout>
                  <c:x val="6.6634810199166635E-3"/>
                  <c:y val="-9.82928240740749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29-485A-9C89-56BF530A5B4A}"/>
                </c:ext>
              </c:extLst>
            </c:dLbl>
            <c:dLbl>
              <c:idx val="7"/>
              <c:layout>
                <c:manualLayout>
                  <c:x val="-6.5554366247435561E-2"/>
                  <c:y val="-1.9675860164141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29-485A-9C89-56BF530A5B4A}"/>
                </c:ext>
              </c:extLst>
            </c:dLbl>
            <c:dLbl>
              <c:idx val="8"/>
              <c:layout>
                <c:manualLayout>
                  <c:x val="-5.5058934464875059E-2"/>
                  <c:y val="-3.5634075126262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3E-4873-A3BE-CAA7878E1CC7}"/>
                </c:ext>
              </c:extLst>
            </c:dLbl>
            <c:dLbl>
              <c:idx val="9"/>
              <c:layout>
                <c:manualLayout>
                  <c:x val="-5.9393707710539395E-2"/>
                  <c:y val="-4.33641975308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29-485A-9C89-56BF530A5B4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重症患者の生活習慣病!$C$5:$C$14</c:f>
              <c:strCache>
                <c:ptCount val="10"/>
                <c:pt idx="0">
                  <c:v>糖尿病</c:v>
                </c:pt>
                <c:pt idx="1">
                  <c:v>脂質異常症</c:v>
                </c:pt>
                <c:pt idx="2">
                  <c:v>高血圧性疾患</c:v>
                </c:pt>
                <c:pt idx="3">
                  <c:v>虚血性心疾患</c:v>
                </c:pt>
                <c:pt idx="4">
                  <c:v>くも膜下出血</c:v>
                </c:pt>
                <c:pt idx="5">
                  <c:v>脳内出血</c:v>
                </c:pt>
                <c:pt idx="6">
                  <c:v>脳梗塞</c:v>
                </c:pt>
                <c:pt idx="7">
                  <c:v>脳動脈硬化(症)</c:v>
                </c:pt>
                <c:pt idx="8">
                  <c:v>動脈硬化(症)</c:v>
                </c:pt>
                <c:pt idx="9">
                  <c:v>腎不全</c:v>
                </c:pt>
              </c:strCache>
            </c:strRef>
          </c:cat>
          <c:val>
            <c:numRef>
              <c:f>重症患者の生活習慣病!$P$5:$P$14</c:f>
              <c:numCache>
                <c:formatCode>0.0%</c:formatCode>
                <c:ptCount val="10"/>
                <c:pt idx="0">
                  <c:v>0.73894912427022519</c:v>
                </c:pt>
                <c:pt idx="1">
                  <c:v>0.42452043369474562</c:v>
                </c:pt>
                <c:pt idx="2">
                  <c:v>0.7456213511259383</c:v>
                </c:pt>
                <c:pt idx="3">
                  <c:v>0.39004726160689462</c:v>
                </c:pt>
                <c:pt idx="4">
                  <c:v>6.3942174033917156E-3</c:v>
                </c:pt>
                <c:pt idx="5">
                  <c:v>6.6444259104809569E-2</c:v>
                </c:pt>
                <c:pt idx="6">
                  <c:v>0.32026688907422851</c:v>
                </c:pt>
                <c:pt idx="7">
                  <c:v>4.7261606894634422E-3</c:v>
                </c:pt>
                <c:pt idx="8">
                  <c:v>0.14929107589658047</c:v>
                </c:pt>
                <c:pt idx="9">
                  <c:v>0.16791770920211288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D29-485A-9C89-56BF530A5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8928"/>
        <c:axId val="453141056"/>
      </c:lineChart>
      <c:catAx>
        <c:axId val="45458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453433536"/>
        <c:crosses val="autoZero"/>
        <c:auto val="1"/>
        <c:lblAlgn val="ctr"/>
        <c:lblOffset val="100"/>
        <c:noMultiLvlLbl val="0"/>
      </c:catAx>
      <c:valAx>
        <c:axId val="4534335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患者一人当たり</a:t>
                </a:r>
              </a:p>
              <a:p>
                <a:pPr>
                  <a:defRPr/>
                </a:pPr>
                <a:r>
                  <a:rPr lang="ja-JP"/>
                  <a:t>の医療費</a:t>
                </a:r>
                <a:r>
                  <a:rPr lang="en-US" altLang="ja-JP"/>
                  <a:t>(</a:t>
                </a:r>
                <a:r>
                  <a:rPr lang="ja-JP" altLang="ja-JP" sz="1000" b="1" i="0" u="none" strike="noStrike" baseline="0">
                    <a:effectLst/>
                  </a:rPr>
                  <a:t>円</a:t>
                </a:r>
                <a:r>
                  <a:rPr lang="en-US" altLang="ja-JP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252099341208252E-2"/>
              <c:y val="6.7000171987049726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587904"/>
        <c:crosses val="autoZero"/>
        <c:crossBetween val="between"/>
      </c:valAx>
      <c:valAx>
        <c:axId val="45314105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患者割合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(%)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0.90070581189393073"/>
              <c:y val="2.3206018518518515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588928"/>
        <c:crosses val="max"/>
        <c:crossBetween val="between"/>
      </c:valAx>
      <c:catAx>
        <c:axId val="45458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14105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1000"/>
            </a:pPr>
            <a:endParaRPr lang="ja-JP"/>
          </a:p>
        </c:txPr>
      </c:legendEntry>
      <c:layout>
        <c:manualLayout>
          <c:xMode val="edge"/>
          <c:yMode val="edge"/>
          <c:x val="0.19364845750984364"/>
          <c:y val="1.9331597222222222E-2"/>
          <c:w val="0.64830574563247823"/>
          <c:h val="6.5798611111111113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地区別_重症患者の生活習慣病!$AA$4</c:f>
              <c:strCache>
                <c:ptCount val="1"/>
                <c:pt idx="0">
                  <c:v>重症患者の生活習慣病患者割合
(重症患者に占める割合)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0074469149578081E-2"/>
                  <c:y val="1.84786225122118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8-493E-940C-7015D24287DA}"/>
                </c:ext>
              </c:extLst>
            </c:dLbl>
            <c:dLbl>
              <c:idx val="1"/>
              <c:layout>
                <c:manualLayout>
                  <c:x val="2.46451648115074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E-49A3-9DD5-B62E6248E71B}"/>
                </c:ext>
              </c:extLst>
            </c:dLbl>
            <c:dLbl>
              <c:idx val="2"/>
              <c:layout>
                <c:manualLayout>
                  <c:x val="2.1564519210069102E-2"/>
                  <c:y val="2.0430159419591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E-49A3-9DD5-B62E6248E71B}"/>
                </c:ext>
              </c:extLst>
            </c:dLbl>
            <c:dLbl>
              <c:idx val="3"/>
              <c:layout>
                <c:manualLayout>
                  <c:x val="4.1517157316078371E-2"/>
                  <c:y val="8.043369850232453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78-493E-940C-7015D24287DA}"/>
                </c:ext>
              </c:extLst>
            </c:dLbl>
            <c:dLbl>
              <c:idx val="4"/>
              <c:layout>
                <c:manualLayout>
                  <c:x val="-1.5403228007192216E-3"/>
                  <c:y val="1.0217492720750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E-49A3-9DD5-B62E6248E71B}"/>
                </c:ext>
              </c:extLst>
            </c:dLbl>
            <c:dLbl>
              <c:idx val="5"/>
              <c:layout>
                <c:manualLayout>
                  <c:x val="2.926613321366521E-2"/>
                  <c:y val="1.0215884046780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E-49A3-9DD5-B62E6248E71B}"/>
                </c:ext>
              </c:extLst>
            </c:dLbl>
            <c:dLbl>
              <c:idx val="6"/>
              <c:layout>
                <c:manualLayout>
                  <c:x val="4.62096840215766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E-49A3-9DD5-B62E6248E71B}"/>
                </c:ext>
              </c:extLst>
            </c:dLbl>
            <c:dLbl>
              <c:idx val="7"/>
              <c:layout>
                <c:manualLayout>
                  <c:x val="-6.16129120287699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F2-4CE8-AEB6-10D30311C848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78-493E-940C-7015D24287DA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78-493E-940C-7015D24287DA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78-493E-940C-7015D24287DA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8-493E-940C-7015D24287DA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78-493E-940C-7015D24287DA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78-493E-940C-7015D24287DA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78-493E-940C-7015D24287DA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78-493E-940C-7015D24287DA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78-493E-940C-7015D24287DA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78-493E-940C-7015D24287DA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78-493E-940C-7015D24287DA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78-493E-940C-7015D24287DA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78-493E-940C-7015D24287DA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78-493E-940C-7015D24287DA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78-493E-940C-7015D24287DA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78-493E-940C-7015D24287DA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78-493E-940C-7015D24287DA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78-493E-940C-7015D24287DA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78-493E-940C-7015D24287DA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78-493E-940C-7015D24287DA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078-493E-940C-7015D24287DA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78-493E-940C-7015D24287DA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078-493E-940C-7015D24287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地区別_重症患者の生活習慣病!$Z$5:$Z$12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地区別_重症患者の生活習慣病!$AA$5:$AA$12</c:f>
              <c:numCache>
                <c:formatCode>0.0%</c:formatCode>
                <c:ptCount val="8"/>
                <c:pt idx="0">
                  <c:v>0.96470588235294119</c:v>
                </c:pt>
                <c:pt idx="1">
                  <c:v>0.96875</c:v>
                </c:pt>
                <c:pt idx="2">
                  <c:v>0.96923076923076923</c:v>
                </c:pt>
                <c:pt idx="3">
                  <c:v>0.963963963963964</c:v>
                </c:pt>
                <c:pt idx="4">
                  <c:v>1</c:v>
                </c:pt>
                <c:pt idx="5">
                  <c:v>0.96808510638297873</c:v>
                </c:pt>
                <c:pt idx="6">
                  <c:v>0.9538461538461539</c:v>
                </c:pt>
                <c:pt idx="7">
                  <c:v>0.98898071625344353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078-493E-940C-7015D242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078-493E-940C-7015D24287D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78-493E-940C-7015D24287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078-493E-940C-7015D24287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78-493E-940C-7015D24287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078-493E-940C-7015D24287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078-493E-940C-7015D24287DA}"/>
                </c:ext>
              </c:extLst>
            </c:dLbl>
            <c:dLbl>
              <c:idx val="6"/>
              <c:layout>
                <c:manualLayout>
                  <c:x val="-0.13240905879606188"/>
                  <c:y val="-0.8716469604105335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078-493E-940C-7015D24287D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078-493E-940C-7015D24287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地区別_重症患者の生活習慣病!$AD$5:$AD$12</c:f>
              <c:numCache>
                <c:formatCode>0.0%</c:formatCode>
                <c:ptCount val="8"/>
                <c:pt idx="0">
                  <c:v>0.9745042492917847</c:v>
                </c:pt>
                <c:pt idx="1">
                  <c:v>0.9745042492917847</c:v>
                </c:pt>
                <c:pt idx="2">
                  <c:v>0.9745042492917847</c:v>
                </c:pt>
                <c:pt idx="3">
                  <c:v>0.9745042492917847</c:v>
                </c:pt>
                <c:pt idx="4">
                  <c:v>0.9745042492917847</c:v>
                </c:pt>
                <c:pt idx="5">
                  <c:v>0.9745042492917847</c:v>
                </c:pt>
                <c:pt idx="6">
                  <c:v>0.9745042492917847</c:v>
                </c:pt>
                <c:pt idx="7">
                  <c:v>0.9745042492917847</c:v>
                </c:pt>
              </c:numCache>
            </c:numRef>
          </c:xVal>
          <c:yVal>
            <c:numRef>
              <c:f>地区別_重症患者の生活習慣病!$AF$5:$AF$12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078-493E-940C-7015D242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  <c:max val="1"/>
          <c:min val="0.8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09539541878"/>
              <c:y val="2.6841719818446578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地区別_重症患者の生活習慣病!$AB$4</c:f>
              <c:strCache>
                <c:ptCount val="1"/>
                <c:pt idx="0">
                  <c:v>重症以外の患者の生活習慣病患者割合
(重症以外の患者に占める割合)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6014770620595533E-3"/>
                  <c:y val="1.84786225122118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3C-4037-8B4E-5C62BD5B92F4}"/>
                </c:ext>
              </c:extLst>
            </c:dLbl>
            <c:dLbl>
              <c:idx val="1"/>
              <c:layout>
                <c:manualLayout>
                  <c:x val="1.5338256873531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41-4DFB-994B-0AA450D57E64}"/>
                </c:ext>
              </c:extLst>
            </c:dLbl>
            <c:dLbl>
              <c:idx val="2"/>
              <c:layout>
                <c:manualLayout>
                  <c:x val="-3.1081742535488169E-3"/>
                  <c:y val="7.4855531010117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F-42D5-972B-5877A3EFAC0D}"/>
                </c:ext>
              </c:extLst>
            </c:dLbl>
            <c:dLbl>
              <c:idx val="3"/>
              <c:layout>
                <c:manualLayout>
                  <c:x val="1.5337049136770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C-4037-8B4E-5C62BD5B92F4}"/>
                </c:ext>
              </c:extLst>
            </c:dLbl>
            <c:dLbl>
              <c:idx val="4"/>
              <c:layout>
                <c:manualLayout>
                  <c:x val="3.37441651217699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16-420E-8635-7C570F078039}"/>
                </c:ext>
              </c:extLst>
            </c:dLbl>
            <c:dLbl>
              <c:idx val="5"/>
              <c:layout>
                <c:manualLayout>
                  <c:x val="1.5338256873530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41-4DFB-994B-0AA450D57E64}"/>
                </c:ext>
              </c:extLst>
            </c:dLbl>
            <c:dLbl>
              <c:idx val="6"/>
              <c:layout>
                <c:manualLayout>
                  <c:x val="1.5338256873531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41-4DFB-994B-0AA450D57E64}"/>
                </c:ext>
              </c:extLst>
            </c:dLbl>
            <c:dLbl>
              <c:idx val="7"/>
              <c:layout>
                <c:manualLayout>
                  <c:x val="3.06765137470625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41-4DFB-994B-0AA450D57E64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3C-4037-8B4E-5C62BD5B92F4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3C-4037-8B4E-5C62BD5B92F4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3C-4037-8B4E-5C62BD5B92F4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3C-4037-8B4E-5C62BD5B92F4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3C-4037-8B4E-5C62BD5B92F4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3C-4037-8B4E-5C62BD5B92F4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3C-4037-8B4E-5C62BD5B92F4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3C-4037-8B4E-5C62BD5B92F4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3C-4037-8B4E-5C62BD5B92F4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3C-4037-8B4E-5C62BD5B92F4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3C-4037-8B4E-5C62BD5B92F4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3C-4037-8B4E-5C62BD5B92F4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3C-4037-8B4E-5C62BD5B92F4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3C-4037-8B4E-5C62BD5B92F4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3C-4037-8B4E-5C62BD5B92F4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3C-4037-8B4E-5C62BD5B92F4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3C-4037-8B4E-5C62BD5B92F4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3C-4037-8B4E-5C62BD5B92F4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3C-4037-8B4E-5C62BD5B92F4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3C-4037-8B4E-5C62BD5B92F4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3C-4037-8B4E-5C62BD5B92F4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3C-4037-8B4E-5C62BD5B92F4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3C-4037-8B4E-5C62BD5B92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地区別_重症患者の生活習慣病!$Z$5:$Z$12</c:f>
              <c:strCache>
                <c:ptCount val="8"/>
                <c:pt idx="0">
                  <c:v>豊能医療圏</c:v>
                </c:pt>
                <c:pt idx="1">
                  <c:v>三島医療圏</c:v>
                </c:pt>
                <c:pt idx="2">
                  <c:v>北河内医療圏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堺市医療圏</c:v>
                </c:pt>
                <c:pt idx="6">
                  <c:v>泉州医療圏</c:v>
                </c:pt>
                <c:pt idx="7">
                  <c:v>大阪市医療圏</c:v>
                </c:pt>
              </c:strCache>
            </c:strRef>
          </c:cat>
          <c:val>
            <c:numRef>
              <c:f>地区別_重症患者の生活習慣病!$AB$5:$AB$12</c:f>
              <c:numCache>
                <c:formatCode>0.0%</c:formatCode>
                <c:ptCount val="8"/>
                <c:pt idx="0">
                  <c:v>0.92553191489361697</c:v>
                </c:pt>
                <c:pt idx="1">
                  <c:v>0.94955489614243327</c:v>
                </c:pt>
                <c:pt idx="2">
                  <c:v>0.93309859154929575</c:v>
                </c:pt>
                <c:pt idx="3">
                  <c:v>0.96453900709219853</c:v>
                </c:pt>
                <c:pt idx="4">
                  <c:v>0.93805309734513276</c:v>
                </c:pt>
                <c:pt idx="5">
                  <c:v>0.95774647887323938</c:v>
                </c:pt>
                <c:pt idx="6">
                  <c:v>0.88601036269430056</c:v>
                </c:pt>
                <c:pt idx="7">
                  <c:v>0.95851528384279472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43C-4037-8B4E-5C62BD5B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3C-4037-8B4E-5C62BD5B92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43C-4037-8B4E-5C62BD5B92F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3C-4037-8B4E-5C62BD5B92F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43C-4037-8B4E-5C62BD5B92F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43C-4037-8B4E-5C62BD5B92F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43C-4037-8B4E-5C62BD5B92F4}"/>
                </c:ext>
              </c:extLst>
            </c:dLbl>
            <c:dLbl>
              <c:idx val="6"/>
              <c:layout>
                <c:manualLayout>
                  <c:x val="1.5520504350871572E-2"/>
                  <c:y val="-0.8706251558866834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43C-4037-8B4E-5C62BD5B92F4}"/>
                </c:ext>
              </c:extLst>
            </c:dLbl>
            <c:dLbl>
              <c:idx val="7"/>
              <c:layout>
                <c:manualLayout>
                  <c:x val="0"/>
                  <c:y val="1.0218120670373082E-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41-4DFB-994B-0AA450D57E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地区別_重症患者の生活習慣病!$AE$5:$AE$12</c:f>
              <c:numCache>
                <c:formatCode>0.0%</c:formatCode>
                <c:ptCount val="8"/>
                <c:pt idx="0">
                  <c:v>0.94634417570197382</c:v>
                </c:pt>
                <c:pt idx="1">
                  <c:v>0.94634417570197382</c:v>
                </c:pt>
                <c:pt idx="2">
                  <c:v>0.94634417570197382</c:v>
                </c:pt>
                <c:pt idx="3">
                  <c:v>0.94634417570197382</c:v>
                </c:pt>
                <c:pt idx="4">
                  <c:v>0.94634417570197382</c:v>
                </c:pt>
                <c:pt idx="5">
                  <c:v>0.94634417570197382</c:v>
                </c:pt>
                <c:pt idx="6">
                  <c:v>0.94634417570197382</c:v>
                </c:pt>
                <c:pt idx="7">
                  <c:v>0.94634417570197382</c:v>
                </c:pt>
              </c:numCache>
            </c:numRef>
          </c:xVal>
          <c:yVal>
            <c:numRef>
              <c:f>地区別_重症患者の生活習慣病!$AF$5:$AF$12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43C-4037-8B4E-5C62BD5B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  <c:max val="1"/>
          <c:min val="0.8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09539541878"/>
              <c:y val="2.6841719818446578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市区町村別_重症患者の生活習慣病!$AA$4</c:f>
              <c:strCache>
                <c:ptCount val="1"/>
                <c:pt idx="0">
                  <c:v>重症患者の生活習慣病患者割合
(重症患者に占める割合)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6.188815467449828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60-4C9C-AB54-AF02E4512586}"/>
                </c:ext>
              </c:extLst>
            </c:dLbl>
            <c:dLbl>
              <c:idx val="15"/>
              <c:layout>
                <c:manualLayout>
                  <c:x val="2.92661332136650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0-4C9C-AB54-AF02E4512586}"/>
                </c:ext>
              </c:extLst>
            </c:dLbl>
            <c:dLbl>
              <c:idx val="25"/>
              <c:layout>
                <c:manualLayout>
                  <c:x val="1.69435508079113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60-4C9C-AB54-AF02E4512586}"/>
                </c:ext>
              </c:extLst>
            </c:dLbl>
            <c:dLbl>
              <c:idx val="34"/>
              <c:layout>
                <c:manualLayout>
                  <c:x val="-3.080645601438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60-4C9C-AB54-AF02E4512586}"/>
                </c:ext>
              </c:extLst>
            </c:dLbl>
            <c:dLbl>
              <c:idx val="53"/>
              <c:layout>
                <c:manualLayout>
                  <c:x val="3.9296424207212066E-5"/>
                  <c:y val="3.272898177519378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5B-44AE-8F10-A71052CDA3E4}"/>
                </c:ext>
              </c:extLst>
            </c:dLbl>
            <c:dLbl>
              <c:idx val="54"/>
              <c:layout>
                <c:manualLayout>
                  <c:x val="-5.8823351051088381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5B-44AE-8F10-A71052CDA3E4}"/>
                </c:ext>
              </c:extLst>
            </c:dLbl>
            <c:dLbl>
              <c:idx val="55"/>
              <c:layout>
                <c:manualLayout>
                  <c:x val="1.48149944966813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5B-44AE-8F10-A71052CDA3E4}"/>
                </c:ext>
              </c:extLst>
            </c:dLbl>
            <c:dLbl>
              <c:idx val="56"/>
              <c:layout>
                <c:manualLayout>
                  <c:x val="1.4291042173916997E-3"/>
                  <c:y val="8.182245459039066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62-43F4-BBD9-063BFC1C3A62}"/>
                </c:ext>
              </c:extLst>
            </c:dLbl>
            <c:dLbl>
              <c:idx val="58"/>
              <c:layout>
                <c:manualLayout>
                  <c:x val="2.00241964093497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60-4C9C-AB54-AF02E45125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市区町村別_重症患者の生活習慣病!$Z$5:$Z$78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市区町村別_重症患者の生活習慣病!$AA$5:$AA$78</c:f>
              <c:numCache>
                <c:formatCode>0.0%</c:formatCode>
                <c:ptCount val="74"/>
                <c:pt idx="0">
                  <c:v>0.98898071625344353</c:v>
                </c:pt>
                <c:pt idx="1">
                  <c:v>0.92307692307692313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0.96296296296296291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0.875</c:v>
                </c:pt>
                <c:pt idx="21">
                  <c:v>0.94736842105263153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0.96808510638297873</c:v>
                </c:pt>
                <c:pt idx="26">
                  <c:v>1</c:v>
                </c:pt>
                <c:pt idx="27">
                  <c:v>0.88235294117647056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0.94444444444444442</c:v>
                </c:pt>
                <c:pt idx="32">
                  <c:v>1</c:v>
                </c:pt>
                <c:pt idx="33">
                  <c:v>0.94444444444444442</c:v>
                </c:pt>
                <c:pt idx="34">
                  <c:v>0.95744680851063835</c:v>
                </c:pt>
                <c:pt idx="35">
                  <c:v>1</c:v>
                </c:pt>
                <c:pt idx="36">
                  <c:v>0.9375</c:v>
                </c:pt>
                <c:pt idx="37">
                  <c:v>1</c:v>
                </c:pt>
                <c:pt idx="38">
                  <c:v>0.94444444444444442</c:v>
                </c:pt>
                <c:pt idx="39">
                  <c:v>1</c:v>
                </c:pt>
                <c:pt idx="40">
                  <c:v>1</c:v>
                </c:pt>
                <c:pt idx="41">
                  <c:v>0.93939393939393945</c:v>
                </c:pt>
                <c:pt idx="42">
                  <c:v>1</c:v>
                </c:pt>
                <c:pt idx="43">
                  <c:v>0.95454545454545459</c:v>
                </c:pt>
                <c:pt idx="44">
                  <c:v>1</c:v>
                </c:pt>
                <c:pt idx="45">
                  <c:v>1</c:v>
                </c:pt>
                <c:pt idx="46">
                  <c:v>0.93939393939393945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0.93939393939393945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0.90909090909090906</c:v>
                </c:pt>
                <c:pt idx="57">
                  <c:v>1</c:v>
                </c:pt>
                <c:pt idx="58">
                  <c:v>0.96721311475409832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0.88888888888888884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0.8571428571428571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762-43F4-BBD9-063BFC1C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64257219774841"/>
                  <c:y val="-0.84581669560185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887677435144397"/>
                      <c:h val="5.47378954475308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BB3-415A-AB31-F74F11F29B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市区町村別_重症患者の生活習慣病!$AD$5:$AD$78</c:f>
              <c:numCache>
                <c:formatCode>0.0%</c:formatCode>
                <c:ptCount val="74"/>
                <c:pt idx="0">
                  <c:v>0.9745042492917847</c:v>
                </c:pt>
                <c:pt idx="1">
                  <c:v>0.9745042492917847</c:v>
                </c:pt>
                <c:pt idx="2">
                  <c:v>0.9745042492917847</c:v>
                </c:pt>
                <c:pt idx="3">
                  <c:v>0.9745042492917847</c:v>
                </c:pt>
                <c:pt idx="4">
                  <c:v>0.9745042492917847</c:v>
                </c:pt>
                <c:pt idx="5">
                  <c:v>0.9745042492917847</c:v>
                </c:pt>
                <c:pt idx="6">
                  <c:v>0.9745042492917847</c:v>
                </c:pt>
                <c:pt idx="7">
                  <c:v>0.9745042492917847</c:v>
                </c:pt>
                <c:pt idx="8">
                  <c:v>0.9745042492917847</c:v>
                </c:pt>
                <c:pt idx="9">
                  <c:v>0.9745042492917847</c:v>
                </c:pt>
                <c:pt idx="10">
                  <c:v>0.9745042492917847</c:v>
                </c:pt>
                <c:pt idx="11">
                  <c:v>0.9745042492917847</c:v>
                </c:pt>
                <c:pt idx="12">
                  <c:v>0.9745042492917847</c:v>
                </c:pt>
                <c:pt idx="13">
                  <c:v>0.9745042492917847</c:v>
                </c:pt>
                <c:pt idx="14">
                  <c:v>0.9745042492917847</c:v>
                </c:pt>
                <c:pt idx="15">
                  <c:v>0.9745042492917847</c:v>
                </c:pt>
                <c:pt idx="16">
                  <c:v>0.9745042492917847</c:v>
                </c:pt>
                <c:pt idx="17">
                  <c:v>0.9745042492917847</c:v>
                </c:pt>
                <c:pt idx="18">
                  <c:v>0.9745042492917847</c:v>
                </c:pt>
                <c:pt idx="19">
                  <c:v>0.9745042492917847</c:v>
                </c:pt>
                <c:pt idx="20">
                  <c:v>0.9745042492917847</c:v>
                </c:pt>
                <c:pt idx="21">
                  <c:v>0.9745042492917847</c:v>
                </c:pt>
                <c:pt idx="22">
                  <c:v>0.9745042492917847</c:v>
                </c:pt>
                <c:pt idx="23">
                  <c:v>0.9745042492917847</c:v>
                </c:pt>
                <c:pt idx="24">
                  <c:v>0.9745042492917847</c:v>
                </c:pt>
                <c:pt idx="25">
                  <c:v>0.9745042492917847</c:v>
                </c:pt>
                <c:pt idx="26">
                  <c:v>0.9745042492917847</c:v>
                </c:pt>
                <c:pt idx="27">
                  <c:v>0.9745042492917847</c:v>
                </c:pt>
                <c:pt idx="28">
                  <c:v>0.9745042492917847</c:v>
                </c:pt>
                <c:pt idx="29">
                  <c:v>0.9745042492917847</c:v>
                </c:pt>
                <c:pt idx="30">
                  <c:v>0.9745042492917847</c:v>
                </c:pt>
                <c:pt idx="31">
                  <c:v>0.9745042492917847</c:v>
                </c:pt>
                <c:pt idx="32">
                  <c:v>0.9745042492917847</c:v>
                </c:pt>
                <c:pt idx="33">
                  <c:v>0.9745042492917847</c:v>
                </c:pt>
                <c:pt idx="34">
                  <c:v>0.9745042492917847</c:v>
                </c:pt>
                <c:pt idx="35">
                  <c:v>0.9745042492917847</c:v>
                </c:pt>
                <c:pt idx="36">
                  <c:v>0.9745042492917847</c:v>
                </c:pt>
                <c:pt idx="37">
                  <c:v>0.9745042492917847</c:v>
                </c:pt>
                <c:pt idx="38">
                  <c:v>0.9745042492917847</c:v>
                </c:pt>
                <c:pt idx="39">
                  <c:v>0.9745042492917847</c:v>
                </c:pt>
                <c:pt idx="40">
                  <c:v>0.9745042492917847</c:v>
                </c:pt>
                <c:pt idx="41">
                  <c:v>0.9745042492917847</c:v>
                </c:pt>
                <c:pt idx="42">
                  <c:v>0.9745042492917847</c:v>
                </c:pt>
                <c:pt idx="43">
                  <c:v>0.9745042492917847</c:v>
                </c:pt>
                <c:pt idx="44">
                  <c:v>0.9745042492917847</c:v>
                </c:pt>
                <c:pt idx="45">
                  <c:v>0.9745042492917847</c:v>
                </c:pt>
                <c:pt idx="46">
                  <c:v>0.9745042492917847</c:v>
                </c:pt>
                <c:pt idx="47">
                  <c:v>0.9745042492917847</c:v>
                </c:pt>
                <c:pt idx="48">
                  <c:v>0.9745042492917847</c:v>
                </c:pt>
                <c:pt idx="49">
                  <c:v>0.9745042492917847</c:v>
                </c:pt>
                <c:pt idx="50">
                  <c:v>0.9745042492917847</c:v>
                </c:pt>
                <c:pt idx="51">
                  <c:v>0.9745042492917847</c:v>
                </c:pt>
                <c:pt idx="52">
                  <c:v>0.9745042492917847</c:v>
                </c:pt>
                <c:pt idx="53">
                  <c:v>0.9745042492917847</c:v>
                </c:pt>
                <c:pt idx="54">
                  <c:v>0.9745042492917847</c:v>
                </c:pt>
                <c:pt idx="55">
                  <c:v>0.9745042492917847</c:v>
                </c:pt>
                <c:pt idx="56">
                  <c:v>0.9745042492917847</c:v>
                </c:pt>
                <c:pt idx="57">
                  <c:v>0.9745042492917847</c:v>
                </c:pt>
                <c:pt idx="58">
                  <c:v>0.9745042492917847</c:v>
                </c:pt>
                <c:pt idx="59">
                  <c:v>0.9745042492917847</c:v>
                </c:pt>
                <c:pt idx="60">
                  <c:v>0.9745042492917847</c:v>
                </c:pt>
                <c:pt idx="61">
                  <c:v>0.9745042492917847</c:v>
                </c:pt>
                <c:pt idx="62">
                  <c:v>0.9745042492917847</c:v>
                </c:pt>
                <c:pt idx="63">
                  <c:v>0.9745042492917847</c:v>
                </c:pt>
                <c:pt idx="64">
                  <c:v>0.9745042492917847</c:v>
                </c:pt>
                <c:pt idx="65">
                  <c:v>0.9745042492917847</c:v>
                </c:pt>
                <c:pt idx="66">
                  <c:v>0.9745042492917847</c:v>
                </c:pt>
                <c:pt idx="67">
                  <c:v>0.9745042492917847</c:v>
                </c:pt>
                <c:pt idx="68">
                  <c:v>0.9745042492917847</c:v>
                </c:pt>
                <c:pt idx="69">
                  <c:v>0.9745042492917847</c:v>
                </c:pt>
                <c:pt idx="70">
                  <c:v>0.9745042492917847</c:v>
                </c:pt>
                <c:pt idx="71">
                  <c:v>0.9745042492917847</c:v>
                </c:pt>
                <c:pt idx="72">
                  <c:v>0.9745042492917847</c:v>
                </c:pt>
                <c:pt idx="73">
                  <c:v>0.9745042492917847</c:v>
                </c:pt>
              </c:numCache>
            </c:numRef>
          </c:xVal>
          <c:yVal>
            <c:numRef>
              <c:f>市区町村別_重症患者の生活習慣病!$AF$5:$AF$78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762-43F4-BBD9-063BFC1C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  <c:max val="1"/>
          <c:min val="0.70000000000000007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09539541878"/>
              <c:y val="2.6841719818446578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  <c:majorUnit val="5.000000000000001E-2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市区町村別_重症患者の生活習慣病!$AB$4</c:f>
              <c:strCache>
                <c:ptCount val="1"/>
                <c:pt idx="0">
                  <c:v>重症以外の患者の生活習慣病患者割合
(重症以外の患者に占める割合)</c:v>
                </c:pt>
              </c:strCache>
            </c:strRef>
          </c:tx>
          <c:spPr>
            <a:solidFill>
              <a:srgbClr val="376092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3.22103394344167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D3-4BE5-ACBB-3CC09770ED1D}"/>
                </c:ext>
              </c:extLst>
            </c:dLbl>
            <c:dLbl>
              <c:idx val="6"/>
              <c:layout>
                <c:manualLayout>
                  <c:x val="2.30073853102976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D3-4BE5-ACBB-3CC09770ED1D}"/>
                </c:ext>
              </c:extLst>
            </c:dLbl>
            <c:dLbl>
              <c:idx val="14"/>
              <c:layout>
                <c:manualLayout>
                  <c:x val="9.20295412411899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D3-4BE5-ACBB-3CC09770ED1D}"/>
                </c:ext>
              </c:extLst>
            </c:dLbl>
            <c:dLbl>
              <c:idx val="34"/>
              <c:layout>
                <c:manualLayout>
                  <c:x val="-3.06765137470648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D3-4BE5-ACBB-3CC09770ED1D}"/>
                </c:ext>
              </c:extLst>
            </c:dLbl>
            <c:dLbl>
              <c:idx val="36"/>
              <c:layout>
                <c:manualLayout>
                  <c:x val="1.84059082482381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BE5-ACBB-3CC09770ED1D}"/>
                </c:ext>
              </c:extLst>
            </c:dLbl>
            <c:dLbl>
              <c:idx val="37"/>
              <c:layout>
                <c:manualLayout>
                  <c:x val="4.58201445078363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BD-4575-A524-736FDC17A0D1}"/>
                </c:ext>
              </c:extLst>
            </c:dLbl>
            <c:dLbl>
              <c:idx val="38"/>
              <c:layout>
                <c:manualLayout>
                  <c:x val="4.58201445078363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2BD-4575-A524-736FDC17A0D1}"/>
                </c:ext>
              </c:extLst>
            </c:dLbl>
            <c:dLbl>
              <c:idx val="39"/>
              <c:layout>
                <c:manualLayout>
                  <c:x val="7.63669075130605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E8-4A79-8449-E83CCD448FE2}"/>
                </c:ext>
              </c:extLst>
            </c:dLbl>
            <c:dLbl>
              <c:idx val="40"/>
              <c:layout>
                <c:manualLayout>
                  <c:x val="-3.10654049843296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2BD-4575-A524-736FDC17A0D1}"/>
                </c:ext>
              </c:extLst>
            </c:dLbl>
            <c:dLbl>
              <c:idx val="41"/>
              <c:layout>
                <c:manualLayout>
                  <c:x val="-4.640366185786146E-3"/>
                  <c:y val="8.04576431487358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2BD-4575-A524-736FDC17A0D1}"/>
                </c:ext>
              </c:extLst>
            </c:dLbl>
            <c:dLbl>
              <c:idx val="42"/>
              <c:layout>
                <c:manualLayout>
                  <c:x val="2.14152259373546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2BD-4575-A524-736FDC17A0D1}"/>
                </c:ext>
              </c:extLst>
            </c:dLbl>
            <c:dLbl>
              <c:idx val="43"/>
              <c:layout>
                <c:manualLayout>
                  <c:x val="-3.12598506029614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2BD-4575-A524-736FDC17A0D1}"/>
                </c:ext>
              </c:extLst>
            </c:dLbl>
            <c:dLbl>
              <c:idx val="44"/>
              <c:layout>
                <c:manualLayout>
                  <c:x val="-1.59868115145622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2BD-4575-A524-736FDC17A0D1}"/>
                </c:ext>
              </c:extLst>
            </c:dLbl>
            <c:dLbl>
              <c:idx val="45"/>
              <c:layout>
                <c:manualLayout>
                  <c:x val="-1.60520292996938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E8-4A79-8449-E83CCD448FE2}"/>
                </c:ext>
              </c:extLst>
            </c:dLbl>
            <c:dLbl>
              <c:idx val="46"/>
              <c:layout>
                <c:manualLayout>
                  <c:x val="-3.13902861732256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E8-4A79-8449-E83CCD448FE2}"/>
                </c:ext>
              </c:extLst>
            </c:dLbl>
            <c:dLbl>
              <c:idx val="47"/>
              <c:layout>
                <c:manualLayout>
                  <c:x val="-3.19096129807547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2BD-4575-A524-736FDC17A0D1}"/>
                </c:ext>
              </c:extLst>
            </c:dLbl>
            <c:dLbl>
              <c:idx val="49"/>
              <c:layout>
                <c:manualLayout>
                  <c:x val="1.99397339355913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BE5-ACBB-3CC09770ED1D}"/>
                </c:ext>
              </c:extLst>
            </c:dLbl>
            <c:dLbl>
              <c:idx val="51"/>
              <c:layout>
                <c:manualLayout>
                  <c:x val="1.07367798114721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BE5-ACBB-3CC09770ED1D}"/>
                </c:ext>
              </c:extLst>
            </c:dLbl>
            <c:dLbl>
              <c:idx val="54"/>
              <c:layout>
                <c:manualLayout>
                  <c:x val="1.380443118617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BE5-ACBB-3CC09770ED1D}"/>
                </c:ext>
              </c:extLst>
            </c:dLbl>
            <c:dLbl>
              <c:idx val="59"/>
              <c:layout>
                <c:manualLayout>
                  <c:x val="2.45412109976509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BE5-ACBB-3CC09770ED1D}"/>
                </c:ext>
              </c:extLst>
            </c:dLbl>
            <c:dLbl>
              <c:idx val="62"/>
              <c:layout>
                <c:manualLayout>
                  <c:x val="1.380443118617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D3-4BE5-ACBB-3CC09770ED1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市区町村別_重症患者の生活習慣病!$Z$5:$Z$78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市区町村別_重症患者の生活習慣病!$AB$5:$AB$78</c:f>
              <c:numCache>
                <c:formatCode>0.0%</c:formatCode>
                <c:ptCount val="74"/>
                <c:pt idx="0">
                  <c:v>0.95851528384279472</c:v>
                </c:pt>
                <c:pt idx="1">
                  <c:v>1</c:v>
                </c:pt>
                <c:pt idx="2">
                  <c:v>1</c:v>
                </c:pt>
                <c:pt idx="3">
                  <c:v>0.93333333333333335</c:v>
                </c:pt>
                <c:pt idx="4">
                  <c:v>0.84615384615384615</c:v>
                </c:pt>
                <c:pt idx="5">
                  <c:v>1</c:v>
                </c:pt>
                <c:pt idx="6">
                  <c:v>0.9375</c:v>
                </c:pt>
                <c:pt idx="7">
                  <c:v>0.94827586206896552</c:v>
                </c:pt>
                <c:pt idx="8">
                  <c:v>1</c:v>
                </c:pt>
                <c:pt idx="9">
                  <c:v>0.97959183673469385</c:v>
                </c:pt>
                <c:pt idx="10">
                  <c:v>0.97029702970297027</c:v>
                </c:pt>
                <c:pt idx="11">
                  <c:v>0.967741935483871</c:v>
                </c:pt>
                <c:pt idx="12">
                  <c:v>0.91249999999999998</c:v>
                </c:pt>
                <c:pt idx="13">
                  <c:v>0.956989247311828</c:v>
                </c:pt>
                <c:pt idx="14">
                  <c:v>0.94186046511627908</c:v>
                </c:pt>
                <c:pt idx="15">
                  <c:v>0.97058823529411764</c:v>
                </c:pt>
                <c:pt idx="16">
                  <c:v>1</c:v>
                </c:pt>
                <c:pt idx="17">
                  <c:v>0.96666666666666667</c:v>
                </c:pt>
                <c:pt idx="18">
                  <c:v>1</c:v>
                </c:pt>
                <c:pt idx="19">
                  <c:v>0.91139240506329111</c:v>
                </c:pt>
                <c:pt idx="20">
                  <c:v>0.89473684210526316</c:v>
                </c:pt>
                <c:pt idx="21">
                  <c:v>0.95604395604395609</c:v>
                </c:pt>
                <c:pt idx="22">
                  <c:v>0.95959595959595956</c:v>
                </c:pt>
                <c:pt idx="23">
                  <c:v>1</c:v>
                </c:pt>
                <c:pt idx="24">
                  <c:v>0.967741935483871</c:v>
                </c:pt>
                <c:pt idx="25">
                  <c:v>0.95774647887323938</c:v>
                </c:pt>
                <c:pt idx="26">
                  <c:v>0.97222222222222221</c:v>
                </c:pt>
                <c:pt idx="27">
                  <c:v>0.97142857142857142</c:v>
                </c:pt>
                <c:pt idx="28">
                  <c:v>0.94444444444444442</c:v>
                </c:pt>
                <c:pt idx="29">
                  <c:v>0.9285714285714286</c:v>
                </c:pt>
                <c:pt idx="30">
                  <c:v>0.94594594594594594</c:v>
                </c:pt>
                <c:pt idx="31">
                  <c:v>0.95744680851063835</c:v>
                </c:pt>
                <c:pt idx="32">
                  <c:v>1</c:v>
                </c:pt>
                <c:pt idx="33">
                  <c:v>0.89795918367346939</c:v>
                </c:pt>
                <c:pt idx="34">
                  <c:v>0.93006993006993011</c:v>
                </c:pt>
                <c:pt idx="35">
                  <c:v>0.875</c:v>
                </c:pt>
                <c:pt idx="36">
                  <c:v>0.93913043478260871</c:v>
                </c:pt>
                <c:pt idx="37">
                  <c:v>0.875</c:v>
                </c:pt>
                <c:pt idx="38">
                  <c:v>0.9464285714285714</c:v>
                </c:pt>
                <c:pt idx="39">
                  <c:v>0.875</c:v>
                </c:pt>
                <c:pt idx="40">
                  <c:v>0.98412698412698407</c:v>
                </c:pt>
                <c:pt idx="41">
                  <c:v>0.92682926829268297</c:v>
                </c:pt>
                <c:pt idx="42">
                  <c:v>0.93846153846153846</c:v>
                </c:pt>
                <c:pt idx="43">
                  <c:v>0.9726027397260274</c:v>
                </c:pt>
                <c:pt idx="44">
                  <c:v>0.83333333333333337</c:v>
                </c:pt>
                <c:pt idx="45">
                  <c:v>0.92307692307692313</c:v>
                </c:pt>
                <c:pt idx="46">
                  <c:v>0.90909090909090906</c:v>
                </c:pt>
                <c:pt idx="47">
                  <c:v>0.95238095238095233</c:v>
                </c:pt>
                <c:pt idx="48">
                  <c:v>0.92105263157894735</c:v>
                </c:pt>
                <c:pt idx="49">
                  <c:v>0.93902439024390238</c:v>
                </c:pt>
                <c:pt idx="50">
                  <c:v>0.875</c:v>
                </c:pt>
                <c:pt idx="51">
                  <c:v>0.94285714285714284</c:v>
                </c:pt>
                <c:pt idx="52">
                  <c:v>0.95238095238095233</c:v>
                </c:pt>
                <c:pt idx="53">
                  <c:v>1</c:v>
                </c:pt>
                <c:pt idx="54">
                  <c:v>0.94117647058823528</c:v>
                </c:pt>
                <c:pt idx="55">
                  <c:v>1</c:v>
                </c:pt>
                <c:pt idx="56">
                  <c:v>0.91666666666666663</c:v>
                </c:pt>
                <c:pt idx="57">
                  <c:v>0.90909090909090906</c:v>
                </c:pt>
                <c:pt idx="58">
                  <c:v>0.9609375</c:v>
                </c:pt>
                <c:pt idx="59">
                  <c:v>0.9375</c:v>
                </c:pt>
                <c:pt idx="60">
                  <c:v>0.96153846153846156</c:v>
                </c:pt>
                <c:pt idx="61">
                  <c:v>0.90909090909090906</c:v>
                </c:pt>
                <c:pt idx="62">
                  <c:v>0.94117647058823528</c:v>
                </c:pt>
                <c:pt idx="63">
                  <c:v>0.91666666666666663</c:v>
                </c:pt>
                <c:pt idx="64">
                  <c:v>1</c:v>
                </c:pt>
                <c:pt idx="65">
                  <c:v>1</c:v>
                </c:pt>
                <c:pt idx="66">
                  <c:v>0.8571428571428571</c:v>
                </c:pt>
                <c:pt idx="67">
                  <c:v>0.83333333333333337</c:v>
                </c:pt>
                <c:pt idx="68">
                  <c:v>0.83333333333333337</c:v>
                </c:pt>
                <c:pt idx="69">
                  <c:v>1</c:v>
                </c:pt>
                <c:pt idx="70">
                  <c:v>0.8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2BD-4575-A524-736FDC17A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0FC-4169-846D-2E69F3FC64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E0FC-4169-846D-2E69F3FC64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0FC-4169-846D-2E69F3FC64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E0FC-4169-846D-2E69F3FC64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E0FC-4169-846D-2E69F3FC64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E0FC-4169-846D-2E69F3FC64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E0FC-4169-846D-2E69F3FC64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0FC-4169-846D-2E69F3FC64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0FC-4169-846D-2E69F3FC64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0FC-4169-846D-2E69F3FC64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0FC-4169-846D-2E69F3FC64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0FC-4169-846D-2E69F3FC640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0FC-4169-846D-2E69F3FC640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0FC-4169-846D-2E69F3FC640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0FC-4169-846D-2E69F3FC640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0FC-4169-846D-2E69F3FC640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0FC-4169-846D-2E69F3FC640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0FC-4169-846D-2E69F3FC640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0FC-4169-846D-2E69F3FC640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0FC-4169-846D-2E69F3FC640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0FC-4169-846D-2E69F3FC6409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0FC-4169-846D-2E69F3FC640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0FC-4169-846D-2E69F3FC6409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0FC-4169-846D-2E69F3FC6409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0FC-4169-846D-2E69F3FC6409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0FC-4169-846D-2E69F3FC6409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0FC-4169-846D-2E69F3FC6409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0FC-4169-846D-2E69F3FC6409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0FC-4169-846D-2E69F3FC6409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0FC-4169-846D-2E69F3FC6409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0FC-4169-846D-2E69F3FC6409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0FC-4169-846D-2E69F3FC640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0FC-4169-846D-2E69F3FC6409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0FC-4169-846D-2E69F3FC6409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0FC-4169-846D-2E69F3FC6409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0FC-4169-846D-2E69F3FC6409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0FC-4169-846D-2E69F3FC6409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0FC-4169-846D-2E69F3FC6409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0FC-4169-846D-2E69F3FC6409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0FC-4169-846D-2E69F3FC6409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0FC-4169-846D-2E69F3FC6409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0FC-4169-846D-2E69F3FC6409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0FC-4169-846D-2E69F3FC6409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0FC-4169-846D-2E69F3FC6409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0FC-4169-846D-2E69F3FC6409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0FC-4169-846D-2E69F3FC6409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0FC-4169-846D-2E69F3FC6409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0FC-4169-846D-2E69F3FC6409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0FC-4169-846D-2E69F3FC6409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0FC-4169-846D-2E69F3FC6409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FC-4169-846D-2E69F3FC6409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FC-4169-846D-2E69F3FC6409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FC-4169-846D-2E69F3FC6409}"/>
                </c:ext>
              </c:extLst>
            </c:dLbl>
            <c:dLbl>
              <c:idx val="5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FC-4169-846D-2E69F3FC6409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FC-4169-846D-2E69F3FC6409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FC-4169-846D-2E69F3FC6409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FC-4169-846D-2E69F3FC6409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FC-4169-846D-2E69F3FC6409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FC-4169-846D-2E69F3FC6409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FC-4169-846D-2E69F3FC6409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FC-4169-846D-2E69F3FC6409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FC-4169-846D-2E69F3FC640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FC-4169-846D-2E69F3FC6409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FC-4169-846D-2E69F3FC6409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FC-4169-846D-2E69F3FC6409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FC-4169-846D-2E69F3FC6409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FC-4169-846D-2E69F3FC640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FC-4169-846D-2E69F3FC6409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FC-4169-846D-2E69F3FC6409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FC-4169-846D-2E69F3FC6409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FC-4169-846D-2E69F3FC6409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FC-4169-846D-2E69F3FC6409}"/>
                </c:ext>
              </c:extLst>
            </c:dLbl>
            <c:dLbl>
              <c:idx val="72"/>
              <c:layout>
                <c:manualLayout>
                  <c:x val="-0.14264574155653451"/>
                  <c:y val="-0.85934293016975305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C-4169-846D-2E69F3FC6409}"/>
                </c:ext>
              </c:extLst>
            </c:dLbl>
            <c:dLbl>
              <c:idx val="7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9-451C-87EC-1D58FA1194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市区町村別_重症患者の生活習慣病!$AE$5:$AE$78</c:f>
              <c:numCache>
                <c:formatCode>0.0%</c:formatCode>
                <c:ptCount val="74"/>
                <c:pt idx="0">
                  <c:v>0.94634417570197382</c:v>
                </c:pt>
                <c:pt idx="1">
                  <c:v>0.94634417570197382</c:v>
                </c:pt>
                <c:pt idx="2">
                  <c:v>0.94634417570197382</c:v>
                </c:pt>
                <c:pt idx="3">
                  <c:v>0.94634417570197382</c:v>
                </c:pt>
                <c:pt idx="4">
                  <c:v>0.94634417570197382</c:v>
                </c:pt>
                <c:pt idx="5">
                  <c:v>0.94634417570197382</c:v>
                </c:pt>
                <c:pt idx="6">
                  <c:v>0.94634417570197382</c:v>
                </c:pt>
                <c:pt idx="7">
                  <c:v>0.94634417570197382</c:v>
                </c:pt>
                <c:pt idx="8">
                  <c:v>0.94634417570197382</c:v>
                </c:pt>
                <c:pt idx="9">
                  <c:v>0.94634417570197382</c:v>
                </c:pt>
                <c:pt idx="10">
                  <c:v>0.94634417570197382</c:v>
                </c:pt>
                <c:pt idx="11">
                  <c:v>0.94634417570197382</c:v>
                </c:pt>
                <c:pt idx="12">
                  <c:v>0.94634417570197382</c:v>
                </c:pt>
                <c:pt idx="13">
                  <c:v>0.94634417570197382</c:v>
                </c:pt>
                <c:pt idx="14">
                  <c:v>0.94634417570197382</c:v>
                </c:pt>
                <c:pt idx="15">
                  <c:v>0.94634417570197382</c:v>
                </c:pt>
                <c:pt idx="16">
                  <c:v>0.94634417570197382</c:v>
                </c:pt>
                <c:pt idx="17">
                  <c:v>0.94634417570197382</c:v>
                </c:pt>
                <c:pt idx="18">
                  <c:v>0.94634417570197382</c:v>
                </c:pt>
                <c:pt idx="19">
                  <c:v>0.94634417570197382</c:v>
                </c:pt>
                <c:pt idx="20">
                  <c:v>0.94634417570197382</c:v>
                </c:pt>
                <c:pt idx="21">
                  <c:v>0.94634417570197382</c:v>
                </c:pt>
                <c:pt idx="22">
                  <c:v>0.94634417570197382</c:v>
                </c:pt>
                <c:pt idx="23">
                  <c:v>0.94634417570197382</c:v>
                </c:pt>
                <c:pt idx="24">
                  <c:v>0.94634417570197382</c:v>
                </c:pt>
                <c:pt idx="25">
                  <c:v>0.94634417570197382</c:v>
                </c:pt>
                <c:pt idx="26">
                  <c:v>0.94634417570197382</c:v>
                </c:pt>
                <c:pt idx="27">
                  <c:v>0.94634417570197382</c:v>
                </c:pt>
                <c:pt idx="28">
                  <c:v>0.94634417570197382</c:v>
                </c:pt>
                <c:pt idx="29">
                  <c:v>0.94634417570197382</c:v>
                </c:pt>
                <c:pt idx="30">
                  <c:v>0.94634417570197382</c:v>
                </c:pt>
                <c:pt idx="31">
                  <c:v>0.94634417570197382</c:v>
                </c:pt>
                <c:pt idx="32">
                  <c:v>0.94634417570197382</c:v>
                </c:pt>
                <c:pt idx="33">
                  <c:v>0.94634417570197382</c:v>
                </c:pt>
                <c:pt idx="34">
                  <c:v>0.94634417570197382</c:v>
                </c:pt>
                <c:pt idx="35">
                  <c:v>0.94634417570197382</c:v>
                </c:pt>
                <c:pt idx="36">
                  <c:v>0.94634417570197382</c:v>
                </c:pt>
                <c:pt idx="37">
                  <c:v>0.94634417570197382</c:v>
                </c:pt>
                <c:pt idx="38">
                  <c:v>0.94634417570197382</c:v>
                </c:pt>
                <c:pt idx="39">
                  <c:v>0.94634417570197382</c:v>
                </c:pt>
                <c:pt idx="40">
                  <c:v>0.94634417570197382</c:v>
                </c:pt>
                <c:pt idx="41">
                  <c:v>0.94634417570197382</c:v>
                </c:pt>
                <c:pt idx="42">
                  <c:v>0.94634417570197382</c:v>
                </c:pt>
                <c:pt idx="43">
                  <c:v>0.94634417570197382</c:v>
                </c:pt>
                <c:pt idx="44">
                  <c:v>0.94634417570197382</c:v>
                </c:pt>
                <c:pt idx="45">
                  <c:v>0.94634417570197382</c:v>
                </c:pt>
                <c:pt idx="46">
                  <c:v>0.94634417570197382</c:v>
                </c:pt>
                <c:pt idx="47">
                  <c:v>0.94634417570197382</c:v>
                </c:pt>
                <c:pt idx="48">
                  <c:v>0.94634417570197382</c:v>
                </c:pt>
                <c:pt idx="49">
                  <c:v>0.94634417570197382</c:v>
                </c:pt>
                <c:pt idx="50">
                  <c:v>0.94634417570197382</c:v>
                </c:pt>
                <c:pt idx="51">
                  <c:v>0.94634417570197382</c:v>
                </c:pt>
                <c:pt idx="52">
                  <c:v>0.94634417570197382</c:v>
                </c:pt>
                <c:pt idx="53">
                  <c:v>0.94634417570197382</c:v>
                </c:pt>
                <c:pt idx="54">
                  <c:v>0.94634417570197382</c:v>
                </c:pt>
                <c:pt idx="55">
                  <c:v>0.94634417570197382</c:v>
                </c:pt>
                <c:pt idx="56">
                  <c:v>0.94634417570197382</c:v>
                </c:pt>
                <c:pt idx="57">
                  <c:v>0.94634417570197382</c:v>
                </c:pt>
                <c:pt idx="58">
                  <c:v>0.94634417570197382</c:v>
                </c:pt>
                <c:pt idx="59">
                  <c:v>0.94634417570197382</c:v>
                </c:pt>
                <c:pt idx="60">
                  <c:v>0.94634417570197382</c:v>
                </c:pt>
                <c:pt idx="61">
                  <c:v>0.94634417570197382</c:v>
                </c:pt>
                <c:pt idx="62">
                  <c:v>0.94634417570197382</c:v>
                </c:pt>
                <c:pt idx="63">
                  <c:v>0.94634417570197382</c:v>
                </c:pt>
                <c:pt idx="64">
                  <c:v>0.94634417570197382</c:v>
                </c:pt>
                <c:pt idx="65">
                  <c:v>0.94634417570197382</c:v>
                </c:pt>
                <c:pt idx="66">
                  <c:v>0.94634417570197382</c:v>
                </c:pt>
                <c:pt idx="67">
                  <c:v>0.94634417570197382</c:v>
                </c:pt>
                <c:pt idx="68">
                  <c:v>0.94634417570197382</c:v>
                </c:pt>
                <c:pt idx="69">
                  <c:v>0.94634417570197382</c:v>
                </c:pt>
                <c:pt idx="70">
                  <c:v>0.94634417570197382</c:v>
                </c:pt>
                <c:pt idx="71">
                  <c:v>0.94634417570197382</c:v>
                </c:pt>
                <c:pt idx="72">
                  <c:v>0.94634417570197382</c:v>
                </c:pt>
                <c:pt idx="73">
                  <c:v>0.94634417570197382</c:v>
                </c:pt>
              </c:numCache>
            </c:numRef>
          </c:xVal>
          <c:yVal>
            <c:numRef>
              <c:f>市区町村別_重症患者の生活習慣病!$AF$5:$AF$78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BD-4575-A524-736FDC17A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  <c:max val="1"/>
          <c:min val="0.70000000000000007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09539541878"/>
              <c:y val="2.6841719818446578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  <c:majorUnit val="5.000000000000001E-2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4168609911184"/>
          <c:y val="0.11554830148619956"/>
          <c:w val="0.81216636721587221"/>
          <c:h val="0.484294232130219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疑い患者の状況!$L$25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8.3138711960368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97-4612-BC0F-C9B0934B6E8E}"/>
                </c:ext>
              </c:extLst>
            </c:dLbl>
            <c:dLbl>
              <c:idx val="5"/>
              <c:layout>
                <c:manualLayout>
                  <c:x val="0"/>
                  <c:y val="6.914897381457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EA-4907-9880-A8578E62452C}"/>
                </c:ext>
              </c:extLst>
            </c:dLbl>
            <c:dLbl>
              <c:idx val="6"/>
              <c:layout>
                <c:manualLayout>
                  <c:x val="0"/>
                  <c:y val="6.6550179211468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A-4548-89F5-9E6BC5886A0C}"/>
                </c:ext>
              </c:extLst>
            </c:dLbl>
            <c:dLbl>
              <c:idx val="7"/>
              <c:layout>
                <c:manualLayout>
                  <c:x val="6.2602715481276132E-3"/>
                  <c:y val="-1.657196969696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6A-4548-89F5-9E6BC5886A0C}"/>
                </c:ext>
              </c:extLst>
            </c:dLbl>
            <c:dLbl>
              <c:idx val="8"/>
              <c:layout>
                <c:manualLayout>
                  <c:x val="1.1025038103999445E-3"/>
                  <c:y val="9.2592385468861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6A-4548-89F5-9E6BC5886A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疑い患者の状況!$D$6:$D$15</c:f>
              <c:strCache>
                <c:ptCount val="10"/>
                <c:pt idx="0">
                  <c:v>その他の消化器系の疾患</c:v>
                </c:pt>
                <c:pt idx="1">
                  <c:v>高血圧性疾患</c:v>
                </c:pt>
                <c:pt idx="2">
                  <c:v>症状，徴候及び異常臨床所見・異常検査所見で他に分類されないもの</c:v>
                </c:pt>
                <c:pt idx="3">
                  <c:v>その他の心疾患</c:v>
                </c:pt>
                <c:pt idx="4">
                  <c:v>その他の呼吸器系の疾患</c:v>
                </c:pt>
                <c:pt idx="5">
                  <c:v>その他の筋骨格系及び結合組織の疾患</c:v>
                </c:pt>
                <c:pt idx="6">
                  <c:v>その他の内分泌，栄養及び代謝疾患</c:v>
                </c:pt>
                <c:pt idx="7">
                  <c:v>その他の神経系の疾患</c:v>
                </c:pt>
                <c:pt idx="8">
                  <c:v>糖尿病</c:v>
                </c:pt>
                <c:pt idx="9">
                  <c:v>脂質異常症</c:v>
                </c:pt>
              </c:strCache>
            </c:strRef>
          </c:cat>
          <c:val>
            <c:numRef>
              <c:f>疑い患者の状況!$I$6:$I$15</c:f>
              <c:numCache>
                <c:formatCode>General</c:formatCode>
                <c:ptCount val="10"/>
                <c:pt idx="0">
                  <c:v>166488.9370501774</c:v>
                </c:pt>
                <c:pt idx="1">
                  <c:v>18349.627303521593</c:v>
                </c:pt>
                <c:pt idx="2">
                  <c:v>47288.030993710694</c:v>
                </c:pt>
                <c:pt idx="3">
                  <c:v>447529.42215995927</c:v>
                </c:pt>
                <c:pt idx="4">
                  <c:v>575197.06313065009</c:v>
                </c:pt>
                <c:pt idx="5">
                  <c:v>208328.03607114722</c:v>
                </c:pt>
                <c:pt idx="6">
                  <c:v>68106.732681682959</c:v>
                </c:pt>
                <c:pt idx="7">
                  <c:v>91395.418003103987</c:v>
                </c:pt>
                <c:pt idx="8">
                  <c:v>52250.858257815547</c:v>
                </c:pt>
                <c:pt idx="9">
                  <c:v>13081.141196616678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A-4548-89F5-9E6BC588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87904"/>
        <c:axId val="453433536"/>
      </c:barChart>
      <c:lineChart>
        <c:grouping val="standard"/>
        <c:varyColors val="0"/>
        <c:ser>
          <c:idx val="0"/>
          <c:order val="1"/>
          <c:tx>
            <c:strRef>
              <c:f>疑い患者の状況!$L$26</c:f>
              <c:strCache>
                <c:ptCount val="1"/>
                <c:pt idx="0">
                  <c:v>患者割合(疑い患者に占める割合)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2.8851638059558853E-2"/>
                  <c:y val="-2.2745576786978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6A-4548-89F5-9E6BC5886A0C}"/>
                </c:ext>
              </c:extLst>
            </c:dLbl>
            <c:dLbl>
              <c:idx val="2"/>
              <c:layout>
                <c:manualLayout>
                  <c:x val="-2.1642646890171702E-2"/>
                  <c:y val="-2.8926043878273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A-4548-89F5-9E6BC5886A0C}"/>
                </c:ext>
              </c:extLst>
            </c:dLbl>
            <c:dLbl>
              <c:idx val="3"/>
              <c:layout>
                <c:manualLayout>
                  <c:x val="-2.2548517400002549E-2"/>
                  <c:y val="-2.3221337579617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6A-4548-89F5-9E6BC5886A0C}"/>
                </c:ext>
              </c:extLst>
            </c:dLbl>
            <c:dLbl>
              <c:idx val="4"/>
              <c:layout>
                <c:manualLayout>
                  <c:x val="-1.9257833076014894E-2"/>
                  <c:y val="-3.819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A-4548-89F5-9E6BC5886A0C}"/>
                </c:ext>
              </c:extLst>
            </c:dLbl>
            <c:dLbl>
              <c:idx val="5"/>
              <c:layout>
                <c:manualLayout>
                  <c:x val="-3.3794211822580258E-2"/>
                  <c:y val="-4.1844223484848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6A-4548-89F5-9E6BC5886A0C}"/>
                </c:ext>
              </c:extLst>
            </c:dLbl>
            <c:dLbl>
              <c:idx val="6"/>
              <c:layout>
                <c:manualLayout>
                  <c:x val="-3.2402614778852402E-2"/>
                  <c:y val="-3.883562184343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6B-4027-80AB-F575C65B92A8}"/>
                </c:ext>
              </c:extLst>
            </c:dLbl>
            <c:dLbl>
              <c:idx val="7"/>
              <c:layout>
                <c:manualLayout>
                  <c:x val="-3.1569886718401691E-2"/>
                  <c:y val="-3.206104008838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6A-4548-89F5-9E6BC5886A0C}"/>
                </c:ext>
              </c:extLst>
            </c:dLbl>
            <c:dLbl>
              <c:idx val="8"/>
              <c:layout>
                <c:manualLayout>
                  <c:x val="-3.2402614778852402E-2"/>
                  <c:y val="-2.6308001893939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6B-4027-80AB-F575C65B92A8}"/>
                </c:ext>
              </c:extLst>
            </c:dLbl>
            <c:dLbl>
              <c:idx val="9"/>
              <c:layout>
                <c:manualLayout>
                  <c:x val="-2.5409257409257296E-2"/>
                  <c:y val="-3.3564814814814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6A-4548-89F5-9E6BC5886A0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疑い患者の状況!$D$6:$D$15</c:f>
              <c:strCache>
                <c:ptCount val="10"/>
                <c:pt idx="0">
                  <c:v>その他の消化器系の疾患</c:v>
                </c:pt>
                <c:pt idx="1">
                  <c:v>高血圧性疾患</c:v>
                </c:pt>
                <c:pt idx="2">
                  <c:v>症状，徴候及び異常臨床所見・異常検査所見で他に分類されないもの</c:v>
                </c:pt>
                <c:pt idx="3">
                  <c:v>その他の心疾患</c:v>
                </c:pt>
                <c:pt idx="4">
                  <c:v>その他の呼吸器系の疾患</c:v>
                </c:pt>
                <c:pt idx="5">
                  <c:v>その他の筋骨格系及び結合組織の疾患</c:v>
                </c:pt>
                <c:pt idx="6">
                  <c:v>その他の内分泌，栄養及び代謝疾患</c:v>
                </c:pt>
                <c:pt idx="7">
                  <c:v>その他の神経系の疾患</c:v>
                </c:pt>
                <c:pt idx="8">
                  <c:v>糖尿病</c:v>
                </c:pt>
                <c:pt idx="9">
                  <c:v>脂質異常症</c:v>
                </c:pt>
              </c:strCache>
            </c:strRef>
          </c:cat>
          <c:val>
            <c:numRef>
              <c:f>疑い患者の状況!$F$6:$F$15</c:f>
              <c:numCache>
                <c:formatCode>0.0%</c:formatCode>
                <c:ptCount val="10"/>
                <c:pt idx="0">
                  <c:v>0.39553663074159612</c:v>
                </c:pt>
                <c:pt idx="1">
                  <c:v>0.37640332306902746</c:v>
                </c:pt>
                <c:pt idx="2">
                  <c:v>0.31875481139337952</c:v>
                </c:pt>
                <c:pt idx="3">
                  <c:v>0.31482550680010263</c:v>
                </c:pt>
                <c:pt idx="4">
                  <c:v>0.21377822684115988</c:v>
                </c:pt>
                <c:pt idx="5">
                  <c:v>0.19340999486784707</c:v>
                </c:pt>
                <c:pt idx="6">
                  <c:v>0.18868681036694893</c:v>
                </c:pt>
                <c:pt idx="7">
                  <c:v>0.18600846805234797</c:v>
                </c:pt>
                <c:pt idx="8">
                  <c:v>0.1849419425198871</c:v>
                </c:pt>
                <c:pt idx="9">
                  <c:v>0.15453393636130355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6A-4548-89F5-9E6BC588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88928"/>
        <c:axId val="453141056"/>
      </c:lineChart>
      <c:catAx>
        <c:axId val="45458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eaVert"/>
          <a:lstStyle/>
          <a:p>
            <a:pPr>
              <a:defRPr sz="1000"/>
            </a:pPr>
            <a:endParaRPr lang="ja-JP"/>
          </a:p>
        </c:txPr>
        <c:crossAx val="453433536"/>
        <c:crosses val="autoZero"/>
        <c:auto val="1"/>
        <c:lblAlgn val="ctr"/>
        <c:lblOffset val="100"/>
        <c:noMultiLvlLbl val="0"/>
      </c:catAx>
      <c:valAx>
        <c:axId val="4534335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患者一人当たり</a:t>
                </a:r>
              </a:p>
              <a:p>
                <a:pPr>
                  <a:defRPr/>
                </a:pPr>
                <a:r>
                  <a:rPr lang="ja-JP"/>
                  <a:t>の医療費</a:t>
                </a:r>
                <a:r>
                  <a:rPr lang="en-US" altLang="ja-JP"/>
                  <a:t>(</a:t>
                </a:r>
                <a:r>
                  <a:rPr lang="ja-JP" altLang="ja-JP" sz="1000" b="1" i="0" u="none" strike="noStrike" baseline="0">
                    <a:effectLst/>
                  </a:rPr>
                  <a:t>円</a:t>
                </a:r>
                <a:r>
                  <a:rPr lang="en-US" altLang="ja-JP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252099341208252E-2"/>
              <c:y val="6.7000171987049726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587904"/>
        <c:crosses val="autoZero"/>
        <c:crossBetween val="between"/>
      </c:valAx>
      <c:valAx>
        <c:axId val="453141056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患者割合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(%)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0.88937765205091934"/>
              <c:y val="1.9958244869072893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4588928"/>
        <c:crosses val="max"/>
        <c:crossBetween val="between"/>
      </c:valAx>
      <c:catAx>
        <c:axId val="45458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3141056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0"/>
        <c:txPr>
          <a:bodyPr/>
          <a:lstStyle/>
          <a:p>
            <a:pPr>
              <a:defRPr sz="1000"/>
            </a:pPr>
            <a:endParaRPr lang="ja-JP"/>
          </a:p>
        </c:txPr>
      </c:legendEntry>
      <c:layout>
        <c:manualLayout>
          <c:xMode val="edge"/>
          <c:yMode val="edge"/>
          <c:x val="0.17422875492182419"/>
          <c:y val="2.5651273885350313E-2"/>
          <c:w val="0.65639728837748623"/>
          <c:h val="5.9478945506015568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4051987767568E-2"/>
          <c:y val="0.12657270606186607"/>
          <c:w val="0.81676554536187562"/>
          <c:h val="0.78107990821938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'COVID-19の状況'!$O$22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9.2147673880039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4C-4D0A-B235-AD81D9564A7B}"/>
                </c:ext>
              </c:extLst>
            </c:dLbl>
            <c:dLbl>
              <c:idx val="2"/>
              <c:layout>
                <c:manualLayout>
                  <c:x val="-2.0270053690776128E-3"/>
                  <c:y val="0.112540581268016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7-47F6-AA4C-10DD57B98B84}"/>
                </c:ext>
              </c:extLst>
            </c:dLbl>
            <c:dLbl>
              <c:idx val="3"/>
              <c:layout>
                <c:manualLayout>
                  <c:x val="-1.623961612525749E-3"/>
                  <c:y val="0.141065233740801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F0-4FB9-B0B0-938549710535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'COVID-19の状況'!$B$6:$B$12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'COVID-19の状況'!$K$6:$K$12</c:f>
              <c:numCache>
                <c:formatCode>General</c:formatCode>
                <c:ptCount val="7"/>
                <c:pt idx="0">
                  <c:v>487196.9411764706</c:v>
                </c:pt>
                <c:pt idx="1">
                  <c:v>1143572.4117647058</c:v>
                </c:pt>
                <c:pt idx="2">
                  <c:v>829672.44714173849</c:v>
                </c:pt>
                <c:pt idx="3">
                  <c:v>694753.4326500732</c:v>
                </c:pt>
                <c:pt idx="4">
                  <c:v>572456.05941499083</c:v>
                </c:pt>
                <c:pt idx="5">
                  <c:v>469543.87171052629</c:v>
                </c:pt>
                <c:pt idx="6">
                  <c:v>527737.83461538458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'COVID-19の状況'!$O$23</c:f>
              <c:strCache>
                <c:ptCount val="1"/>
                <c:pt idx="0">
                  <c:v>患者割合(被保険者数に占める割合)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0"/>
              <c:layout>
                <c:manualLayout>
                  <c:x val="-4.6445905821438135E-2"/>
                  <c:y val="-2.80196499083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F0-4FB9-B0B0-938549710535}"/>
                </c:ext>
              </c:extLst>
            </c:dLbl>
            <c:dLbl>
              <c:idx val="1"/>
              <c:layout>
                <c:manualLayout>
                  <c:x val="-8.6392802937907257E-2"/>
                  <c:y val="9.68602417736770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F0-4FB9-B0B0-938549710535}"/>
                </c:ext>
              </c:extLst>
            </c:dLbl>
            <c:dLbl>
              <c:idx val="2"/>
              <c:layout>
                <c:manualLayout>
                  <c:x val="-9.3670301295331493E-2"/>
                  <c:y val="1.1697153968157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F0-4FB9-B0B0-938549710535}"/>
                </c:ext>
              </c:extLst>
            </c:dLbl>
            <c:dLbl>
              <c:idx val="3"/>
              <c:layout>
                <c:manualLayout>
                  <c:x val="-5.7148063200815495E-2"/>
                  <c:y val="-3.035067385971357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66972477064215E-2"/>
                      <c:h val="5.51378337304217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7F0-4FB9-B0B0-938549710535}"/>
                </c:ext>
              </c:extLst>
            </c:dLbl>
            <c:dLbl>
              <c:idx val="4"/>
              <c:layout>
                <c:manualLayout>
                  <c:x val="-6.8594610091743113E-2"/>
                  <c:y val="-3.001538688939146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913677485363428E-2"/>
                      <c:h val="5.1130966958544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7F0-4FB9-B0B0-93854971053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'COVID-19の状況'!$B$6:$B$12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'COVID-19の状況'!$L$6:$L$12</c:f>
              <c:numCache>
                <c:formatCode>0.00%</c:formatCode>
                <c:ptCount val="7"/>
                <c:pt idx="0">
                  <c:v>5.4434838296509762E-3</c:v>
                </c:pt>
                <c:pt idx="1">
                  <c:v>4.0831031584003842E-3</c:v>
                </c:pt>
                <c:pt idx="2">
                  <c:v>2.696055145622869E-3</c:v>
                </c:pt>
                <c:pt idx="3">
                  <c:v>3.6073435585414291E-3</c:v>
                </c:pt>
                <c:pt idx="4">
                  <c:v>4.4430004467367907E-3</c:v>
                </c:pt>
                <c:pt idx="5">
                  <c:v>5.372021311374018E-3</c:v>
                </c:pt>
                <c:pt idx="6">
                  <c:v>6.2309775445155416E-3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35264"/>
        <c:axId val="349884352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患者一人当たり</a:t>
                </a:r>
                <a:endParaRPr lang="en-US" altLang="ja-JP"/>
              </a:p>
              <a:p>
                <a:pPr>
                  <a:defRPr/>
                </a:pPr>
                <a:r>
                  <a:rPr lang="ja-JP" altLang="en-US"/>
                  <a:t>の</a:t>
                </a:r>
                <a:r>
                  <a:rPr lang="ja-JP"/>
                  <a:t>医療費</a:t>
                </a: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1.8365792756341096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34988435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患者割合</a:t>
                </a:r>
                <a:r>
                  <a:rPr lang="en-US"/>
                  <a:t>(</a:t>
                </a:r>
                <a:r>
                  <a:rPr lang="en-US" altLang="ja-JP"/>
                  <a:t>%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94972288108550174"/>
              <c:y val="2.8390877282246634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8235264"/>
        <c:crosses val="max"/>
        <c:crossBetween val="between"/>
      </c:valAx>
      <c:catAx>
        <c:axId val="34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43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t"/>
      <c:layout>
        <c:manualLayout>
          <c:xMode val="edge"/>
          <c:yMode val="edge"/>
          <c:x val="0.156236875637105"/>
          <c:y val="3.272195592880707E-2"/>
          <c:w val="0.70391845056065239"/>
          <c:h val="6.537069733966859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81595692608907"/>
          <c:y val="7.9407769756184382E-2"/>
          <c:w val="0.7862756975036711"/>
          <c:h val="0.881180716306584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'地区別_COVID-19の状況'!$P$4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3.3998308115689374E-3"/>
                  <c:y val="7.65432023110735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01-43F6-B21E-957BEA0008FA}"/>
                </c:ext>
              </c:extLst>
            </c:dLbl>
            <c:dLbl>
              <c:idx val="3"/>
              <c:layout>
                <c:manualLayout>
                  <c:x val="1.1461943220753794E-2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1-43F6-B21E-957BEA0008FA}"/>
                </c:ext>
              </c:extLst>
            </c:dLbl>
            <c:dLbl>
              <c:idx val="4"/>
              <c:layout>
                <c:manualLayout>
                  <c:x val="1.3581375428291728E-2"/>
                  <c:y val="1.00801587301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01-43F6-B21E-957BEA0008FA}"/>
                </c:ext>
              </c:extLst>
            </c:dLbl>
            <c:dLbl>
              <c:idx val="5"/>
              <c:layout>
                <c:manualLayout>
                  <c:x val="2.7049559471365524E-2"/>
                  <c:y val="1.008277938865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1-43F6-B21E-957BEA0008FA}"/>
                </c:ext>
              </c:extLst>
            </c:dLbl>
            <c:dLbl>
              <c:idx val="6"/>
              <c:layout>
                <c:manualLayout>
                  <c:x val="9.6021781693587868E-3"/>
                  <c:y val="3.215020577628798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1-43F6-B21E-957BEA0008FA}"/>
                </c:ext>
              </c:extLst>
            </c:dLbl>
            <c:dLbl>
              <c:idx val="7"/>
              <c:layout>
                <c:manualLayout>
                  <c:x val="1.1488497307880624E-2"/>
                  <c:y val="3.215020577628798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01-43F6-B21E-957BEA0008FA}"/>
                </c:ext>
              </c:extLst>
            </c:dLbl>
            <c:dLbl>
              <c:idx val="9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01-43F6-B21E-957BEA0008FA}"/>
                </c:ext>
              </c:extLst>
            </c:dLbl>
            <c:dLbl>
              <c:idx val="10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01-43F6-B21E-957BEA0008FA}"/>
                </c:ext>
              </c:extLst>
            </c:dLbl>
            <c:dLbl>
              <c:idx val="11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01-43F6-B21E-957BEA0008FA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01-43F6-B21E-957BEA0008FA}"/>
                </c:ext>
              </c:extLst>
            </c:dLbl>
            <c:dLbl>
              <c:idx val="14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01-43F6-B21E-957BEA0008FA}"/>
                </c:ext>
              </c:extLst>
            </c:dLbl>
            <c:dLbl>
              <c:idx val="25"/>
              <c:layout>
                <c:manualLayout>
                  <c:x val="3.844733888593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01-43F6-B21E-957BEA0008FA}"/>
                </c:ext>
              </c:extLst>
            </c:dLbl>
            <c:dLbl>
              <c:idx val="26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01-43F6-B21E-957BEA0008FA}"/>
                </c:ext>
              </c:extLst>
            </c:dLbl>
            <c:dLbl>
              <c:idx val="27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01-43F6-B21E-957BEA0008FA}"/>
                </c:ext>
              </c:extLst>
            </c:dLbl>
            <c:dLbl>
              <c:idx val="29"/>
              <c:layout>
                <c:manualLayout>
                  <c:x val="7.50191978262153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01-43F6-B21E-957BEA0008FA}"/>
                </c:ext>
              </c:extLst>
            </c:dLbl>
            <c:dLbl>
              <c:idx val="31"/>
              <c:layout>
                <c:manualLayout>
                  <c:x val="1.875479945655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01-43F6-B21E-957BEA0008FA}"/>
                </c:ext>
              </c:extLst>
            </c:dLbl>
            <c:dLbl>
              <c:idx val="33"/>
              <c:layout>
                <c:manualLayout>
                  <c:x val="2.81321991848307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01-43F6-B21E-957BEA0008FA}"/>
                </c:ext>
              </c:extLst>
            </c:dLbl>
            <c:dLbl>
              <c:idx val="36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01-43F6-B21E-957BEA0008FA}"/>
                </c:ext>
              </c:extLst>
            </c:dLbl>
            <c:dLbl>
              <c:idx val="37"/>
              <c:layout>
                <c:manualLayout>
                  <c:x val="4.87624785870399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01-43F6-B21E-957BEA0008FA}"/>
                </c:ext>
              </c:extLst>
            </c:dLbl>
            <c:dLbl>
              <c:idx val="38"/>
              <c:layout>
                <c:manualLayout>
                  <c:x val="4.59492586685569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01-43F6-B21E-957BEA0008FA}"/>
                </c:ext>
              </c:extLst>
            </c:dLbl>
            <c:dLbl>
              <c:idx val="39"/>
              <c:layout>
                <c:manualLayout>
                  <c:x val="1.6879319510898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01-43F6-B21E-957BEA0008FA}"/>
                </c:ext>
              </c:extLst>
            </c:dLbl>
            <c:dLbl>
              <c:idx val="40"/>
              <c:layout>
                <c:manualLayout>
                  <c:x val="-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F01-43F6-B21E-957BEA0008FA}"/>
                </c:ext>
              </c:extLst>
            </c:dLbl>
            <c:dLbl>
              <c:idx val="4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F01-43F6-B21E-957BEA0008FA}"/>
                </c:ext>
              </c:extLst>
            </c:dLbl>
            <c:dLbl>
              <c:idx val="42"/>
              <c:layout>
                <c:manualLayout>
                  <c:x val="4.78247386142122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F01-43F6-B21E-957BEA0008FA}"/>
                </c:ext>
              </c:extLst>
            </c:dLbl>
            <c:dLbl>
              <c:idx val="43"/>
              <c:layout>
                <c:manualLayout>
                  <c:x val="5.25134384783507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F01-43F6-B21E-957BEA0008FA}"/>
                </c:ext>
              </c:extLst>
            </c:dLbl>
            <c:dLbl>
              <c:idx val="44"/>
              <c:layout>
                <c:manualLayout>
                  <c:x val="2.53189792663476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F01-43F6-B21E-957BEA0008FA}"/>
                </c:ext>
              </c:extLst>
            </c:dLbl>
            <c:dLbl>
              <c:idx val="45"/>
              <c:layout>
                <c:manualLayout>
                  <c:x val="8.4396597554492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F01-43F6-B21E-957BEA0008FA}"/>
                </c:ext>
              </c:extLst>
            </c:dLbl>
            <c:dLbl>
              <c:idx val="4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F01-43F6-B21E-957BEA0008FA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F01-43F6-B21E-957BEA0008FA}"/>
                </c:ext>
              </c:extLst>
            </c:dLbl>
            <c:dLbl>
              <c:idx val="51"/>
              <c:layout>
                <c:manualLayout>
                  <c:x val="1.87547994565538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F01-43F6-B21E-957BEA0008FA}"/>
                </c:ext>
              </c:extLst>
            </c:dLbl>
            <c:dLbl>
              <c:idx val="52"/>
              <c:layout>
                <c:manualLayout>
                  <c:x val="1.0315139701104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F01-43F6-B21E-957BEA0008FA}"/>
                </c:ext>
              </c:extLst>
            </c:dLbl>
            <c:dLbl>
              <c:idx val="56"/>
              <c:layout>
                <c:manualLayout>
                  <c:x val="-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F01-43F6-B21E-957BEA0008FA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'地区別_COVID-19の状況'!$P$6:$P$13</c:f>
              <c:strCache>
                <c:ptCount val="8"/>
                <c:pt idx="0">
                  <c:v>中河内医療圏</c:v>
                </c:pt>
                <c:pt idx="1">
                  <c:v>大阪市医療圏</c:v>
                </c:pt>
                <c:pt idx="2">
                  <c:v>堺市医療圏</c:v>
                </c:pt>
                <c:pt idx="3">
                  <c:v>三島医療圏</c:v>
                </c:pt>
                <c:pt idx="4">
                  <c:v>泉州医療圏</c:v>
                </c:pt>
                <c:pt idx="5">
                  <c:v>北河内医療圏</c:v>
                </c:pt>
                <c:pt idx="6">
                  <c:v>南河内医療圏</c:v>
                </c:pt>
                <c:pt idx="7">
                  <c:v>豊能医療圏</c:v>
                </c:pt>
              </c:strCache>
            </c:strRef>
          </c:cat>
          <c:val>
            <c:numRef>
              <c:f>'地区別_COVID-19の状況'!$Q$6:$Q$13</c:f>
              <c:numCache>
                <c:formatCode>General</c:formatCode>
                <c:ptCount val="8"/>
                <c:pt idx="0">
                  <c:v>3096.5822875951449</c:v>
                </c:pt>
                <c:pt idx="1">
                  <c:v>2619.9243510059928</c:v>
                </c:pt>
                <c:pt idx="2">
                  <c:v>2541.7495919339599</c:v>
                </c:pt>
                <c:pt idx="3">
                  <c:v>2499.3655073503046</c:v>
                </c:pt>
                <c:pt idx="4">
                  <c:v>2459.1882341253163</c:v>
                </c:pt>
                <c:pt idx="5">
                  <c:v>2383.042633235902</c:v>
                </c:pt>
                <c:pt idx="6">
                  <c:v>1740.7730105840847</c:v>
                </c:pt>
                <c:pt idx="7">
                  <c:v>1639.4379881370944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F01-43F6-B21E-957BEA00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82976"/>
        <c:axId val="34988608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F01-43F6-B21E-957BEA0008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F01-43F6-B21E-957BEA0008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F01-43F6-B21E-957BEA0008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F01-43F6-B21E-957BEA0008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F01-43F6-B21E-957BEA0008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F01-43F6-B21E-957BEA0008FA}"/>
                </c:ext>
              </c:extLst>
            </c:dLbl>
            <c:dLbl>
              <c:idx val="6"/>
              <c:layout>
                <c:manualLayout>
                  <c:x val="1.3513658217952002E-3"/>
                  <c:y val="-0.8645963600739031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F01-43F6-B21E-957BEA000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'地区別_COVID-19の状況'!$X$6:$X$13</c:f>
              <c:numCache>
                <c:formatCode>General</c:formatCode>
                <c:ptCount val="8"/>
                <c:pt idx="0">
                  <c:v>2454.4376996678825</c:v>
                </c:pt>
                <c:pt idx="1">
                  <c:v>2454.4376996678825</c:v>
                </c:pt>
                <c:pt idx="2">
                  <c:v>2454.4376996678825</c:v>
                </c:pt>
                <c:pt idx="3">
                  <c:v>2454.4376996678825</c:v>
                </c:pt>
                <c:pt idx="4">
                  <c:v>2454.4376996678825</c:v>
                </c:pt>
                <c:pt idx="5">
                  <c:v>2454.4376996678825</c:v>
                </c:pt>
                <c:pt idx="6">
                  <c:v>2454.4376996678825</c:v>
                </c:pt>
                <c:pt idx="7">
                  <c:v>2454.4376996678825</c:v>
                </c:pt>
              </c:numCache>
            </c:numRef>
          </c:xVal>
          <c:yVal>
            <c:numRef>
              <c:f>'地区別_COVID-19の状況'!$AA$6:$AA$13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F01-43F6-B21E-957BEA000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887232"/>
        <c:axId val="349886656"/>
      </c:scatterChart>
      <c:catAx>
        <c:axId val="350782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49886080"/>
        <c:crosses val="autoZero"/>
        <c:auto val="1"/>
        <c:lblAlgn val="ctr"/>
        <c:lblOffset val="100"/>
        <c:noMultiLvlLbl val="0"/>
      </c:catAx>
      <c:valAx>
        <c:axId val="34988608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50782976"/>
        <c:crosses val="autoZero"/>
        <c:crossBetween val="between"/>
      </c:valAx>
      <c:valAx>
        <c:axId val="34988665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49887232"/>
        <c:crosses val="max"/>
        <c:crossBetween val="midCat"/>
      </c:valAx>
      <c:valAx>
        <c:axId val="3498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665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875294978137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'地区別_COVID-19の状況'!$R$4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9.2433920704845813E-3"/>
                  <c:y val="1.60751028806584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90-4ACC-9A30-34D6271524CB}"/>
                </c:ext>
              </c:extLst>
            </c:dLbl>
            <c:dLbl>
              <c:idx val="3"/>
              <c:layout>
                <c:manualLayout>
                  <c:x val="1.68719806763285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0-4ACC-9A30-34D6271524CB}"/>
                </c:ext>
              </c:extLst>
            </c:dLbl>
            <c:dLbl>
              <c:idx val="4"/>
              <c:layout>
                <c:manualLayout>
                  <c:x val="2.17572197748408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6C-494D-B666-04D9A10B7F36}"/>
                </c:ext>
              </c:extLst>
            </c:dLbl>
            <c:dLbl>
              <c:idx val="5"/>
              <c:layout>
                <c:manualLayout>
                  <c:x val="4.35144395496818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C-494D-B666-04D9A10B7F36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0-41C7-A68A-83D82B8BA102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0-41C7-A68A-83D82B8BA102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0-41C7-A68A-83D82B8BA102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0-41C7-A68A-83D82B8BA102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0-41C7-A68A-83D82B8BA102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0-41C7-A68A-83D82B8BA102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F0-41C7-A68A-83D82B8BA102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0-41C7-A68A-83D82B8BA102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F0-41C7-A68A-83D82B8BA102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0-41C7-A68A-83D82B8BA102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F0-41C7-A68A-83D82B8BA102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0-41C7-A68A-83D82B8BA102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F0-41C7-A68A-83D82B8BA102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F0-41C7-A68A-83D82B8BA102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F0-41C7-A68A-83D82B8BA102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F0-41C7-A68A-83D82B8BA102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F0-41C7-A68A-83D82B8BA102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F0-41C7-A68A-83D82B8BA102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F0-41C7-A68A-83D82B8BA102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F0-41C7-A68A-83D82B8BA102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F0-41C7-A68A-83D82B8BA102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F0-41C7-A68A-83D82B8BA102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F0-41C7-A68A-83D82B8BA10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'地区別_COVID-19の状況'!$R$6:$R$13</c:f>
              <c:strCache>
                <c:ptCount val="8"/>
                <c:pt idx="0">
                  <c:v>南河内医療圏</c:v>
                </c:pt>
                <c:pt idx="1">
                  <c:v>堺市医療圏</c:v>
                </c:pt>
                <c:pt idx="2">
                  <c:v>泉州医療圏</c:v>
                </c:pt>
                <c:pt idx="3">
                  <c:v>中河内医療圏</c:v>
                </c:pt>
                <c:pt idx="4">
                  <c:v>三島医療圏</c:v>
                </c:pt>
                <c:pt idx="5">
                  <c:v>北河内医療圏</c:v>
                </c:pt>
                <c:pt idx="6">
                  <c:v>大阪市医療圏</c:v>
                </c:pt>
                <c:pt idx="7">
                  <c:v>豊能医療圏</c:v>
                </c:pt>
              </c:strCache>
            </c:strRef>
          </c:cat>
          <c:val>
            <c:numRef>
              <c:f>'地区別_COVID-19の状況'!$S$6:$S$13</c:f>
              <c:numCache>
                <c:formatCode>General</c:formatCode>
                <c:ptCount val="8"/>
                <c:pt idx="0">
                  <c:v>1089745.2638036809</c:v>
                </c:pt>
                <c:pt idx="1">
                  <c:v>1060108.2833876221</c:v>
                </c:pt>
                <c:pt idx="2">
                  <c:v>996260.5510835913</c:v>
                </c:pt>
                <c:pt idx="3">
                  <c:v>732892.60112359549</c:v>
                </c:pt>
                <c:pt idx="4">
                  <c:v>643947.38106235571</c:v>
                </c:pt>
                <c:pt idx="5">
                  <c:v>606211.22206303722</c:v>
                </c:pt>
                <c:pt idx="6">
                  <c:v>542378.63960852043</c:v>
                </c:pt>
                <c:pt idx="7">
                  <c:v>530011.45336225594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48960"/>
        <c:axId val="38680800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90-4ACC-9A30-34D6271524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0-4ACC-9A30-34D6271524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90-4ACC-9A30-34D6271524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0-4ACC-9A30-34D6271524C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90-4ACC-9A30-34D6271524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0-4ACC-9A30-34D6271524CB}"/>
                </c:ext>
              </c:extLst>
            </c:dLbl>
            <c:dLbl>
              <c:idx val="6"/>
              <c:layout>
                <c:manualLayout>
                  <c:x val="2.932488986784141E-2"/>
                  <c:y val="-0.8696054365997942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90-4ACC-9A30-34D6271524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'地区別_COVID-19の状況'!$Y$6:$Y$13</c:f>
              <c:numCache>
                <c:formatCode>General</c:formatCode>
                <c:ptCount val="8"/>
                <c:pt idx="0">
                  <c:v>666806.30455326464</c:v>
                </c:pt>
                <c:pt idx="1">
                  <c:v>666806.30455326464</c:v>
                </c:pt>
                <c:pt idx="2">
                  <c:v>666806.30455326464</c:v>
                </c:pt>
                <c:pt idx="3">
                  <c:v>666806.30455326464</c:v>
                </c:pt>
                <c:pt idx="4">
                  <c:v>666806.30455326464</c:v>
                </c:pt>
                <c:pt idx="5">
                  <c:v>666806.30455326464</c:v>
                </c:pt>
                <c:pt idx="6">
                  <c:v>666806.30455326464</c:v>
                </c:pt>
                <c:pt idx="7">
                  <c:v>666806.30455326464</c:v>
                </c:pt>
              </c:numCache>
            </c:numRef>
          </c:xVal>
          <c:yVal>
            <c:numRef>
              <c:f>'地区別_COVID-19の状況'!$AA$6:$AA$13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09152"/>
        <c:axId val="386808576"/>
      </c:scatterChart>
      <c:catAx>
        <c:axId val="3870489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6808000"/>
        <c:crosses val="autoZero"/>
        <c:auto val="1"/>
        <c:lblAlgn val="ctr"/>
        <c:lblOffset val="100"/>
        <c:noMultiLvlLbl val="0"/>
      </c:catAx>
      <c:valAx>
        <c:axId val="38680800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048960"/>
        <c:crosses val="autoZero"/>
        <c:crossBetween val="between"/>
      </c:valAx>
      <c:valAx>
        <c:axId val="38680857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6809152"/>
        <c:crosses val="max"/>
        <c:crossBetween val="midCat"/>
      </c:valAx>
      <c:valAx>
        <c:axId val="38680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0857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2330917874396"/>
          <c:y val="7.2842319315843618E-2"/>
          <c:w val="0.79551908212560385"/>
          <c:h val="0.88957103587962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'地区別_COVID-19の状況'!$T$4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872491434164305E-3"/>
                  <c:y val="1.91358005777683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E-4B3E-B6C9-73B4D5961E68}"/>
                </c:ext>
              </c:extLst>
            </c:dLbl>
            <c:dLbl>
              <c:idx val="1"/>
              <c:layout>
                <c:manualLayout>
                  <c:x val="-4.0253193699338417E-3"/>
                  <c:y val="8.218763766429309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E-4B3E-B6C9-73B4D5961E68}"/>
                </c:ext>
              </c:extLst>
            </c:dLbl>
            <c:dLbl>
              <c:idx val="2"/>
              <c:layout>
                <c:manualLayout>
                  <c:x val="-1.55408712677435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6E-4B3E-B6C9-73B4D5961E68}"/>
                </c:ext>
              </c:extLst>
            </c:dLbl>
            <c:dLbl>
              <c:idx val="3"/>
              <c:layout>
                <c:manualLayout>
                  <c:x val="-1.55408712677435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E-4B3E-B6C9-73B4D5961E68}"/>
                </c:ext>
              </c:extLst>
            </c:dLbl>
            <c:dLbl>
              <c:idx val="4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6E-4B3E-B6C9-73B4D5961E68}"/>
                </c:ext>
              </c:extLst>
            </c:dLbl>
            <c:dLbl>
              <c:idx val="5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6E-4B3E-B6C9-73B4D5961E68}"/>
                </c:ext>
              </c:extLst>
            </c:dLbl>
            <c:dLbl>
              <c:idx val="6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6E-4B3E-B6C9-73B4D5961E68}"/>
                </c:ext>
              </c:extLst>
            </c:dLbl>
            <c:dLbl>
              <c:idx val="7"/>
              <c:layout>
                <c:manualLayout>
                  <c:x val="-4.66226138032311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6E-4B3E-B6C9-73B4D5961E68}"/>
                </c:ext>
              </c:extLst>
            </c:dLbl>
            <c:dLbl>
              <c:idx val="10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6E-4B3E-B6C9-73B4D5961E68}"/>
                </c:ext>
              </c:extLst>
            </c:dLbl>
            <c:dLbl>
              <c:idx val="11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6E-4B3E-B6C9-73B4D5961E68}"/>
                </c:ext>
              </c:extLst>
            </c:dLbl>
            <c:dLbl>
              <c:idx val="12"/>
              <c:layout>
                <c:manualLayout>
                  <c:x val="2.8132199184830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6E-4B3E-B6C9-73B4D5961E68}"/>
                </c:ext>
              </c:extLst>
            </c:dLbl>
            <c:dLbl>
              <c:idx val="13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6E-4B3E-B6C9-73B4D5961E68}"/>
                </c:ext>
              </c:extLst>
            </c:dLbl>
            <c:dLbl>
              <c:idx val="14"/>
              <c:layout>
                <c:manualLayout>
                  <c:x val="1.59415795380707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6E-4B3E-B6C9-73B4D5961E68}"/>
                </c:ext>
              </c:extLst>
            </c:dLbl>
            <c:dLbl>
              <c:idx val="15"/>
              <c:layout>
                <c:manualLayout>
                  <c:x val="1.5003839565243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6E-4B3E-B6C9-73B4D5961E68}"/>
                </c:ext>
              </c:extLst>
            </c:dLbl>
            <c:dLbl>
              <c:idx val="26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6E-4B3E-B6C9-73B4D5961E68}"/>
                </c:ext>
              </c:extLst>
            </c:dLbl>
            <c:dLbl>
              <c:idx val="27"/>
              <c:layout>
                <c:manualLayout>
                  <c:x val="2.6256719239175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6E-4B3E-B6C9-73B4D5961E68}"/>
                </c:ext>
              </c:extLst>
            </c:dLbl>
            <c:dLbl>
              <c:idx val="28"/>
              <c:layout>
                <c:manualLayout>
                  <c:x val="5.62643983696615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6E-4B3E-B6C9-73B4D5961E68}"/>
                </c:ext>
              </c:extLst>
            </c:dLbl>
            <c:dLbl>
              <c:idx val="31"/>
              <c:layout>
                <c:manualLayout>
                  <c:x val="2.15680193750369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6E-4B3E-B6C9-73B4D5961E68}"/>
                </c:ext>
              </c:extLst>
            </c:dLbl>
            <c:dLbl>
              <c:idx val="33"/>
              <c:layout>
                <c:manualLayout>
                  <c:x val="1.78170594837261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6E-4B3E-B6C9-73B4D5961E68}"/>
                </c:ext>
              </c:extLst>
            </c:dLbl>
            <c:dLbl>
              <c:idx val="3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6E-4B3E-B6C9-73B4D5961E68}"/>
                </c:ext>
              </c:extLst>
            </c:dLbl>
            <c:dLbl>
              <c:idx val="38"/>
              <c:layout>
                <c:manualLayout>
                  <c:x val="2.71944592120030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96E-4B3E-B6C9-73B4D5961E68}"/>
                </c:ext>
              </c:extLst>
            </c:dLbl>
            <c:dLbl>
              <c:idx val="40"/>
              <c:layout>
                <c:manualLayout>
                  <c:x val="3.65718589402799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6E-4B3E-B6C9-73B4D5961E68}"/>
                </c:ext>
              </c:extLst>
            </c:dLbl>
            <c:dLbl>
              <c:idx val="41"/>
              <c:layout>
                <c:manualLayout>
                  <c:x val="1.1252879673932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96E-4B3E-B6C9-73B4D5961E68}"/>
                </c:ext>
              </c:extLst>
            </c:dLbl>
            <c:dLbl>
              <c:idx val="42"/>
              <c:layout>
                <c:manualLayout>
                  <c:x val="5.0637958532695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6E-4B3E-B6C9-73B4D5961E68}"/>
                </c:ext>
              </c:extLst>
            </c:dLbl>
            <c:dLbl>
              <c:idx val="43"/>
              <c:layout>
                <c:manualLayout>
                  <c:x val="9.3773997282769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6E-4B3E-B6C9-73B4D5961E68}"/>
                </c:ext>
              </c:extLst>
            </c:dLbl>
            <c:dLbl>
              <c:idx val="44"/>
              <c:layout>
                <c:manualLayout>
                  <c:x val="1.40660995924153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96E-4B3E-B6C9-73B4D5961E68}"/>
                </c:ext>
              </c:extLst>
            </c:dLbl>
            <c:dLbl>
              <c:idx val="47"/>
              <c:layout>
                <c:manualLayout>
                  <c:x val="1.2190619646759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96E-4B3E-B6C9-73B4D5961E68}"/>
                </c:ext>
              </c:extLst>
            </c:dLbl>
            <c:dLbl>
              <c:idx val="49"/>
              <c:layout>
                <c:manualLayout>
                  <c:x val="3.4696378994624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96E-4B3E-B6C9-73B4D5961E68}"/>
                </c:ext>
              </c:extLst>
            </c:dLbl>
            <c:dLbl>
              <c:idx val="51"/>
              <c:layout>
                <c:manualLayout>
                  <c:x val="3.0945419103313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96E-4B3E-B6C9-73B4D5961E68}"/>
                </c:ext>
              </c:extLst>
            </c:dLbl>
            <c:dLbl>
              <c:idx val="52"/>
              <c:layout>
                <c:manualLayout>
                  <c:x val="3.18831590761415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96E-4B3E-B6C9-73B4D5961E68}"/>
                </c:ext>
              </c:extLst>
            </c:dLbl>
            <c:dLbl>
              <c:idx val="56"/>
              <c:layout>
                <c:manualLayout>
                  <c:x val="2.90699391576584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96E-4B3E-B6C9-73B4D5961E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'地区別_COVID-19の状況'!$T$6:$T$13</c:f>
              <c:strCache>
                <c:ptCount val="8"/>
                <c:pt idx="0">
                  <c:v>大阪市医療圏</c:v>
                </c:pt>
                <c:pt idx="1">
                  <c:v>中河内医療圏</c:v>
                </c:pt>
                <c:pt idx="2">
                  <c:v>北河内医療圏</c:v>
                </c:pt>
                <c:pt idx="3">
                  <c:v>三島医療圏</c:v>
                </c:pt>
                <c:pt idx="4">
                  <c:v>豊能医療圏</c:v>
                </c:pt>
                <c:pt idx="5">
                  <c:v>泉州医療圏</c:v>
                </c:pt>
                <c:pt idx="6">
                  <c:v>堺市医療圏</c:v>
                </c:pt>
                <c:pt idx="7">
                  <c:v>南河内医療圏</c:v>
                </c:pt>
              </c:strCache>
            </c:strRef>
          </c:cat>
          <c:val>
            <c:numRef>
              <c:f>'地区別_COVID-19の状況'!$V$6:$V$13</c:f>
              <c:numCache>
                <c:formatCode>0.00%</c:formatCode>
                <c:ptCount val="8"/>
                <c:pt idx="0">
                  <c:v>4.7999999999999996E-3</c:v>
                </c:pt>
                <c:pt idx="1">
                  <c:v>4.1999999999999997E-3</c:v>
                </c:pt>
                <c:pt idx="2">
                  <c:v>3.8999999999999998E-3</c:v>
                </c:pt>
                <c:pt idx="3">
                  <c:v>3.8999999999999998E-3</c:v>
                </c:pt>
                <c:pt idx="4">
                  <c:v>3.0999999999999999E-3</c:v>
                </c:pt>
                <c:pt idx="5">
                  <c:v>2.5000000000000001E-3</c:v>
                </c:pt>
                <c:pt idx="6">
                  <c:v>2.3999999999999998E-3</c:v>
                </c:pt>
                <c:pt idx="7">
                  <c:v>1.6000000000000001E-3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96E-4B3E-B6C9-73B4D5961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67200"/>
        <c:axId val="38766816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96E-4B3E-B6C9-73B4D5961E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96E-4B3E-B6C9-73B4D5961E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96E-4B3E-B6C9-73B4D5961E6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96E-4B3E-B6C9-73B4D5961E6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96E-4B3E-B6C9-73B4D5961E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96E-4B3E-B6C9-73B4D5961E68}"/>
                </c:ext>
              </c:extLst>
            </c:dLbl>
            <c:dLbl>
              <c:idx val="6"/>
              <c:layout>
                <c:manualLayout>
                  <c:x val="-0.12726529613313756"/>
                  <c:y val="-0.8695413436692506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96E-4B3E-B6C9-73B4D5961E68}"/>
                </c:ext>
              </c:extLst>
            </c:dLbl>
            <c:dLbl>
              <c:idx val="7"/>
              <c:layout>
                <c:manualLayout>
                  <c:x val="-4.6622613803231679E-3"/>
                  <c:y val="0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96E-4B3E-B6C9-73B4D5961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'地区別_COVID-19の状況'!$Z$6:$Z$13</c:f>
              <c:numCache>
                <c:formatCode>0.00%</c:formatCode>
                <c:ptCount val="8"/>
                <c:pt idx="0">
                  <c:v>3.7000000000000002E-3</c:v>
                </c:pt>
                <c:pt idx="1">
                  <c:v>3.7000000000000002E-3</c:v>
                </c:pt>
                <c:pt idx="2">
                  <c:v>3.7000000000000002E-3</c:v>
                </c:pt>
                <c:pt idx="3">
                  <c:v>3.7000000000000002E-3</c:v>
                </c:pt>
                <c:pt idx="4">
                  <c:v>3.7000000000000002E-3</c:v>
                </c:pt>
                <c:pt idx="5">
                  <c:v>3.7000000000000002E-3</c:v>
                </c:pt>
                <c:pt idx="6">
                  <c:v>3.7000000000000002E-3</c:v>
                </c:pt>
                <c:pt idx="7">
                  <c:v>3.7000000000000002E-3</c:v>
                </c:pt>
              </c:numCache>
            </c:numRef>
          </c:xVal>
          <c:yVal>
            <c:numRef>
              <c:f>'地区別_COVID-19の状況'!$AA$6:$AA$13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96E-4B3E-B6C9-73B4D5961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69312"/>
        <c:axId val="387668736"/>
      </c:scatterChart>
      <c:catAx>
        <c:axId val="386867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668160"/>
        <c:crosses val="autoZero"/>
        <c:auto val="1"/>
        <c:lblAlgn val="ctr"/>
        <c:lblOffset val="100"/>
        <c:noMultiLvlLbl val="0"/>
      </c:catAx>
      <c:valAx>
        <c:axId val="3876681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670398550724638"/>
              <c:y val="2.3733968253968254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6867200"/>
        <c:crosses val="autoZero"/>
        <c:crossBetween val="between"/>
      </c:valAx>
      <c:valAx>
        <c:axId val="3876687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669312"/>
        <c:crosses val="max"/>
        <c:crossBetween val="midCat"/>
      </c:valAx>
      <c:valAx>
        <c:axId val="3876693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76687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442976015663241"/>
          <c:y val="1.5438850308641977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9407769756184382E-2"/>
          <c:w val="0.78938381642512079"/>
          <c:h val="0.893012233153292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'市区町村別_COVID-19の状況'!$O$4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338228095937347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D4-4699-9956-436BBCBE2A0F}"/>
                </c:ext>
              </c:extLst>
            </c:dLbl>
            <c:dLbl>
              <c:idx val="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4-4699-9956-436BBCBE2A0F}"/>
                </c:ext>
              </c:extLst>
            </c:dLbl>
            <c:dLbl>
              <c:idx val="2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4-4699-9956-436BBCBE2A0F}"/>
                </c:ext>
              </c:extLst>
            </c:dLbl>
            <c:dLbl>
              <c:idx val="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D4-4699-9956-436BBCBE2A0F}"/>
                </c:ext>
              </c:extLst>
            </c:dLbl>
            <c:dLbl>
              <c:idx val="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D4-4699-9956-436BBCBE2A0F}"/>
                </c:ext>
              </c:extLst>
            </c:dLbl>
            <c:dLbl>
              <c:idx val="5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D4-4699-9956-436BBCBE2A0F}"/>
                </c:ext>
              </c:extLst>
            </c:dLbl>
            <c:dLbl>
              <c:idx val="6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D4-4699-9956-436BBCBE2A0F}"/>
                </c:ext>
              </c:extLst>
            </c:dLbl>
            <c:dLbl>
              <c:idx val="7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D4-4699-9956-436BBCBE2A0F}"/>
                </c:ext>
              </c:extLst>
            </c:dLbl>
            <c:dLbl>
              <c:idx val="8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D4-4699-9956-436BBCBE2A0F}"/>
                </c:ext>
              </c:extLst>
            </c:dLbl>
            <c:dLbl>
              <c:idx val="9"/>
              <c:layout>
                <c:manualLayout>
                  <c:x val="4.6656877141458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D4-4699-9956-436BBCBE2A0F}"/>
                </c:ext>
              </c:extLst>
            </c:dLbl>
            <c:dLbl>
              <c:idx val="10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D4-4699-9956-436BBCBE2A0F}"/>
                </c:ext>
              </c:extLst>
            </c:dLbl>
            <c:dLbl>
              <c:idx val="11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D4-4699-9956-436BBCBE2A0F}"/>
                </c:ext>
              </c:extLst>
            </c:dLbl>
            <c:dLbl>
              <c:idx val="12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D4-4699-9956-436BBCBE2A0F}"/>
                </c:ext>
              </c:extLst>
            </c:dLbl>
            <c:dLbl>
              <c:idx val="13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D4-4699-9956-436BBCBE2A0F}"/>
                </c:ext>
              </c:extLst>
            </c:dLbl>
            <c:dLbl>
              <c:idx val="14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D4-4699-9956-436BBCBE2A0F}"/>
                </c:ext>
              </c:extLst>
            </c:dLbl>
            <c:dLbl>
              <c:idx val="15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D4-4699-9956-436BBCBE2A0F}"/>
                </c:ext>
              </c:extLst>
            </c:dLbl>
            <c:dLbl>
              <c:idx val="16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D4-4699-9956-436BBCBE2A0F}"/>
                </c:ext>
              </c:extLst>
            </c:dLbl>
            <c:dLbl>
              <c:idx val="17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D4-4699-9956-436BBCBE2A0F}"/>
                </c:ext>
              </c:extLst>
            </c:dLbl>
            <c:dLbl>
              <c:idx val="18"/>
              <c:layout>
                <c:manualLayout>
                  <c:x val="9.3111845325502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D4-4699-9956-436BBCBE2A0F}"/>
                </c:ext>
              </c:extLst>
            </c:dLbl>
            <c:dLbl>
              <c:idx val="19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DD4-4699-9956-436BBCBE2A0F}"/>
                </c:ext>
              </c:extLst>
            </c:dLbl>
            <c:dLbl>
              <c:idx val="20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DD4-4699-9956-436BBCBE2A0F}"/>
                </c:ext>
              </c:extLst>
            </c:dLbl>
            <c:dLbl>
              <c:idx val="21"/>
              <c:layout>
                <c:manualLayout>
                  <c:x val="9.31118453255011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DD4-4699-9956-436BBCBE2A0F}"/>
                </c:ext>
              </c:extLst>
            </c:dLbl>
            <c:dLbl>
              <c:idx val="22"/>
              <c:layout>
                <c:manualLayout>
                  <c:x val="9.31118453255011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DD4-4699-9956-436BBCBE2A0F}"/>
                </c:ext>
              </c:extLst>
            </c:dLbl>
            <c:dLbl>
              <c:idx val="23"/>
              <c:layout>
                <c:manualLayout>
                  <c:x val="9.3111845325501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D4-4699-9956-436BBCBE2A0F}"/>
                </c:ext>
              </c:extLst>
            </c:dLbl>
            <c:dLbl>
              <c:idx val="24"/>
              <c:layout>
                <c:manualLayout>
                  <c:x val="4.64892315222700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DD4-4699-9956-436BBCBE2A0F}"/>
                </c:ext>
              </c:extLst>
            </c:dLbl>
            <c:dLbl>
              <c:idx val="25"/>
              <c:layout>
                <c:manualLayout>
                  <c:x val="9.29441997063142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DD4-4699-9956-436BBCBE2A0F}"/>
                </c:ext>
              </c:extLst>
            </c:dLbl>
            <c:dLbl>
              <c:idx val="26"/>
              <c:layout>
                <c:manualLayout>
                  <c:x val="9.29441997063142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D4-4699-9956-436BBCBE2A0F}"/>
                </c:ext>
              </c:extLst>
            </c:dLbl>
            <c:dLbl>
              <c:idx val="27"/>
              <c:layout>
                <c:manualLayout>
                  <c:x val="1.39566813509545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D4-4699-9956-436BBCBE2A0F}"/>
                </c:ext>
              </c:extLst>
            </c:dLbl>
            <c:dLbl>
              <c:idx val="28"/>
              <c:layout>
                <c:manualLayout>
                  <c:x val="1.24081008321095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DD4-4699-9956-436BBCBE2A0F}"/>
                </c:ext>
              </c:extLst>
            </c:dLbl>
            <c:dLbl>
              <c:idx val="29"/>
              <c:layout>
                <c:manualLayout>
                  <c:x val="9.2944199706313096E-3"/>
                  <c:y val="7.957797571296097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DD4-4699-9956-436BBCBE2A0F}"/>
                </c:ext>
              </c:extLst>
            </c:dLbl>
            <c:dLbl>
              <c:idx val="30"/>
              <c:layout>
                <c:manualLayout>
                  <c:x val="8.03499755261869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DD4-4699-9956-436BBCBE2A0F}"/>
                </c:ext>
              </c:extLst>
            </c:dLbl>
            <c:dLbl>
              <c:idx val="31"/>
              <c:layout>
                <c:manualLayout>
                  <c:x val="4.7683553597650512E-3"/>
                  <c:y val="7.957797578707373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DD4-4699-9956-436BBCBE2A0F}"/>
                </c:ext>
              </c:extLst>
            </c:dLbl>
            <c:dLbl>
              <c:idx val="32"/>
              <c:layout>
                <c:manualLayout>
                  <c:x val="8.0299804209495833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DD4-4699-9956-436BBCBE2A0F}"/>
                </c:ext>
              </c:extLst>
            </c:dLbl>
            <c:dLbl>
              <c:idx val="33"/>
              <c:layout>
                <c:manualLayout>
                  <c:x val="8.1780469897209992E-3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DD4-4699-9956-436BBCBE2A0F}"/>
                </c:ext>
              </c:extLst>
            </c:dLbl>
            <c:dLbl>
              <c:idx val="34"/>
              <c:layout>
                <c:manualLayout>
                  <c:x val="8.5963044542339689E-3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DD4-4699-9956-436BBCBE2A0F}"/>
                </c:ext>
              </c:extLst>
            </c:dLbl>
            <c:dLbl>
              <c:idx val="35"/>
              <c:layout>
                <c:manualLayout>
                  <c:x val="9.7364170337739184E-3"/>
                  <c:y val="2.387339271388828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DD4-4699-9956-436BBCBE2A0F}"/>
                </c:ext>
              </c:extLst>
            </c:dLbl>
            <c:dLbl>
              <c:idx val="36"/>
              <c:layout>
                <c:manualLayout>
                  <c:x val="8.3240332843856502E-3"/>
                  <c:y val="1.591559514259219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DD4-4699-9956-436BBCBE2A0F}"/>
                </c:ext>
              </c:extLst>
            </c:dLbl>
            <c:dLbl>
              <c:idx val="37"/>
              <c:layout>
                <c:manualLayout>
                  <c:x val="1.4534875183553541E-2"/>
                  <c:y val="2.38733927212995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DD4-4699-9956-436BBCBE2A0F}"/>
                </c:ext>
              </c:extLst>
            </c:dLbl>
            <c:dLbl>
              <c:idx val="38"/>
              <c:layout>
                <c:manualLayout>
                  <c:x val="1.3122491434165443E-2"/>
                  <c:y val="3.18311902851843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DD4-4699-9956-436BBCBE2A0F}"/>
                </c:ext>
              </c:extLst>
            </c:dLbl>
            <c:dLbl>
              <c:idx val="39"/>
              <c:layout>
                <c:manualLayout>
                  <c:x val="1.1713534018600041E-2"/>
                  <c:y val="3.97889878564804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DD4-4699-9956-436BBCBE2A0F}"/>
                </c:ext>
              </c:extLst>
            </c:dLbl>
            <c:dLbl>
              <c:idx val="40"/>
              <c:layout>
                <c:manualLayout>
                  <c:x val="3.1924375917767929E-2"/>
                  <c:y val="1.59155951500034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DD4-4699-9956-436BBCBE2A0F}"/>
                </c:ext>
              </c:extLst>
            </c:dLbl>
            <c:dLbl>
              <c:idx val="41"/>
              <c:layout>
                <c:manualLayout>
                  <c:x val="3.2230298580518846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DD4-4699-9956-436BBCBE2A0F}"/>
                </c:ext>
              </c:extLst>
            </c:dLbl>
            <c:dLbl>
              <c:idx val="42"/>
              <c:layout>
                <c:manualLayout>
                  <c:x val="3.673959862946647E-2"/>
                  <c:y val="2.387339272871084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DD4-4699-9956-436BBCBE2A0F}"/>
                </c:ext>
              </c:extLst>
            </c:dLbl>
            <c:dLbl>
              <c:idx val="43"/>
              <c:layout>
                <c:manualLayout>
                  <c:x val="4.6213656387665253E-2"/>
                  <c:y val="1.633232092758536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DD4-4699-9956-436BBCBE2A0F}"/>
                </c:ext>
              </c:extLst>
            </c:dLbl>
            <c:dLbl>
              <c:idx val="44"/>
              <c:layout>
                <c:manualLayout>
                  <c:x val="4.7921806167400882E-2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DD4-4699-9956-436BBCBE2A0F}"/>
                </c:ext>
              </c:extLst>
            </c:dLbl>
            <c:dLbl>
              <c:idx val="45"/>
              <c:layout>
                <c:manualLayout>
                  <c:x val="4.7921806167400827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DD4-4699-9956-436BBCBE2A0F}"/>
                </c:ext>
              </c:extLst>
            </c:dLbl>
            <c:dLbl>
              <c:idx val="46"/>
              <c:layout>
                <c:manualLayout>
                  <c:x val="5.72463289280470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DD4-4699-9956-436BBCBE2A0F}"/>
                </c:ext>
              </c:extLst>
            </c:dLbl>
            <c:dLbl>
              <c:idx val="47"/>
              <c:layout>
                <c:manualLayout>
                  <c:x val="5.8947748409202208E-2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DD4-4699-9956-436BBCBE2A0F}"/>
                </c:ext>
              </c:extLst>
            </c:dLbl>
            <c:dLbl>
              <c:idx val="48"/>
              <c:layout>
                <c:manualLayout>
                  <c:x val="4.8492413117963776E-3"/>
                  <c:y val="1.0371840400233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DD4-4699-9956-436BBCBE2A0F}"/>
                </c:ext>
              </c:extLst>
            </c:dLbl>
            <c:dLbl>
              <c:idx val="49"/>
              <c:layout>
                <c:manualLayout>
                  <c:x val="4.8492413117963776E-3"/>
                  <c:y val="7.60532958432102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DD4-4699-9956-436BBCBE2A0F}"/>
                </c:ext>
              </c:extLst>
            </c:dLbl>
            <c:dLbl>
              <c:idx val="50"/>
              <c:layout>
                <c:manualLayout>
                  <c:x val="4.84924131179637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DD4-4699-9956-436BBCBE2A0F}"/>
                </c:ext>
              </c:extLst>
            </c:dLbl>
            <c:dLbl>
              <c:idx val="51"/>
              <c:layout>
                <c:manualLayout>
                  <c:x val="4.9965736661771332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DD4-4699-9956-436BBCBE2A0F}"/>
                </c:ext>
              </c:extLst>
            </c:dLbl>
            <c:dLbl>
              <c:idx val="52"/>
              <c:layout>
                <c:manualLayout>
                  <c:x val="3.4380812530591695E-3"/>
                  <c:y val="1.63524489100438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DD4-4699-9956-436BBCBE2A0F}"/>
                </c:ext>
              </c:extLst>
            </c:dLbl>
            <c:dLbl>
              <c:idx val="53"/>
              <c:layout>
                <c:manualLayout>
                  <c:x val="3.585413607439982E-3"/>
                  <c:y val="3.27048978200877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DD4-4699-9956-436BBCBE2A0F}"/>
                </c:ext>
              </c:extLst>
            </c:dLbl>
            <c:dLbl>
              <c:idx val="54"/>
              <c:layout>
                <c:manualLayout>
                  <c:x val="1.009630445423397E-2"/>
                  <c:y val="8.176224455021935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DD4-4699-9956-436BBCBE2A0F}"/>
                </c:ext>
              </c:extLst>
            </c:dLbl>
            <c:dLbl>
              <c:idx val="55"/>
              <c:layout>
                <c:manualLayout>
                  <c:x val="2.4777288301517375E-3"/>
                  <c:y val="3.266464183996007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DD4-4699-9956-436BBCBE2A0F}"/>
                </c:ext>
              </c:extLst>
            </c:dLbl>
            <c:dLbl>
              <c:idx val="56"/>
              <c:layout>
                <c:manualLayout>
                  <c:x val="9.2364170337732926E-4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DD4-4699-9956-436BBCBE2A0F}"/>
                </c:ext>
              </c:extLst>
            </c:dLbl>
            <c:dLbl>
              <c:idx val="57"/>
              <c:layout>
                <c:manualLayout>
                  <c:x val="1.218184043073911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DD4-4699-9956-436BBCBE2A0F}"/>
                </c:ext>
              </c:extLst>
            </c:dLbl>
            <c:dLbl>
              <c:idx val="58"/>
              <c:layout>
                <c:manualLayout>
                  <c:x val="4.6210230053842392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DD4-4699-9956-436BBCBE2A0F}"/>
                </c:ext>
              </c:extLst>
            </c:dLbl>
            <c:dLbl>
              <c:idx val="59"/>
              <c:layout>
                <c:manualLayout>
                  <c:x val="7.8765296133137541E-3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DD4-4699-9956-436BBCBE2A0F}"/>
                </c:ext>
              </c:extLst>
            </c:dLbl>
            <c:dLbl>
              <c:idx val="60"/>
              <c:layout>
                <c:manualLayout>
                  <c:x val="3.21426823299069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ADD4-4699-9956-436BBCBE2A0F}"/>
                </c:ext>
              </c:extLst>
            </c:dLbl>
            <c:dLbl>
              <c:idx val="61"/>
              <c:layout>
                <c:manualLayout>
                  <c:x val="3.3616005873714555E-3"/>
                  <c:y val="1.63323209199800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DD4-4699-9956-436BBCBE2A0F}"/>
                </c:ext>
              </c:extLst>
            </c:dLbl>
            <c:dLbl>
              <c:idx val="62"/>
              <c:layout>
                <c:manualLayout>
                  <c:x val="1.95484581497797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DD4-4699-9956-436BBCBE2A0F}"/>
                </c:ext>
              </c:extLst>
            </c:dLbl>
            <c:dLbl>
              <c:idx val="63"/>
              <c:layout>
                <c:manualLayout>
                  <c:x val="-1.15332843857072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DD4-4699-9956-436BBCBE2A0F}"/>
                </c:ext>
              </c:extLst>
            </c:dLbl>
            <c:dLbl>
              <c:idx val="64"/>
              <c:layout>
                <c:manualLayout>
                  <c:x val="-2.4000244738130202E-3"/>
                  <c:y val="8.166160475200678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ADD4-4699-9956-436BBCBE2A0F}"/>
                </c:ext>
              </c:extLst>
            </c:dLbl>
            <c:dLbl>
              <c:idx val="65"/>
              <c:layout>
                <c:manualLayout>
                  <c:x val="-3.6462310327948812E-3"/>
                  <c:y val="1.52106591686420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ADD4-4699-9956-436BBCBE2A0F}"/>
                </c:ext>
              </c:extLst>
            </c:dLbl>
            <c:dLbl>
              <c:idx val="66"/>
              <c:layout>
                <c:manualLayout>
                  <c:x val="-4.7962555066079294E-3"/>
                  <c:y val="8.16616045999001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ADD4-4699-9956-436BBCBE2A0F}"/>
                </c:ext>
              </c:extLst>
            </c:dLbl>
            <c:dLbl>
              <c:idx val="67"/>
              <c:layout>
                <c:manualLayout>
                  <c:x val="-4.7962555066079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ADD4-4699-9956-436BBCBE2A0F}"/>
                </c:ext>
              </c:extLst>
            </c:dLbl>
            <c:dLbl>
              <c:idx val="68"/>
              <c:layout>
                <c:manualLayout>
                  <c:x val="-3.09483602545282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ADD4-4699-9956-436BBCBE2A0F}"/>
                </c:ext>
              </c:extLst>
            </c:dLbl>
            <c:dLbl>
              <c:idx val="69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ADD4-4699-9956-436BBCBE2A0F}"/>
                </c:ext>
              </c:extLst>
            </c:dLbl>
            <c:dLbl>
              <c:idx val="70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ADD4-4699-9956-436BBCBE2A0F}"/>
                </c:ext>
              </c:extLst>
            </c:dLbl>
            <c:dLbl>
              <c:idx val="71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ADD4-4699-9956-436BBCBE2A0F}"/>
                </c:ext>
              </c:extLst>
            </c:dLbl>
            <c:dLbl>
              <c:idx val="72"/>
              <c:layout>
                <c:manualLayout>
                  <c:x val="-4.64892315222711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ADD4-4699-9956-436BBCBE2A0F}"/>
                </c:ext>
              </c:extLst>
            </c:dLbl>
            <c:dLbl>
              <c:idx val="73"/>
              <c:layout>
                <c:manualLayout>
                  <c:x val="-4.64892315222723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ADD4-4699-9956-436BBCBE2A0F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'市区町村別_COVID-19の状況'!$O$6:$O$79</c:f>
              <c:strCache>
                <c:ptCount val="74"/>
                <c:pt idx="0">
                  <c:v>河南町</c:v>
                </c:pt>
                <c:pt idx="1">
                  <c:v>高石市</c:v>
                </c:pt>
                <c:pt idx="2">
                  <c:v>和泉市</c:v>
                </c:pt>
                <c:pt idx="3">
                  <c:v>中央区</c:v>
                </c:pt>
                <c:pt idx="4">
                  <c:v>天王寺区</c:v>
                </c:pt>
                <c:pt idx="5">
                  <c:v>生野区</c:v>
                </c:pt>
                <c:pt idx="6">
                  <c:v>北区</c:v>
                </c:pt>
                <c:pt idx="7">
                  <c:v>福島区</c:v>
                </c:pt>
                <c:pt idx="8">
                  <c:v>大東市</c:v>
                </c:pt>
                <c:pt idx="9">
                  <c:v>西成区</c:v>
                </c:pt>
                <c:pt idx="10">
                  <c:v>旭区</c:v>
                </c:pt>
                <c:pt idx="11">
                  <c:v>岬町</c:v>
                </c:pt>
                <c:pt idx="12">
                  <c:v>大阪狭山市</c:v>
                </c:pt>
                <c:pt idx="13">
                  <c:v>阿倍野区</c:v>
                </c:pt>
                <c:pt idx="14">
                  <c:v>田尻町</c:v>
                </c:pt>
                <c:pt idx="15">
                  <c:v>豊能町</c:v>
                </c:pt>
                <c:pt idx="16">
                  <c:v>堺市東区</c:v>
                </c:pt>
                <c:pt idx="17">
                  <c:v>島本町</c:v>
                </c:pt>
                <c:pt idx="18">
                  <c:v>八尾市</c:v>
                </c:pt>
                <c:pt idx="19">
                  <c:v>住之江区</c:v>
                </c:pt>
                <c:pt idx="20">
                  <c:v>東大阪市</c:v>
                </c:pt>
                <c:pt idx="21">
                  <c:v>忠岡町</c:v>
                </c:pt>
                <c:pt idx="22">
                  <c:v>寝屋川市</c:v>
                </c:pt>
                <c:pt idx="23">
                  <c:v>堺市北区</c:v>
                </c:pt>
                <c:pt idx="24">
                  <c:v>東住吉区</c:v>
                </c:pt>
                <c:pt idx="25">
                  <c:v>堺市西区</c:v>
                </c:pt>
                <c:pt idx="26">
                  <c:v>堺市中区</c:v>
                </c:pt>
                <c:pt idx="27">
                  <c:v>城東区</c:v>
                </c:pt>
                <c:pt idx="28">
                  <c:v>能勢町</c:v>
                </c:pt>
                <c:pt idx="29">
                  <c:v>堺市堺区</c:v>
                </c:pt>
                <c:pt idx="30">
                  <c:v>高槻市</c:v>
                </c:pt>
                <c:pt idx="31">
                  <c:v>泉南市</c:v>
                </c:pt>
                <c:pt idx="32">
                  <c:v>大阪市</c:v>
                </c:pt>
                <c:pt idx="33">
                  <c:v>交野市</c:v>
                </c:pt>
                <c:pt idx="34">
                  <c:v>堺市</c:v>
                </c:pt>
                <c:pt idx="35">
                  <c:v>守口市</c:v>
                </c:pt>
                <c:pt idx="36">
                  <c:v>泉大津市</c:v>
                </c:pt>
                <c:pt idx="37">
                  <c:v>大正区</c:v>
                </c:pt>
                <c:pt idx="38">
                  <c:v>富田林市</c:v>
                </c:pt>
                <c:pt idx="39">
                  <c:v>都島区</c:v>
                </c:pt>
                <c:pt idx="40">
                  <c:v>茨木市</c:v>
                </c:pt>
                <c:pt idx="41">
                  <c:v>西区</c:v>
                </c:pt>
                <c:pt idx="42">
                  <c:v>四條畷市</c:v>
                </c:pt>
                <c:pt idx="43">
                  <c:v>藤井寺市</c:v>
                </c:pt>
                <c:pt idx="44">
                  <c:v>此花区</c:v>
                </c:pt>
                <c:pt idx="45">
                  <c:v>門真市</c:v>
                </c:pt>
                <c:pt idx="46">
                  <c:v>千早赤阪村</c:v>
                </c:pt>
                <c:pt idx="47">
                  <c:v>豊中市</c:v>
                </c:pt>
                <c:pt idx="48">
                  <c:v>摂津市</c:v>
                </c:pt>
                <c:pt idx="49">
                  <c:v>平野区</c:v>
                </c:pt>
                <c:pt idx="50">
                  <c:v>東淀川区</c:v>
                </c:pt>
                <c:pt idx="51">
                  <c:v>柏原市</c:v>
                </c:pt>
                <c:pt idx="52">
                  <c:v>淀川区</c:v>
                </c:pt>
                <c:pt idx="53">
                  <c:v>住吉区</c:v>
                </c:pt>
                <c:pt idx="54">
                  <c:v>熊取町</c:v>
                </c:pt>
                <c:pt idx="55">
                  <c:v>松原市</c:v>
                </c:pt>
                <c:pt idx="56">
                  <c:v>枚方市</c:v>
                </c:pt>
                <c:pt idx="57">
                  <c:v>鶴見区</c:v>
                </c:pt>
                <c:pt idx="58">
                  <c:v>堺市南区</c:v>
                </c:pt>
                <c:pt idx="59">
                  <c:v>岸和田市</c:v>
                </c:pt>
                <c:pt idx="60">
                  <c:v>池田市</c:v>
                </c:pt>
                <c:pt idx="61">
                  <c:v>箕面市</c:v>
                </c:pt>
                <c:pt idx="62">
                  <c:v>吹田市</c:v>
                </c:pt>
                <c:pt idx="63">
                  <c:v>貝塚市</c:v>
                </c:pt>
                <c:pt idx="64">
                  <c:v>東成区</c:v>
                </c:pt>
                <c:pt idx="65">
                  <c:v>阪南市</c:v>
                </c:pt>
                <c:pt idx="66">
                  <c:v>泉佐野市</c:v>
                </c:pt>
                <c:pt idx="67">
                  <c:v>浪速区</c:v>
                </c:pt>
                <c:pt idx="68">
                  <c:v>港区</c:v>
                </c:pt>
                <c:pt idx="69">
                  <c:v>西淀川区</c:v>
                </c:pt>
                <c:pt idx="70">
                  <c:v>羽曳野市</c:v>
                </c:pt>
                <c:pt idx="71">
                  <c:v>堺市美原区</c:v>
                </c:pt>
                <c:pt idx="72">
                  <c:v>河内長野市</c:v>
                </c:pt>
                <c:pt idx="73">
                  <c:v>太子町</c:v>
                </c:pt>
              </c:strCache>
            </c:strRef>
          </c:cat>
          <c:val>
            <c:numRef>
              <c:f>'市区町村別_COVID-19の状況'!$P$6:$P$79</c:f>
              <c:numCache>
                <c:formatCode>General</c:formatCode>
                <c:ptCount val="74"/>
                <c:pt idx="0">
                  <c:v>5805.9607708189951</c:v>
                </c:pt>
                <c:pt idx="1">
                  <c:v>4929.434592043156</c:v>
                </c:pt>
                <c:pt idx="2">
                  <c:v>4500.8436563436562</c:v>
                </c:pt>
                <c:pt idx="3">
                  <c:v>4220.8976719003786</c:v>
                </c:pt>
                <c:pt idx="4">
                  <c:v>4037.1746953649927</c:v>
                </c:pt>
                <c:pt idx="5">
                  <c:v>3880.5079629538882</c:v>
                </c:pt>
                <c:pt idx="6">
                  <c:v>3857.5769777711248</c:v>
                </c:pt>
                <c:pt idx="7">
                  <c:v>3760.4006327630655</c:v>
                </c:pt>
                <c:pt idx="8">
                  <c:v>3725.5667071957555</c:v>
                </c:pt>
                <c:pt idx="9">
                  <c:v>3714.6840317870001</c:v>
                </c:pt>
                <c:pt idx="10">
                  <c:v>3661.0799895948494</c:v>
                </c:pt>
                <c:pt idx="11">
                  <c:v>3620.2747063878546</c:v>
                </c:pt>
                <c:pt idx="12">
                  <c:v>3550.0296394602965</c:v>
                </c:pt>
                <c:pt idx="13">
                  <c:v>3538.8365367235042</c:v>
                </c:pt>
                <c:pt idx="14">
                  <c:v>3534.3237288135592</c:v>
                </c:pt>
                <c:pt idx="15">
                  <c:v>3504.3967653854234</c:v>
                </c:pt>
                <c:pt idx="16">
                  <c:v>3344.7612048510414</c:v>
                </c:pt>
                <c:pt idx="17">
                  <c:v>3341.0769230769229</c:v>
                </c:pt>
                <c:pt idx="18">
                  <c:v>3240.7614227808026</c:v>
                </c:pt>
                <c:pt idx="19">
                  <c:v>3204.3291024478694</c:v>
                </c:pt>
                <c:pt idx="20">
                  <c:v>3172.5953868526649</c:v>
                </c:pt>
                <c:pt idx="21">
                  <c:v>3053.8661058534876</c:v>
                </c:pt>
                <c:pt idx="22">
                  <c:v>2998.4821069561722</c:v>
                </c:pt>
                <c:pt idx="23">
                  <c:v>2921.8485048663406</c:v>
                </c:pt>
                <c:pt idx="24">
                  <c:v>2911.097844583097</c:v>
                </c:pt>
                <c:pt idx="25">
                  <c:v>2814.8705662419443</c:v>
                </c:pt>
                <c:pt idx="26">
                  <c:v>2766.9960687408739</c:v>
                </c:pt>
                <c:pt idx="27">
                  <c:v>2700.8730107177653</c:v>
                </c:pt>
                <c:pt idx="28">
                  <c:v>2690.8234456573327</c:v>
                </c:pt>
                <c:pt idx="29">
                  <c:v>2690.3650634754517</c:v>
                </c:pt>
                <c:pt idx="30">
                  <c:v>2674.0894032376623</c:v>
                </c:pt>
                <c:pt idx="31">
                  <c:v>2667.329467798716</c:v>
                </c:pt>
                <c:pt idx="32">
                  <c:v>2619.9243510059928</c:v>
                </c:pt>
                <c:pt idx="33">
                  <c:v>2586.4235797288575</c:v>
                </c:pt>
                <c:pt idx="34">
                  <c:v>2541.7495919339599</c:v>
                </c:pt>
                <c:pt idx="35">
                  <c:v>2536.1024178443727</c:v>
                </c:pt>
                <c:pt idx="36">
                  <c:v>2533.0031606167991</c:v>
                </c:pt>
                <c:pt idx="37">
                  <c:v>2472.8033546473912</c:v>
                </c:pt>
                <c:pt idx="38">
                  <c:v>2463.9964200477325</c:v>
                </c:pt>
                <c:pt idx="39">
                  <c:v>2456.4073010966363</c:v>
                </c:pt>
                <c:pt idx="40">
                  <c:v>2253.2797481298098</c:v>
                </c:pt>
                <c:pt idx="41">
                  <c:v>2251.4340335142788</c:v>
                </c:pt>
                <c:pt idx="42">
                  <c:v>2192.3779311986668</c:v>
                </c:pt>
                <c:pt idx="43">
                  <c:v>2098.1990754117305</c:v>
                </c:pt>
                <c:pt idx="44">
                  <c:v>2061.4724264705883</c:v>
                </c:pt>
                <c:pt idx="45">
                  <c:v>2049.0532106318442</c:v>
                </c:pt>
                <c:pt idx="46">
                  <c:v>1958.0498113207548</c:v>
                </c:pt>
                <c:pt idx="47">
                  <c:v>1923.3167296754198</c:v>
                </c:pt>
                <c:pt idx="48">
                  <c:v>1919.7926183382986</c:v>
                </c:pt>
                <c:pt idx="49">
                  <c:v>1910.3178771492408</c:v>
                </c:pt>
                <c:pt idx="50">
                  <c:v>1881.6174800862561</c:v>
                </c:pt>
                <c:pt idx="51">
                  <c:v>1865.4262206148283</c:v>
                </c:pt>
                <c:pt idx="52">
                  <c:v>1819.4083833970508</c:v>
                </c:pt>
                <c:pt idx="53">
                  <c:v>1741.1604843849586</c:v>
                </c:pt>
                <c:pt idx="54">
                  <c:v>1566.8682783201612</c:v>
                </c:pt>
                <c:pt idx="55">
                  <c:v>1559.186316101026</c:v>
                </c:pt>
                <c:pt idx="56">
                  <c:v>1549.2707996702391</c:v>
                </c:pt>
                <c:pt idx="57">
                  <c:v>1528.3831066766897</c:v>
                </c:pt>
                <c:pt idx="58">
                  <c:v>1447.7226552204527</c:v>
                </c:pt>
                <c:pt idx="59">
                  <c:v>1403.165581619648</c:v>
                </c:pt>
                <c:pt idx="60">
                  <c:v>1394.9847253017986</c:v>
                </c:pt>
                <c:pt idx="61">
                  <c:v>1351.8316781257959</c:v>
                </c:pt>
                <c:pt idx="62">
                  <c:v>1215.9056093943641</c:v>
                </c:pt>
                <c:pt idx="63">
                  <c:v>1201.3109001789464</c:v>
                </c:pt>
                <c:pt idx="64">
                  <c:v>1135.5101039993235</c:v>
                </c:pt>
                <c:pt idx="65">
                  <c:v>1111.7126713403788</c:v>
                </c:pt>
                <c:pt idx="66">
                  <c:v>1042.4725297393936</c:v>
                </c:pt>
                <c:pt idx="67">
                  <c:v>1024.5919815504701</c:v>
                </c:pt>
                <c:pt idx="68">
                  <c:v>1005.9444811087279</c:v>
                </c:pt>
                <c:pt idx="69">
                  <c:v>848.7088347296268</c:v>
                </c:pt>
                <c:pt idx="70">
                  <c:v>753.84957604379088</c:v>
                </c:pt>
                <c:pt idx="71">
                  <c:v>674.5505494505494</c:v>
                </c:pt>
                <c:pt idx="72">
                  <c:v>659.51994202319077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ADD4-4699-9956-436BBCBE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38791266450361"/>
                  <c:y val="-0.8750299984877474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ADD4-4699-9956-436BBCBE2A0F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ADD4-4699-9956-436BBCBE2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'市区町村別_COVID-19の状況'!$W$6:$W$79</c:f>
              <c:numCache>
                <c:formatCode>General</c:formatCode>
                <c:ptCount val="74"/>
                <c:pt idx="0">
                  <c:v>2454.4376996678825</c:v>
                </c:pt>
                <c:pt idx="1">
                  <c:v>2454.4376996678825</c:v>
                </c:pt>
                <c:pt idx="2">
                  <c:v>2454.4376996678825</c:v>
                </c:pt>
                <c:pt idx="3">
                  <c:v>2454.4376996678825</c:v>
                </c:pt>
                <c:pt idx="4">
                  <c:v>2454.4376996678825</c:v>
                </c:pt>
                <c:pt idx="5">
                  <c:v>2454.4376996678825</c:v>
                </c:pt>
                <c:pt idx="6">
                  <c:v>2454.4376996678825</c:v>
                </c:pt>
                <c:pt idx="7">
                  <c:v>2454.4376996678825</c:v>
                </c:pt>
                <c:pt idx="8">
                  <c:v>2454.4376996678825</c:v>
                </c:pt>
                <c:pt idx="9">
                  <c:v>2454.4376996678825</c:v>
                </c:pt>
                <c:pt idx="10">
                  <c:v>2454.4376996678825</c:v>
                </c:pt>
                <c:pt idx="11">
                  <c:v>2454.4376996678825</c:v>
                </c:pt>
                <c:pt idx="12">
                  <c:v>2454.4376996678825</c:v>
                </c:pt>
                <c:pt idx="13">
                  <c:v>2454.4376996678825</c:v>
                </c:pt>
                <c:pt idx="14">
                  <c:v>2454.4376996678825</c:v>
                </c:pt>
                <c:pt idx="15">
                  <c:v>2454.4376996678825</c:v>
                </c:pt>
                <c:pt idx="16">
                  <c:v>2454.4376996678825</c:v>
                </c:pt>
                <c:pt idx="17">
                  <c:v>2454.4376996678825</c:v>
                </c:pt>
                <c:pt idx="18">
                  <c:v>2454.4376996678825</c:v>
                </c:pt>
                <c:pt idx="19">
                  <c:v>2454.4376996678825</c:v>
                </c:pt>
                <c:pt idx="20">
                  <c:v>2454.4376996678825</c:v>
                </c:pt>
                <c:pt idx="21">
                  <c:v>2454.4376996678825</c:v>
                </c:pt>
                <c:pt idx="22">
                  <c:v>2454.4376996678825</c:v>
                </c:pt>
                <c:pt idx="23">
                  <c:v>2454.4376996678825</c:v>
                </c:pt>
                <c:pt idx="24">
                  <c:v>2454.4376996678825</c:v>
                </c:pt>
                <c:pt idx="25">
                  <c:v>2454.4376996678825</c:v>
                </c:pt>
                <c:pt idx="26">
                  <c:v>2454.4376996678825</c:v>
                </c:pt>
                <c:pt idx="27">
                  <c:v>2454.4376996678825</c:v>
                </c:pt>
                <c:pt idx="28">
                  <c:v>2454.4376996678825</c:v>
                </c:pt>
                <c:pt idx="29">
                  <c:v>2454.4376996678825</c:v>
                </c:pt>
                <c:pt idx="30">
                  <c:v>2454.4376996678825</c:v>
                </c:pt>
                <c:pt idx="31">
                  <c:v>2454.4376996678825</c:v>
                </c:pt>
                <c:pt idx="32">
                  <c:v>2454.4376996678825</c:v>
                </c:pt>
                <c:pt idx="33">
                  <c:v>2454.4376996678825</c:v>
                </c:pt>
                <c:pt idx="34">
                  <c:v>2454.4376996678825</c:v>
                </c:pt>
                <c:pt idx="35">
                  <c:v>2454.4376996678825</c:v>
                </c:pt>
                <c:pt idx="36">
                  <c:v>2454.4376996678825</c:v>
                </c:pt>
                <c:pt idx="37">
                  <c:v>2454.4376996678825</c:v>
                </c:pt>
                <c:pt idx="38">
                  <c:v>2454.4376996678825</c:v>
                </c:pt>
                <c:pt idx="39">
                  <c:v>2454.4376996678825</c:v>
                </c:pt>
                <c:pt idx="40">
                  <c:v>2454.4376996678825</c:v>
                </c:pt>
                <c:pt idx="41">
                  <c:v>2454.4376996678825</c:v>
                </c:pt>
                <c:pt idx="42">
                  <c:v>2454.4376996678825</c:v>
                </c:pt>
                <c:pt idx="43">
                  <c:v>2454.4376996678825</c:v>
                </c:pt>
                <c:pt idx="44">
                  <c:v>2454.4376996678825</c:v>
                </c:pt>
                <c:pt idx="45">
                  <c:v>2454.4376996678825</c:v>
                </c:pt>
                <c:pt idx="46">
                  <c:v>2454.4376996678825</c:v>
                </c:pt>
                <c:pt idx="47">
                  <c:v>2454.4376996678825</c:v>
                </c:pt>
                <c:pt idx="48">
                  <c:v>2454.4376996678825</c:v>
                </c:pt>
                <c:pt idx="49">
                  <c:v>2454.4376996678825</c:v>
                </c:pt>
                <c:pt idx="50">
                  <c:v>2454.4376996678825</c:v>
                </c:pt>
                <c:pt idx="51">
                  <c:v>2454.4376996678825</c:v>
                </c:pt>
                <c:pt idx="52">
                  <c:v>2454.4376996678825</c:v>
                </c:pt>
                <c:pt idx="53">
                  <c:v>2454.4376996678825</c:v>
                </c:pt>
                <c:pt idx="54">
                  <c:v>2454.4376996678825</c:v>
                </c:pt>
                <c:pt idx="55">
                  <c:v>2454.4376996678825</c:v>
                </c:pt>
                <c:pt idx="56">
                  <c:v>2454.4376996678825</c:v>
                </c:pt>
                <c:pt idx="57">
                  <c:v>2454.4376996678825</c:v>
                </c:pt>
                <c:pt idx="58">
                  <c:v>2454.4376996678825</c:v>
                </c:pt>
                <c:pt idx="59">
                  <c:v>2454.4376996678825</c:v>
                </c:pt>
                <c:pt idx="60">
                  <c:v>2454.4376996678825</c:v>
                </c:pt>
                <c:pt idx="61">
                  <c:v>2454.4376996678825</c:v>
                </c:pt>
                <c:pt idx="62">
                  <c:v>2454.4376996678825</c:v>
                </c:pt>
                <c:pt idx="63">
                  <c:v>2454.4376996678825</c:v>
                </c:pt>
                <c:pt idx="64">
                  <c:v>2454.4376996678825</c:v>
                </c:pt>
                <c:pt idx="65">
                  <c:v>2454.4376996678825</c:v>
                </c:pt>
                <c:pt idx="66">
                  <c:v>2454.4376996678825</c:v>
                </c:pt>
                <c:pt idx="67">
                  <c:v>2454.4376996678825</c:v>
                </c:pt>
                <c:pt idx="68">
                  <c:v>2454.4376996678825</c:v>
                </c:pt>
                <c:pt idx="69">
                  <c:v>2454.4376996678825</c:v>
                </c:pt>
                <c:pt idx="70">
                  <c:v>2454.4376996678825</c:v>
                </c:pt>
                <c:pt idx="71">
                  <c:v>2454.4376996678825</c:v>
                </c:pt>
                <c:pt idx="72">
                  <c:v>2454.4376996678825</c:v>
                </c:pt>
                <c:pt idx="73">
                  <c:v>2454.4376996678825</c:v>
                </c:pt>
              </c:numCache>
            </c:numRef>
          </c:xVal>
          <c:yVal>
            <c:numRef>
              <c:f>'市区町村別_COVID-19の状況'!$Z$6:$Z$79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ADD4-4699-9956-436BBCBE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4009661835748"/>
          <c:y val="7.8162778672273808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'市区町村別_COVID-19の状況'!$Q$4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4.6697258932940616E-3"/>
                  <c:y val="1.858758856214384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7A-4BEE-A4C7-FD45D55F4FB6}"/>
                </c:ext>
              </c:extLst>
            </c:dLbl>
            <c:dLbl>
              <c:idx val="7"/>
              <c:layout>
                <c:manualLayout>
                  <c:x val="1.0886074400391582E-2"/>
                  <c:y val="7.98330850044990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7A-4BEE-A4C7-FD45D55F4FB6}"/>
                </c:ext>
              </c:extLst>
            </c:dLbl>
            <c:dLbl>
              <c:idx val="8"/>
              <c:layout>
                <c:manualLayout>
                  <c:x val="6.2258932941751752E-3"/>
                  <c:y val="7.983308498591146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7A-4BEE-A4C7-FD45D55F4FB6}"/>
                </c:ext>
              </c:extLst>
            </c:dLbl>
            <c:dLbl>
              <c:idx val="9"/>
              <c:layout>
                <c:manualLayout>
                  <c:x val="9.33406754772393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7A-4BEE-A4C7-FD45D55F4FB6}"/>
                </c:ext>
              </c:extLst>
            </c:dLbl>
            <c:dLbl>
              <c:idx val="32"/>
              <c:layout>
                <c:manualLayout>
                  <c:x val="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75-4FAD-B02D-7524CA27DD26}"/>
                </c:ext>
              </c:extLst>
            </c:dLbl>
            <c:dLbl>
              <c:idx val="33"/>
              <c:layout>
                <c:manualLayout>
                  <c:x val="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5-4FAD-B02D-7524CA27DD26}"/>
                </c:ext>
              </c:extLst>
            </c:dLbl>
            <c:dLbl>
              <c:idx val="34"/>
              <c:layout>
                <c:manualLayout>
                  <c:x val="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75-4FAD-B02D-7524CA27DD26}"/>
                </c:ext>
              </c:extLst>
            </c:dLbl>
            <c:dLbl>
              <c:idx val="35"/>
              <c:layout>
                <c:manualLayout>
                  <c:x val="3.10817425354864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5-4FAD-B02D-7524CA27DD26}"/>
                </c:ext>
              </c:extLst>
            </c:dLbl>
            <c:dLbl>
              <c:idx val="36"/>
              <c:layout>
                <c:manualLayout>
                  <c:x val="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75-4FAD-B02D-7524CA27DD26}"/>
                </c:ext>
              </c:extLst>
            </c:dLbl>
            <c:dLbl>
              <c:idx val="37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75-4FAD-B02D-7524CA27DD26}"/>
                </c:ext>
              </c:extLst>
            </c:dLbl>
            <c:dLbl>
              <c:idx val="38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75-4FAD-B02D-7524CA27DD26}"/>
                </c:ext>
              </c:extLst>
            </c:dLbl>
            <c:dLbl>
              <c:idx val="39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75-4FAD-B02D-7524CA27DD26}"/>
                </c:ext>
              </c:extLst>
            </c:dLbl>
            <c:dLbl>
              <c:idx val="40"/>
              <c:layout>
                <c:manualLayout>
                  <c:x val="1.55408712677434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75-4FAD-B02D-7524CA27DD26}"/>
                </c:ext>
              </c:extLst>
            </c:dLbl>
            <c:dLbl>
              <c:idx val="41"/>
              <c:layout>
                <c:manualLayout>
                  <c:x val="1.55408712677434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75-4FAD-B02D-7524CA27DD26}"/>
                </c:ext>
              </c:extLst>
            </c:dLbl>
            <c:dLbl>
              <c:idx val="42"/>
              <c:layout>
                <c:manualLayout>
                  <c:x val="1.55408712677434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75-4FAD-B02D-7524CA27DD26}"/>
                </c:ext>
              </c:extLst>
            </c:dLbl>
            <c:dLbl>
              <c:idx val="43"/>
              <c:layout>
                <c:manualLayout>
                  <c:x val="1.55408712677434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75-4FAD-B02D-7524CA27DD26}"/>
                </c:ext>
              </c:extLst>
            </c:dLbl>
            <c:dLbl>
              <c:idx val="44"/>
              <c:layout>
                <c:manualLayout>
                  <c:x val="1.86490455212921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75-4FAD-B02D-7524CA27DD26}"/>
                </c:ext>
              </c:extLst>
            </c:dLbl>
            <c:dLbl>
              <c:idx val="45"/>
              <c:layout>
                <c:manualLayout>
                  <c:x val="1.8649045521292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75-4FAD-B02D-7524CA27DD26}"/>
                </c:ext>
              </c:extLst>
            </c:dLbl>
            <c:dLbl>
              <c:idx val="46"/>
              <c:layout>
                <c:manualLayout>
                  <c:x val="2.17572197748409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75-4FAD-B02D-7524CA27DD26}"/>
                </c:ext>
              </c:extLst>
            </c:dLbl>
            <c:dLbl>
              <c:idx val="47"/>
              <c:layout>
                <c:manualLayout>
                  <c:x val="2.48653940283896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75-4FAD-B02D-7524CA27DD26}"/>
                </c:ext>
              </c:extLst>
            </c:dLbl>
            <c:dLbl>
              <c:idx val="48"/>
              <c:layout>
                <c:manualLayout>
                  <c:x val="2.79735682819383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75-4FAD-B02D-7524CA27DD26}"/>
                </c:ext>
              </c:extLst>
            </c:dLbl>
            <c:dLbl>
              <c:idx val="49"/>
              <c:layout>
                <c:manualLayout>
                  <c:x val="3.41899167890357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75-4FAD-B02D-7524CA27DD26}"/>
                </c:ext>
              </c:extLst>
            </c:dLbl>
            <c:dLbl>
              <c:idx val="50"/>
              <c:layout>
                <c:manualLayout>
                  <c:x val="3.41899167890357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75-4FAD-B02D-7524CA27DD26}"/>
                </c:ext>
              </c:extLst>
            </c:dLbl>
            <c:dLbl>
              <c:idx val="51"/>
              <c:layout>
                <c:manualLayout>
                  <c:x val="3.72980910425844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75-4FAD-B02D-7524CA27DD26}"/>
                </c:ext>
              </c:extLst>
            </c:dLbl>
            <c:dLbl>
              <c:idx val="52"/>
              <c:layout>
                <c:manualLayout>
                  <c:x val="3.72980910425844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75-4FAD-B02D-7524CA27DD26}"/>
                </c:ext>
              </c:extLst>
            </c:dLbl>
            <c:dLbl>
              <c:idx val="53"/>
              <c:layout>
                <c:manualLayout>
                  <c:x val="3.72980910425844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75-4FAD-B02D-7524CA27DD26}"/>
                </c:ext>
              </c:extLst>
            </c:dLbl>
            <c:dLbl>
              <c:idx val="54"/>
              <c:layout>
                <c:manualLayout>
                  <c:x val="3.72980910425843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75-4FAD-B02D-7524CA27DD26}"/>
                </c:ext>
              </c:extLst>
            </c:dLbl>
            <c:dLbl>
              <c:idx val="55"/>
              <c:layout>
                <c:manualLayout>
                  <c:x val="4.04062652961331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75-4FAD-B02D-7524CA27DD26}"/>
                </c:ext>
              </c:extLst>
            </c:dLbl>
            <c:dLbl>
              <c:idx val="56"/>
              <c:layout>
                <c:manualLayout>
                  <c:x val="4.35144395496818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F75-4FAD-B02D-7524CA27DD26}"/>
                </c:ext>
              </c:extLst>
            </c:dLbl>
            <c:dLbl>
              <c:idx val="57"/>
              <c:layout>
                <c:manualLayout>
                  <c:x val="4.66226138032305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F75-4FAD-B02D-7524CA27DD26}"/>
                </c:ext>
              </c:extLst>
            </c:dLbl>
            <c:dLbl>
              <c:idx val="58"/>
              <c:layout>
                <c:manualLayout>
                  <c:x val="4.81767009300048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75-4FAD-B02D-7524CA27DD26}"/>
                </c:ext>
              </c:extLst>
            </c:dLbl>
            <c:dLbl>
              <c:idx val="59"/>
              <c:layout>
                <c:manualLayout>
                  <c:x val="4.66226138032305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F75-4FAD-B02D-7524CA27DD26}"/>
                </c:ext>
              </c:extLst>
            </c:dLbl>
            <c:dLbl>
              <c:idx val="60"/>
              <c:layout>
                <c:manualLayout>
                  <c:x val="4.81767009300048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75-4FAD-B02D-7524CA27DD26}"/>
                </c:ext>
              </c:extLst>
            </c:dLbl>
            <c:dLbl>
              <c:idx val="61"/>
              <c:layout>
                <c:manualLayout>
                  <c:x val="4.81767009300048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F75-4FAD-B02D-7524CA27DD26}"/>
                </c:ext>
              </c:extLst>
            </c:dLbl>
            <c:dLbl>
              <c:idx val="62"/>
              <c:layout>
                <c:manualLayout>
                  <c:x val="4.81767009300048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75-4FAD-B02D-7524CA27DD26}"/>
                </c:ext>
              </c:extLst>
            </c:dLbl>
            <c:dLbl>
              <c:idx val="63"/>
              <c:layout>
                <c:manualLayout>
                  <c:x val="4.817670093000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F75-4FAD-B02D-7524CA27DD26}"/>
                </c:ext>
              </c:extLst>
            </c:dLbl>
            <c:dLbl>
              <c:idx val="64"/>
              <c:layout>
                <c:manualLayout>
                  <c:x val="4.81767009300048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75-4FAD-B02D-7524CA27DD26}"/>
                </c:ext>
              </c:extLst>
            </c:dLbl>
            <c:dLbl>
              <c:idx val="65"/>
              <c:layout>
                <c:manualLayout>
                  <c:x val="4.97307880567792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75-4FAD-B02D-7524CA27DD26}"/>
                </c:ext>
              </c:extLst>
            </c:dLbl>
            <c:dLbl>
              <c:idx val="66"/>
              <c:layout>
                <c:manualLayout>
                  <c:x val="5.28389623103279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F75-4FAD-B02D-7524CA27DD26}"/>
                </c:ext>
              </c:extLst>
            </c:dLbl>
            <c:dLbl>
              <c:idx val="67"/>
              <c:layout>
                <c:manualLayout>
                  <c:x val="5.28389623103279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F75-4FAD-B02D-7524CA27DD26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'市区町村別_COVID-19の状況'!$Q$6:$Q$79</c:f>
              <c:strCache>
                <c:ptCount val="74"/>
                <c:pt idx="0">
                  <c:v>河南町</c:v>
                </c:pt>
                <c:pt idx="1">
                  <c:v>千早赤阪村</c:v>
                </c:pt>
                <c:pt idx="2">
                  <c:v>富田林市</c:v>
                </c:pt>
                <c:pt idx="3">
                  <c:v>堺市西区</c:v>
                </c:pt>
                <c:pt idx="4">
                  <c:v>高石市</c:v>
                </c:pt>
                <c:pt idx="5">
                  <c:v>和泉市</c:v>
                </c:pt>
                <c:pt idx="6">
                  <c:v>藤井寺市</c:v>
                </c:pt>
                <c:pt idx="7">
                  <c:v>大阪狭山市</c:v>
                </c:pt>
                <c:pt idx="8">
                  <c:v>交野市</c:v>
                </c:pt>
                <c:pt idx="9">
                  <c:v>豊能町</c:v>
                </c:pt>
                <c:pt idx="10">
                  <c:v>堺市堺区</c:v>
                </c:pt>
                <c:pt idx="11">
                  <c:v>堺市</c:v>
                </c:pt>
                <c:pt idx="12">
                  <c:v>泉大津市</c:v>
                </c:pt>
                <c:pt idx="13">
                  <c:v>岬町</c:v>
                </c:pt>
                <c:pt idx="14">
                  <c:v>田尻町</c:v>
                </c:pt>
                <c:pt idx="15">
                  <c:v>堺市北区</c:v>
                </c:pt>
                <c:pt idx="16">
                  <c:v>堺市東区</c:v>
                </c:pt>
                <c:pt idx="17">
                  <c:v>北区</c:v>
                </c:pt>
                <c:pt idx="18">
                  <c:v>忠岡町</c:v>
                </c:pt>
                <c:pt idx="19">
                  <c:v>堺市中区</c:v>
                </c:pt>
                <c:pt idx="20">
                  <c:v>熊取町</c:v>
                </c:pt>
                <c:pt idx="21">
                  <c:v>中央区</c:v>
                </c:pt>
                <c:pt idx="22">
                  <c:v>羽曳野市</c:v>
                </c:pt>
                <c:pt idx="23">
                  <c:v>島本町</c:v>
                </c:pt>
                <c:pt idx="24">
                  <c:v>堺市南区</c:v>
                </c:pt>
                <c:pt idx="25">
                  <c:v>泉南市</c:v>
                </c:pt>
                <c:pt idx="26">
                  <c:v>生野区</c:v>
                </c:pt>
                <c:pt idx="27">
                  <c:v>柏原市</c:v>
                </c:pt>
                <c:pt idx="28">
                  <c:v>福島区</c:v>
                </c:pt>
                <c:pt idx="29">
                  <c:v>東大阪市</c:v>
                </c:pt>
                <c:pt idx="30">
                  <c:v>八尾市</c:v>
                </c:pt>
                <c:pt idx="31">
                  <c:v>高槻市</c:v>
                </c:pt>
                <c:pt idx="32">
                  <c:v>守口市</c:v>
                </c:pt>
                <c:pt idx="33">
                  <c:v>摂津市</c:v>
                </c:pt>
                <c:pt idx="34">
                  <c:v>貝塚市</c:v>
                </c:pt>
                <c:pt idx="35">
                  <c:v>大東市</c:v>
                </c:pt>
                <c:pt idx="36">
                  <c:v>泉佐野市</c:v>
                </c:pt>
                <c:pt idx="37">
                  <c:v>松原市</c:v>
                </c:pt>
                <c:pt idx="38">
                  <c:v>寝屋川市</c:v>
                </c:pt>
                <c:pt idx="39">
                  <c:v>能勢町</c:v>
                </c:pt>
                <c:pt idx="40">
                  <c:v>阿倍野区</c:v>
                </c:pt>
                <c:pt idx="41">
                  <c:v>西成区</c:v>
                </c:pt>
                <c:pt idx="42">
                  <c:v>四條畷市</c:v>
                </c:pt>
                <c:pt idx="43">
                  <c:v>岸和田市</c:v>
                </c:pt>
                <c:pt idx="44">
                  <c:v>城東区</c:v>
                </c:pt>
                <c:pt idx="45">
                  <c:v>箕面市</c:v>
                </c:pt>
                <c:pt idx="46">
                  <c:v>豊中市</c:v>
                </c:pt>
                <c:pt idx="47">
                  <c:v>西区</c:v>
                </c:pt>
                <c:pt idx="48">
                  <c:v>大正区</c:v>
                </c:pt>
                <c:pt idx="49">
                  <c:v>住之江区</c:v>
                </c:pt>
                <c:pt idx="50">
                  <c:v>大阪市</c:v>
                </c:pt>
                <c:pt idx="51">
                  <c:v>港区</c:v>
                </c:pt>
                <c:pt idx="52">
                  <c:v>都島区</c:v>
                </c:pt>
                <c:pt idx="53">
                  <c:v>天王寺区</c:v>
                </c:pt>
                <c:pt idx="54">
                  <c:v>茨木市</c:v>
                </c:pt>
                <c:pt idx="55">
                  <c:v>東住吉区</c:v>
                </c:pt>
                <c:pt idx="56">
                  <c:v>阪南市</c:v>
                </c:pt>
                <c:pt idx="57">
                  <c:v>住吉区</c:v>
                </c:pt>
                <c:pt idx="58">
                  <c:v>鶴見区</c:v>
                </c:pt>
                <c:pt idx="59">
                  <c:v>門真市</c:v>
                </c:pt>
                <c:pt idx="60">
                  <c:v>旭区</c:v>
                </c:pt>
                <c:pt idx="61">
                  <c:v>此花区</c:v>
                </c:pt>
                <c:pt idx="62">
                  <c:v>堺市美原区</c:v>
                </c:pt>
                <c:pt idx="63">
                  <c:v>枚方市</c:v>
                </c:pt>
                <c:pt idx="64">
                  <c:v>平野区</c:v>
                </c:pt>
                <c:pt idx="65">
                  <c:v>吹田市</c:v>
                </c:pt>
                <c:pt idx="66">
                  <c:v>河内長野市</c:v>
                </c:pt>
                <c:pt idx="67">
                  <c:v>淀川区</c:v>
                </c:pt>
                <c:pt idx="68">
                  <c:v>東成区</c:v>
                </c:pt>
                <c:pt idx="69">
                  <c:v>東淀川区</c:v>
                </c:pt>
                <c:pt idx="70">
                  <c:v>池田市</c:v>
                </c:pt>
                <c:pt idx="71">
                  <c:v>浪速区</c:v>
                </c:pt>
                <c:pt idx="72">
                  <c:v>西淀川区</c:v>
                </c:pt>
                <c:pt idx="73">
                  <c:v>太子町</c:v>
                </c:pt>
              </c:strCache>
            </c:strRef>
          </c:cat>
          <c:val>
            <c:numRef>
              <c:f>'市区町村別_COVID-19の状況'!$R$6:$R$79</c:f>
              <c:numCache>
                <c:formatCode>General</c:formatCode>
                <c:ptCount val="74"/>
                <c:pt idx="0">
                  <c:v>2812020.3333333335</c:v>
                </c:pt>
                <c:pt idx="1">
                  <c:v>2594416</c:v>
                </c:pt>
                <c:pt idx="2">
                  <c:v>2064829</c:v>
                </c:pt>
                <c:pt idx="3">
                  <c:v>1907262.4666666666</c:v>
                </c:pt>
                <c:pt idx="4">
                  <c:v>1907048.2173913044</c:v>
                </c:pt>
                <c:pt idx="5">
                  <c:v>1481209.1506849315</c:v>
                </c:pt>
                <c:pt idx="6">
                  <c:v>1452373.4</c:v>
                </c:pt>
                <c:pt idx="7">
                  <c:v>1337473.6666666667</c:v>
                </c:pt>
                <c:pt idx="8">
                  <c:v>1187072.6296296297</c:v>
                </c:pt>
                <c:pt idx="9">
                  <c:v>1112295.5333333334</c:v>
                </c:pt>
                <c:pt idx="10">
                  <c:v>1094928.7592592593</c:v>
                </c:pt>
                <c:pt idx="11">
                  <c:v>1060108.2833876221</c:v>
                </c:pt>
                <c:pt idx="12">
                  <c:v>1057883.44</c:v>
                </c:pt>
                <c:pt idx="13">
                  <c:v>1053198.25</c:v>
                </c:pt>
                <c:pt idx="14">
                  <c:v>1042625.5</c:v>
                </c:pt>
                <c:pt idx="15">
                  <c:v>1020714.0615384616</c:v>
                </c:pt>
                <c:pt idx="16">
                  <c:v>995033.66666666663</c:v>
                </c:pt>
                <c:pt idx="17">
                  <c:v>972473.32075471699</c:v>
                </c:pt>
                <c:pt idx="18">
                  <c:v>968075.5555555555</c:v>
                </c:pt>
                <c:pt idx="19">
                  <c:v>947483.30769230775</c:v>
                </c:pt>
                <c:pt idx="20">
                  <c:v>919181.90909090906</c:v>
                </c:pt>
                <c:pt idx="21">
                  <c:v>906511.39534883725</c:v>
                </c:pt>
                <c:pt idx="22">
                  <c:v>877952.0625</c:v>
                </c:pt>
                <c:pt idx="23">
                  <c:v>859028</c:v>
                </c:pt>
                <c:pt idx="24">
                  <c:v>835871</c:v>
                </c:pt>
                <c:pt idx="25">
                  <c:v>805033.375</c:v>
                </c:pt>
                <c:pt idx="26">
                  <c:v>768830.3495145631</c:v>
                </c:pt>
                <c:pt idx="27">
                  <c:v>764133.8518518518</c:v>
                </c:pt>
                <c:pt idx="28">
                  <c:v>746308.34883720928</c:v>
                </c:pt>
                <c:pt idx="29">
                  <c:v>743268.04100946372</c:v>
                </c:pt>
                <c:pt idx="30">
                  <c:v>711142.4526315789</c:v>
                </c:pt>
                <c:pt idx="31">
                  <c:v>704646.64864864864</c:v>
                </c:pt>
                <c:pt idx="32">
                  <c:v>700919.03529411764</c:v>
                </c:pt>
                <c:pt idx="33">
                  <c:v>682316.8823529412</c:v>
                </c:pt>
                <c:pt idx="34">
                  <c:v>671323.86956521741</c:v>
                </c:pt>
                <c:pt idx="35">
                  <c:v>667429.74257425743</c:v>
                </c:pt>
                <c:pt idx="36">
                  <c:v>659159.91304347827</c:v>
                </c:pt>
                <c:pt idx="37">
                  <c:v>645057.6530612245</c:v>
                </c:pt>
                <c:pt idx="38">
                  <c:v>635558.94886363635</c:v>
                </c:pt>
                <c:pt idx="39">
                  <c:v>629951.66666666663</c:v>
                </c:pt>
                <c:pt idx="40">
                  <c:v>618253.36842105258</c:v>
                </c:pt>
                <c:pt idx="41">
                  <c:v>614508.91011235956</c:v>
                </c:pt>
                <c:pt idx="42">
                  <c:v>613938.9</c:v>
                </c:pt>
                <c:pt idx="43">
                  <c:v>607989.55223880592</c:v>
                </c:pt>
                <c:pt idx="44">
                  <c:v>604799.12727272732</c:v>
                </c:pt>
                <c:pt idx="45">
                  <c:v>603254.88636363635</c:v>
                </c:pt>
                <c:pt idx="46">
                  <c:v>594426.34210526315</c:v>
                </c:pt>
                <c:pt idx="47">
                  <c:v>578140.96969696973</c:v>
                </c:pt>
                <c:pt idx="48">
                  <c:v>567745.1276595745</c:v>
                </c:pt>
                <c:pt idx="49">
                  <c:v>546221.59090909094</c:v>
                </c:pt>
                <c:pt idx="50">
                  <c:v>542378.63960852043</c:v>
                </c:pt>
                <c:pt idx="51">
                  <c:v>530176.47826086951</c:v>
                </c:pt>
                <c:pt idx="52">
                  <c:v>529765.17460317456</c:v>
                </c:pt>
                <c:pt idx="53">
                  <c:v>529110.91044776118</c:v>
                </c:pt>
                <c:pt idx="54">
                  <c:v>526643.91194968554</c:v>
                </c:pt>
                <c:pt idx="55">
                  <c:v>517539.37815126049</c:v>
                </c:pt>
                <c:pt idx="56">
                  <c:v>505935.14285714284</c:v>
                </c:pt>
                <c:pt idx="57">
                  <c:v>487835.85714285716</c:v>
                </c:pt>
                <c:pt idx="58">
                  <c:v>486191.95652173914</c:v>
                </c:pt>
                <c:pt idx="59">
                  <c:v>486050.41463414632</c:v>
                </c:pt>
                <c:pt idx="60">
                  <c:v>481166.04273504275</c:v>
                </c:pt>
                <c:pt idx="61">
                  <c:v>480617.57142857142</c:v>
                </c:pt>
                <c:pt idx="62">
                  <c:v>477431.88888888888</c:v>
                </c:pt>
                <c:pt idx="63">
                  <c:v>476970.9340101523</c:v>
                </c:pt>
                <c:pt idx="64">
                  <c:v>468224.97619047621</c:v>
                </c:pt>
                <c:pt idx="65">
                  <c:v>456855.64885496185</c:v>
                </c:pt>
                <c:pt idx="66">
                  <c:v>439855.83333333331</c:v>
                </c:pt>
                <c:pt idx="67">
                  <c:v>429849.90322580643</c:v>
                </c:pt>
                <c:pt idx="68">
                  <c:v>362964.2702702703</c:v>
                </c:pt>
                <c:pt idx="69">
                  <c:v>362338.93220338982</c:v>
                </c:pt>
                <c:pt idx="70">
                  <c:v>314569.05555555556</c:v>
                </c:pt>
                <c:pt idx="71">
                  <c:v>288781.25</c:v>
                </c:pt>
                <c:pt idx="72">
                  <c:v>198991.91071428571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876162506118453E-4"/>
                  <c:y val="-0.87574500064300409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2BC8B2A5-3E83-4E65-AA78-F79DAD801766}" type="SERIESNAME">
                      <a:rPr lang="ja-JP" altLang="en-US" sz="1000" baseline="0"/>
                      <a:pPr>
                        <a:defRPr sz="9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F658403B-D6C4-4F33-8FA5-89F9269469F8}" type="XVALUE">
                      <a:rPr lang="en-US" altLang="ja-JP" sz="1000" baseline="0"/>
                      <a:pPr>
                        <a:defRPr sz="9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90F-47A9-AEAD-7CB0B5F328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'市区町村別_COVID-19の状況'!$X$6:$X$79</c:f>
              <c:numCache>
                <c:formatCode>General</c:formatCode>
                <c:ptCount val="74"/>
                <c:pt idx="0">
                  <c:v>666806.30455326464</c:v>
                </c:pt>
                <c:pt idx="1">
                  <c:v>666806.30455326464</c:v>
                </c:pt>
                <c:pt idx="2">
                  <c:v>666806.30455326464</c:v>
                </c:pt>
                <c:pt idx="3">
                  <c:v>666806.30455326464</c:v>
                </c:pt>
                <c:pt idx="4">
                  <c:v>666806.30455326464</c:v>
                </c:pt>
                <c:pt idx="5">
                  <c:v>666806.30455326464</c:v>
                </c:pt>
                <c:pt idx="6">
                  <c:v>666806.30455326464</c:v>
                </c:pt>
                <c:pt idx="7">
                  <c:v>666806.30455326464</c:v>
                </c:pt>
                <c:pt idx="8">
                  <c:v>666806.30455326464</c:v>
                </c:pt>
                <c:pt idx="9">
                  <c:v>666806.30455326464</c:v>
                </c:pt>
                <c:pt idx="10">
                  <c:v>666806.30455326464</c:v>
                </c:pt>
                <c:pt idx="11">
                  <c:v>666806.30455326464</c:v>
                </c:pt>
                <c:pt idx="12">
                  <c:v>666806.30455326464</c:v>
                </c:pt>
                <c:pt idx="13">
                  <c:v>666806.30455326464</c:v>
                </c:pt>
                <c:pt idx="14">
                  <c:v>666806.30455326464</c:v>
                </c:pt>
                <c:pt idx="15">
                  <c:v>666806.30455326464</c:v>
                </c:pt>
                <c:pt idx="16">
                  <c:v>666806.30455326464</c:v>
                </c:pt>
                <c:pt idx="17">
                  <c:v>666806.30455326464</c:v>
                </c:pt>
                <c:pt idx="18">
                  <c:v>666806.30455326464</c:v>
                </c:pt>
                <c:pt idx="19">
                  <c:v>666806.30455326464</c:v>
                </c:pt>
                <c:pt idx="20">
                  <c:v>666806.30455326464</c:v>
                </c:pt>
                <c:pt idx="21">
                  <c:v>666806.30455326464</c:v>
                </c:pt>
                <c:pt idx="22">
                  <c:v>666806.30455326464</c:v>
                </c:pt>
                <c:pt idx="23">
                  <c:v>666806.30455326464</c:v>
                </c:pt>
                <c:pt idx="24">
                  <c:v>666806.30455326464</c:v>
                </c:pt>
                <c:pt idx="25">
                  <c:v>666806.30455326464</c:v>
                </c:pt>
                <c:pt idx="26">
                  <c:v>666806.30455326464</c:v>
                </c:pt>
                <c:pt idx="27">
                  <c:v>666806.30455326464</c:v>
                </c:pt>
                <c:pt idx="28">
                  <c:v>666806.30455326464</c:v>
                </c:pt>
                <c:pt idx="29">
                  <c:v>666806.30455326464</c:v>
                </c:pt>
                <c:pt idx="30">
                  <c:v>666806.30455326464</c:v>
                </c:pt>
                <c:pt idx="31">
                  <c:v>666806.30455326464</c:v>
                </c:pt>
                <c:pt idx="32">
                  <c:v>666806.30455326464</c:v>
                </c:pt>
                <c:pt idx="33">
                  <c:v>666806.30455326464</c:v>
                </c:pt>
                <c:pt idx="34">
                  <c:v>666806.30455326464</c:v>
                </c:pt>
                <c:pt idx="35">
                  <c:v>666806.30455326464</c:v>
                </c:pt>
                <c:pt idx="36">
                  <c:v>666806.30455326464</c:v>
                </c:pt>
                <c:pt idx="37">
                  <c:v>666806.30455326464</c:v>
                </c:pt>
                <c:pt idx="38">
                  <c:v>666806.30455326464</c:v>
                </c:pt>
                <c:pt idx="39">
                  <c:v>666806.30455326464</c:v>
                </c:pt>
                <c:pt idx="40">
                  <c:v>666806.30455326464</c:v>
                </c:pt>
                <c:pt idx="41">
                  <c:v>666806.30455326464</c:v>
                </c:pt>
                <c:pt idx="42">
                  <c:v>666806.30455326464</c:v>
                </c:pt>
                <c:pt idx="43">
                  <c:v>666806.30455326464</c:v>
                </c:pt>
                <c:pt idx="44">
                  <c:v>666806.30455326464</c:v>
                </c:pt>
                <c:pt idx="45">
                  <c:v>666806.30455326464</c:v>
                </c:pt>
                <c:pt idx="46">
                  <c:v>666806.30455326464</c:v>
                </c:pt>
                <c:pt idx="47">
                  <c:v>666806.30455326464</c:v>
                </c:pt>
                <c:pt idx="48">
                  <c:v>666806.30455326464</c:v>
                </c:pt>
                <c:pt idx="49">
                  <c:v>666806.30455326464</c:v>
                </c:pt>
                <c:pt idx="50">
                  <c:v>666806.30455326464</c:v>
                </c:pt>
                <c:pt idx="51">
                  <c:v>666806.30455326464</c:v>
                </c:pt>
                <c:pt idx="52">
                  <c:v>666806.30455326464</c:v>
                </c:pt>
                <c:pt idx="53">
                  <c:v>666806.30455326464</c:v>
                </c:pt>
                <c:pt idx="54">
                  <c:v>666806.30455326464</c:v>
                </c:pt>
                <c:pt idx="55">
                  <c:v>666806.30455326464</c:v>
                </c:pt>
                <c:pt idx="56">
                  <c:v>666806.30455326464</c:v>
                </c:pt>
                <c:pt idx="57">
                  <c:v>666806.30455326464</c:v>
                </c:pt>
                <c:pt idx="58">
                  <c:v>666806.30455326464</c:v>
                </c:pt>
                <c:pt idx="59">
                  <c:v>666806.30455326464</c:v>
                </c:pt>
                <c:pt idx="60">
                  <c:v>666806.30455326464</c:v>
                </c:pt>
                <c:pt idx="61">
                  <c:v>666806.30455326464</c:v>
                </c:pt>
                <c:pt idx="62">
                  <c:v>666806.30455326464</c:v>
                </c:pt>
                <c:pt idx="63">
                  <c:v>666806.30455326464</c:v>
                </c:pt>
                <c:pt idx="64">
                  <c:v>666806.30455326464</c:v>
                </c:pt>
                <c:pt idx="65">
                  <c:v>666806.30455326464</c:v>
                </c:pt>
                <c:pt idx="66">
                  <c:v>666806.30455326464</c:v>
                </c:pt>
                <c:pt idx="67">
                  <c:v>666806.30455326464</c:v>
                </c:pt>
                <c:pt idx="68">
                  <c:v>666806.30455326464</c:v>
                </c:pt>
                <c:pt idx="69">
                  <c:v>666806.30455326464</c:v>
                </c:pt>
                <c:pt idx="70">
                  <c:v>666806.30455326464</c:v>
                </c:pt>
                <c:pt idx="71">
                  <c:v>666806.30455326464</c:v>
                </c:pt>
                <c:pt idx="72">
                  <c:v>666806.30455326464</c:v>
                </c:pt>
                <c:pt idx="73">
                  <c:v>666806.30455326464</c:v>
                </c:pt>
              </c:numCache>
            </c:numRef>
          </c:xVal>
          <c:yVal>
            <c:numRef>
              <c:f>'市区町村別_COVID-19の状況'!$Z$6:$Z$79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  <c:max val="350000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6962799804209"/>
          <c:y val="7.2741126543209883E-2"/>
          <c:w val="0.79839023494860495"/>
          <c:h val="0.8953701292438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'市区町村別_COVID-19の状況'!$S$4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7704356338717572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A-4729-8B08-E9E430332A7F}"/>
                </c:ext>
              </c:extLst>
            </c:dLbl>
            <c:dLbl>
              <c:idx val="1"/>
              <c:layout>
                <c:manualLayout>
                  <c:x val="-7.7704356338717572E-3"/>
                  <c:y val="2.411265432192335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A-4729-8B08-E9E430332A7F}"/>
                </c:ext>
              </c:extLst>
            </c:dLbl>
            <c:dLbl>
              <c:idx val="2"/>
              <c:layout>
                <c:manualLayout>
                  <c:x val="4.664341654429760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1A-4729-8B08-E9E430332A7F}"/>
                </c:ext>
              </c:extLst>
            </c:dLbl>
            <c:dLbl>
              <c:idx val="3"/>
              <c:layout>
                <c:manualLayout>
                  <c:x val="4.664341654429760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1A-4729-8B08-E9E430332A7F}"/>
                </c:ext>
              </c:extLst>
            </c:dLbl>
            <c:dLbl>
              <c:idx val="4"/>
              <c:layout>
                <c:manualLayout>
                  <c:x val="4.0381791481973416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1A-4729-8B08-E9E430332A7F}"/>
                </c:ext>
              </c:extLst>
            </c:dLbl>
            <c:dLbl>
              <c:idx val="5"/>
              <c:layout>
                <c:manualLayout>
                  <c:x val="1.555677924620656E-3"/>
                  <c:y val="8.083804477667803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1A-4729-8B08-E9E430332A7F}"/>
                </c:ext>
              </c:extLst>
            </c:dLbl>
            <c:dLbl>
              <c:idx val="6"/>
              <c:layout>
                <c:manualLayout>
                  <c:x val="-1.5498042094958394E-3"/>
                  <c:y val="1.61676089572177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1A-4729-8B08-E9E430332A7F}"/>
                </c:ext>
              </c:extLst>
            </c:dLbl>
            <c:dLbl>
              <c:idx val="7"/>
              <c:layout>
                <c:manualLayout>
                  <c:x val="3.8324767498776309E-3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1A-4729-8B08-E9E430332A7F}"/>
                </c:ext>
              </c:extLst>
            </c:dLbl>
            <c:dLbl>
              <c:idx val="8"/>
              <c:layout>
                <c:manualLayout>
                  <c:x val="3.8324767498776309E-3"/>
                  <c:y val="4.04190223883390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1A-4729-8B08-E9E430332A7F}"/>
                </c:ext>
              </c:extLst>
            </c:dLbl>
            <c:dLbl>
              <c:idx val="9"/>
              <c:layout>
                <c:manualLayout>
                  <c:x val="1.3040871267743514E-3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1A-4729-8B08-E9E430332A7F}"/>
                </c:ext>
              </c:extLst>
            </c:dLbl>
            <c:dLbl>
              <c:idx val="10"/>
              <c:layout>
                <c:manualLayout>
                  <c:x val="-4.6260401370533527E-3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1A-4729-8B08-E9E430332A7F}"/>
                </c:ext>
              </c:extLst>
            </c:dLbl>
            <c:dLbl>
              <c:idx val="11"/>
              <c:layout>
                <c:manualLayout>
                  <c:x val="4.1360744003915812E-5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1A-4729-8B08-E9E430332A7F}"/>
                </c:ext>
              </c:extLst>
            </c:dLbl>
            <c:dLbl>
              <c:idx val="12"/>
              <c:layout>
                <c:manualLayout>
                  <c:x val="-9.3600097895263476E-4"/>
                  <c:y val="4.018775720538886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1A-4729-8B08-E9E430332A7F}"/>
                </c:ext>
              </c:extLst>
            </c:dLbl>
            <c:dLbl>
              <c:idx val="13"/>
              <c:layout>
                <c:manualLayout>
                  <c:x val="2.1721732745961821E-3"/>
                  <c:y val="3.23352179106712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1A-4729-8B08-E9E430332A7F}"/>
                </c:ext>
              </c:extLst>
            </c:dLbl>
            <c:dLbl>
              <c:idx val="14"/>
              <c:layout>
                <c:manualLayout>
                  <c:x val="6.1808614782183063E-4"/>
                  <c:y val="3.215020576505964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1A-4729-8B08-E9E430332A7F}"/>
                </c:ext>
              </c:extLst>
            </c:dLbl>
            <c:dLbl>
              <c:idx val="15"/>
              <c:layout>
                <c:manualLayout>
                  <c:x val="2.1721732745961253E-3"/>
                  <c:y val="8.21962171656936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1A-4729-8B08-E9E430332A7F}"/>
                </c:ext>
              </c:extLst>
            </c:dLbl>
            <c:dLbl>
              <c:idx val="16"/>
              <c:layout>
                <c:manualLayout>
                  <c:x val="5.4949828683307717E-3"/>
                  <c:y val="1.64392434369662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1A-4729-8B08-E9E430332A7F}"/>
                </c:ext>
              </c:extLst>
            </c:dLbl>
            <c:dLbl>
              <c:idx val="17"/>
              <c:layout>
                <c:manualLayout>
                  <c:x val="5.4949828683308289E-3"/>
                  <c:y val="5.75373520198130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1A-4729-8B08-E9E430332A7F}"/>
                </c:ext>
              </c:extLst>
            </c:dLbl>
            <c:dLbl>
              <c:idx val="18"/>
              <c:layout>
                <c:manualLayout>
                  <c:x val="7.19175232501223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1A-4729-8B08-E9E430332A7F}"/>
                </c:ext>
              </c:extLst>
            </c:dLbl>
            <c:dLbl>
              <c:idx val="19"/>
              <c:layout>
                <c:manualLayout>
                  <c:x val="2.5294909446891257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1A-4729-8B08-E9E430332A7F}"/>
                </c:ext>
              </c:extLst>
            </c:dLbl>
            <c:dLbl>
              <c:idx val="20"/>
              <c:layout>
                <c:manualLayout>
                  <c:x val="1.2646842878120412E-3"/>
                  <c:y val="3.2878486866277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1A-4729-8B08-E9E430332A7F}"/>
                </c:ext>
              </c:extLst>
            </c:dLbl>
            <c:dLbl>
              <c:idx val="21"/>
              <c:layout>
                <c:manualLayout>
                  <c:x val="1.26468428781198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1A-4729-8B08-E9E430332A7F}"/>
                </c:ext>
              </c:extLst>
            </c:dLbl>
            <c:dLbl>
              <c:idx val="22"/>
              <c:layout>
                <c:manualLayout>
                  <c:x val="1.26468428781204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1A-4729-8B08-E9E430332A7F}"/>
                </c:ext>
              </c:extLst>
            </c:dLbl>
            <c:dLbl>
              <c:idx val="23"/>
              <c:layout>
                <c:manualLayout>
                  <c:x val="-4.3404307391091532E-4"/>
                  <c:y val="8.219621724224478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1A-4729-8B08-E9E430332A7F}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1A-4729-8B08-E9E430332A7F}"/>
                </c:ext>
              </c:extLst>
            </c:dLbl>
            <c:dLbl>
              <c:idx val="25"/>
              <c:layout>
                <c:manualLayout>
                  <c:x val="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1A-4729-8B08-E9E430332A7F}"/>
                </c:ext>
              </c:extLst>
            </c:dLbl>
            <c:dLbl>
              <c:idx val="2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1A-4729-8B08-E9E430332A7F}"/>
                </c:ext>
              </c:extLst>
            </c:dLbl>
            <c:dLbl>
              <c:idx val="27"/>
              <c:layout>
                <c:manualLayout>
                  <c:x val="9.3245227606460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1A-4729-8B08-E9E430332A7F}"/>
                </c:ext>
              </c:extLst>
            </c:dLbl>
            <c:dLbl>
              <c:idx val="28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1A-4729-8B08-E9E430332A7F}"/>
                </c:ext>
              </c:extLst>
            </c:dLbl>
            <c:dLbl>
              <c:idx val="29"/>
              <c:layout>
                <c:manualLayout>
                  <c:x val="9.3245227606460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1A-4729-8B08-E9E430332A7F}"/>
                </c:ext>
              </c:extLst>
            </c:dLbl>
            <c:dLbl>
              <c:idx val="30"/>
              <c:layout>
                <c:manualLayout>
                  <c:x val="1.8649045521292217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1A-4729-8B08-E9E430332A7F}"/>
                </c:ext>
              </c:extLst>
            </c:dLbl>
            <c:dLbl>
              <c:idx val="31"/>
              <c:layout>
                <c:manualLayout>
                  <c:x val="1.8649045521292217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D1A-4729-8B08-E9E430332A7F}"/>
                </c:ext>
              </c:extLst>
            </c:dLbl>
            <c:dLbl>
              <c:idx val="32"/>
              <c:layout>
                <c:manualLayout>
                  <c:x val="1.7094958394517922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D1A-4729-8B08-E9E430332A7F}"/>
                </c:ext>
              </c:extLst>
            </c:dLbl>
            <c:dLbl>
              <c:idx val="33"/>
              <c:layout>
                <c:manualLayout>
                  <c:x val="1.8649045521292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1A-4729-8B08-E9E430332A7F}"/>
                </c:ext>
              </c:extLst>
            </c:dLbl>
            <c:dLbl>
              <c:idx val="34"/>
              <c:layout>
                <c:manualLayout>
                  <c:x val="2.79735682819383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D1A-4729-8B08-E9E430332A7F}"/>
                </c:ext>
              </c:extLst>
            </c:dLbl>
            <c:dLbl>
              <c:idx val="35"/>
              <c:layout>
                <c:manualLayout>
                  <c:x val="2.79868844233736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1A-4729-8B08-E9E430332A7F}"/>
                </c:ext>
              </c:extLst>
            </c:dLbl>
            <c:dLbl>
              <c:idx val="36"/>
              <c:layout>
                <c:manualLayout>
                  <c:x val="2.79868844233736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1A-4729-8B08-E9E430332A7F}"/>
                </c:ext>
              </c:extLst>
            </c:dLbl>
            <c:dLbl>
              <c:idx val="37"/>
              <c:layout>
                <c:manualLayout>
                  <c:x val="3.74180127263828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D1A-4729-8B08-E9E430332A7F}"/>
                </c:ext>
              </c:extLst>
            </c:dLbl>
            <c:dLbl>
              <c:idx val="38"/>
              <c:layout>
                <c:manualLayout>
                  <c:x val="1.2006668093475327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D1A-4729-8B08-E9E430332A7F}"/>
                </c:ext>
              </c:extLst>
            </c:dLbl>
            <c:dLbl>
              <c:idx val="39"/>
              <c:layout>
                <c:manualLayout>
                  <c:x val="1.2006668093475327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D1A-4729-8B08-E9E430332A7F}"/>
                </c:ext>
              </c:extLst>
            </c:dLbl>
            <c:dLbl>
              <c:idx val="40"/>
              <c:layout>
                <c:manualLayout>
                  <c:x val="1.3336675026594038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D1A-4729-8B08-E9E430332A7F}"/>
                </c:ext>
              </c:extLst>
            </c:dLbl>
            <c:dLbl>
              <c:idx val="41"/>
              <c:layout>
                <c:manualLayout>
                  <c:x val="1.3336675026594038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1A-4729-8B08-E9E430332A7F}"/>
                </c:ext>
              </c:extLst>
            </c:dLbl>
            <c:dLbl>
              <c:idx val="42"/>
              <c:layout>
                <c:manualLayout>
                  <c:x val="4.78229006694693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1A-4729-8B08-E9E430332A7F}"/>
                </c:ext>
              </c:extLst>
            </c:dLbl>
            <c:dLbl>
              <c:idx val="43"/>
              <c:layout>
                <c:manualLayout>
                  <c:x val="4.78229006694693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1A-4729-8B08-E9E430332A7F}"/>
                </c:ext>
              </c:extLst>
            </c:dLbl>
            <c:dLbl>
              <c:idx val="4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1A-4729-8B08-E9E430332A7F}"/>
                </c:ext>
              </c:extLst>
            </c:dLbl>
            <c:dLbl>
              <c:idx val="4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D1A-4729-8B08-E9E430332A7F}"/>
                </c:ext>
              </c:extLst>
            </c:dLbl>
            <c:dLbl>
              <c:idx val="4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D1A-4729-8B08-E9E430332A7F}"/>
                </c:ext>
              </c:extLst>
            </c:dLbl>
            <c:dLbl>
              <c:idx val="4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D1A-4729-8B08-E9E430332A7F}"/>
                </c:ext>
              </c:extLst>
            </c:dLbl>
            <c:dLbl>
              <c:idx val="4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D1A-4729-8B08-E9E430332A7F}"/>
                </c:ext>
              </c:extLst>
            </c:dLbl>
            <c:dLbl>
              <c:idx val="49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D1A-4729-8B08-E9E430332A7F}"/>
                </c:ext>
              </c:extLst>
            </c:dLbl>
            <c:dLbl>
              <c:idx val="50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D1A-4729-8B08-E9E430332A7F}"/>
                </c:ext>
              </c:extLst>
            </c:dLbl>
            <c:dLbl>
              <c:idx val="51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D1A-4729-8B08-E9E430332A7F}"/>
                </c:ext>
              </c:extLst>
            </c:dLbl>
            <c:dLbl>
              <c:idx val="52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D1A-4729-8B08-E9E430332A7F}"/>
                </c:ext>
              </c:extLst>
            </c:dLbl>
            <c:dLbl>
              <c:idx val="53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D1A-4729-8B08-E9E430332A7F}"/>
                </c:ext>
              </c:extLst>
            </c:dLbl>
            <c:dLbl>
              <c:idx val="5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D1A-4729-8B08-E9E430332A7F}"/>
                </c:ext>
              </c:extLst>
            </c:dLbl>
            <c:dLbl>
              <c:idx val="5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D1A-4729-8B08-E9E430332A7F}"/>
                </c:ext>
              </c:extLst>
            </c:dLbl>
            <c:dLbl>
              <c:idx val="56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D1A-4729-8B08-E9E430332A7F}"/>
                </c:ext>
              </c:extLst>
            </c:dLbl>
            <c:dLbl>
              <c:idx val="5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D1A-4729-8B08-E9E430332A7F}"/>
                </c:ext>
              </c:extLst>
            </c:dLbl>
            <c:dLbl>
              <c:idx val="58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D1A-4729-8B08-E9E430332A7F}"/>
                </c:ext>
              </c:extLst>
            </c:dLbl>
            <c:dLbl>
              <c:idx val="59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D1A-4729-8B08-E9E430332A7F}"/>
                </c:ext>
              </c:extLst>
            </c:dLbl>
            <c:dLbl>
              <c:idx val="60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D1A-4729-8B08-E9E430332A7F}"/>
                </c:ext>
              </c:extLst>
            </c:dLbl>
            <c:dLbl>
              <c:idx val="6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D1A-4729-8B08-E9E430332A7F}"/>
                </c:ext>
              </c:extLst>
            </c:dLbl>
            <c:dLbl>
              <c:idx val="62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D1A-4729-8B08-E9E430332A7F}"/>
                </c:ext>
              </c:extLst>
            </c:dLbl>
            <c:dLbl>
              <c:idx val="6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D1A-4729-8B08-E9E430332A7F}"/>
                </c:ext>
              </c:extLst>
            </c:dLbl>
            <c:dLbl>
              <c:idx val="6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D1A-4729-8B08-E9E430332A7F}"/>
                </c:ext>
              </c:extLst>
            </c:dLbl>
            <c:dLbl>
              <c:idx val="65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D1A-4729-8B08-E9E430332A7F}"/>
                </c:ext>
              </c:extLst>
            </c:dLbl>
            <c:dLbl>
              <c:idx val="66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D1A-4729-8B08-E9E430332A7F}"/>
                </c:ext>
              </c:extLst>
            </c:dLbl>
            <c:dLbl>
              <c:idx val="67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D1A-4729-8B08-E9E430332A7F}"/>
                </c:ext>
              </c:extLst>
            </c:dLbl>
            <c:dLbl>
              <c:idx val="6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D1A-4729-8B08-E9E430332A7F}"/>
                </c:ext>
              </c:extLst>
            </c:dLbl>
            <c:dLbl>
              <c:idx val="69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D1A-4729-8B08-E9E430332A7F}"/>
                </c:ext>
              </c:extLst>
            </c:dLbl>
            <c:dLbl>
              <c:idx val="70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D1A-4729-8B08-E9E430332A7F}"/>
                </c:ext>
              </c:extLst>
            </c:dLbl>
            <c:dLbl>
              <c:idx val="71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D1A-4729-8B08-E9E430332A7F}"/>
                </c:ext>
              </c:extLst>
            </c:dLbl>
            <c:dLbl>
              <c:idx val="72"/>
              <c:layout>
                <c:manualLayout>
                  <c:x val="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D1A-4729-8B08-E9E430332A7F}"/>
                </c:ext>
              </c:extLst>
            </c:dLbl>
            <c:dLbl>
              <c:idx val="73"/>
              <c:layout>
                <c:manualLayout>
                  <c:x val="-2.0802741067058246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2D1A-4729-8B08-E9E430332A7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'市区町村別_COVID-19の状況'!$S$6:$S$79</c:f>
              <c:strCache>
                <c:ptCount val="74"/>
                <c:pt idx="0">
                  <c:v>天王寺区</c:v>
                </c:pt>
                <c:pt idx="1">
                  <c:v>旭区</c:v>
                </c:pt>
                <c:pt idx="2">
                  <c:v>西成区</c:v>
                </c:pt>
                <c:pt idx="3">
                  <c:v>住之江区</c:v>
                </c:pt>
                <c:pt idx="4">
                  <c:v>阿倍野区</c:v>
                </c:pt>
                <c:pt idx="5">
                  <c:v>東住吉区</c:v>
                </c:pt>
                <c:pt idx="6">
                  <c:v>大東市</c:v>
                </c:pt>
                <c:pt idx="7">
                  <c:v>東淀川区</c:v>
                </c:pt>
                <c:pt idx="8">
                  <c:v>生野区</c:v>
                </c:pt>
                <c:pt idx="9">
                  <c:v>福島区</c:v>
                </c:pt>
                <c:pt idx="10">
                  <c:v>大阪市</c:v>
                </c:pt>
                <c:pt idx="11">
                  <c:v>寝屋川市</c:v>
                </c:pt>
                <c:pt idx="12">
                  <c:v>中央区</c:v>
                </c:pt>
                <c:pt idx="13">
                  <c:v>都島区</c:v>
                </c:pt>
                <c:pt idx="14">
                  <c:v>八尾市</c:v>
                </c:pt>
                <c:pt idx="15">
                  <c:v>城東区</c:v>
                </c:pt>
                <c:pt idx="16">
                  <c:v>池田市</c:v>
                </c:pt>
                <c:pt idx="17">
                  <c:v>大正区</c:v>
                </c:pt>
                <c:pt idx="18">
                  <c:v>此花区</c:v>
                </c:pt>
                <c:pt idx="19">
                  <c:v>茨木市</c:v>
                </c:pt>
                <c:pt idx="20">
                  <c:v>能勢町</c:v>
                </c:pt>
                <c:pt idx="21">
                  <c:v>東大阪市</c:v>
                </c:pt>
                <c:pt idx="22">
                  <c:v>西淀川区</c:v>
                </c:pt>
                <c:pt idx="23">
                  <c:v>淀川区</c:v>
                </c:pt>
                <c:pt idx="24">
                  <c:v>門真市</c:v>
                </c:pt>
                <c:pt idx="25">
                  <c:v>平野区</c:v>
                </c:pt>
                <c:pt idx="26">
                  <c:v>北区</c:v>
                </c:pt>
                <c:pt idx="27">
                  <c:v>西区</c:v>
                </c:pt>
                <c:pt idx="28">
                  <c:v>島本町</c:v>
                </c:pt>
                <c:pt idx="29">
                  <c:v>高槻市</c:v>
                </c:pt>
                <c:pt idx="30">
                  <c:v>守口市</c:v>
                </c:pt>
                <c:pt idx="31">
                  <c:v>四條畷市</c:v>
                </c:pt>
                <c:pt idx="32">
                  <c:v>住吉区</c:v>
                </c:pt>
                <c:pt idx="33">
                  <c:v>浪速区</c:v>
                </c:pt>
                <c:pt idx="34">
                  <c:v>岬町</c:v>
                </c:pt>
                <c:pt idx="35">
                  <c:v>田尻町</c:v>
                </c:pt>
                <c:pt idx="36">
                  <c:v>堺市東区</c:v>
                </c:pt>
                <c:pt idx="37">
                  <c:v>泉南市</c:v>
                </c:pt>
                <c:pt idx="38">
                  <c:v>枚方市</c:v>
                </c:pt>
                <c:pt idx="39">
                  <c:v>豊中市</c:v>
                </c:pt>
                <c:pt idx="40">
                  <c:v>忠岡町</c:v>
                </c:pt>
                <c:pt idx="41">
                  <c:v>豊能町</c:v>
                </c:pt>
                <c:pt idx="42">
                  <c:v>鶴見区</c:v>
                </c:pt>
                <c:pt idx="43">
                  <c:v>東成区</c:v>
                </c:pt>
                <c:pt idx="44">
                  <c:v>和泉市</c:v>
                </c:pt>
                <c:pt idx="45">
                  <c:v>堺市中区</c:v>
                </c:pt>
                <c:pt idx="46">
                  <c:v>堺市北区</c:v>
                </c:pt>
                <c:pt idx="47">
                  <c:v>摂津市</c:v>
                </c:pt>
                <c:pt idx="48">
                  <c:v>吹田市</c:v>
                </c:pt>
                <c:pt idx="49">
                  <c:v>大阪狭山市</c:v>
                </c:pt>
                <c:pt idx="50">
                  <c:v>高石市</c:v>
                </c:pt>
                <c:pt idx="51">
                  <c:v>堺市堺区</c:v>
                </c:pt>
                <c:pt idx="52">
                  <c:v>柏原市</c:v>
                </c:pt>
                <c:pt idx="53">
                  <c:v>松原市</c:v>
                </c:pt>
                <c:pt idx="54">
                  <c:v>堺市</c:v>
                </c:pt>
                <c:pt idx="55">
                  <c:v>泉大津市</c:v>
                </c:pt>
                <c:pt idx="56">
                  <c:v>岸和田市</c:v>
                </c:pt>
                <c:pt idx="57">
                  <c:v>箕面市</c:v>
                </c:pt>
                <c:pt idx="58">
                  <c:v>阪南市</c:v>
                </c:pt>
                <c:pt idx="59">
                  <c:v>交野市</c:v>
                </c:pt>
                <c:pt idx="60">
                  <c:v>河南町</c:v>
                </c:pt>
                <c:pt idx="61">
                  <c:v>港区</c:v>
                </c:pt>
                <c:pt idx="62">
                  <c:v>貝塚市</c:v>
                </c:pt>
                <c:pt idx="63">
                  <c:v>堺市南区</c:v>
                </c:pt>
                <c:pt idx="64">
                  <c:v>熊取町</c:v>
                </c:pt>
                <c:pt idx="65">
                  <c:v>泉佐野市</c:v>
                </c:pt>
                <c:pt idx="66">
                  <c:v>河内長野市</c:v>
                </c:pt>
                <c:pt idx="67">
                  <c:v>堺市西区</c:v>
                </c:pt>
                <c:pt idx="68">
                  <c:v>藤井寺市</c:v>
                </c:pt>
                <c:pt idx="69">
                  <c:v>堺市美原区</c:v>
                </c:pt>
                <c:pt idx="70">
                  <c:v>富田林市</c:v>
                </c:pt>
                <c:pt idx="71">
                  <c:v>羽曳野市</c:v>
                </c:pt>
                <c:pt idx="72">
                  <c:v>千早赤阪村</c:v>
                </c:pt>
                <c:pt idx="73">
                  <c:v>太子町</c:v>
                </c:pt>
              </c:strCache>
            </c:strRef>
          </c:cat>
          <c:val>
            <c:numRef>
              <c:f>'市区町村別_COVID-19の状況'!$U$6:$U$79</c:f>
              <c:numCache>
                <c:formatCode>0.00%</c:formatCode>
                <c:ptCount val="74"/>
                <c:pt idx="0">
                  <c:v>7.6E-3</c:v>
                </c:pt>
                <c:pt idx="1">
                  <c:v>7.6E-3</c:v>
                </c:pt>
                <c:pt idx="2">
                  <c:v>6.0000000000000001E-3</c:v>
                </c:pt>
                <c:pt idx="3">
                  <c:v>5.8999999999999999E-3</c:v>
                </c:pt>
                <c:pt idx="4">
                  <c:v>5.7000000000000002E-3</c:v>
                </c:pt>
                <c:pt idx="5">
                  <c:v>5.5999999999999999E-3</c:v>
                </c:pt>
                <c:pt idx="6">
                  <c:v>5.5999999999999999E-3</c:v>
                </c:pt>
                <c:pt idx="7">
                  <c:v>5.1999999999999998E-3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4.7999999999999996E-3</c:v>
                </c:pt>
                <c:pt idx="11">
                  <c:v>4.7000000000000002E-3</c:v>
                </c:pt>
                <c:pt idx="12">
                  <c:v>4.7000000000000002E-3</c:v>
                </c:pt>
                <c:pt idx="13">
                  <c:v>4.5999999999999999E-3</c:v>
                </c:pt>
                <c:pt idx="14">
                  <c:v>4.5999999999999999E-3</c:v>
                </c:pt>
                <c:pt idx="15">
                  <c:v>4.4999999999999997E-3</c:v>
                </c:pt>
                <c:pt idx="16">
                  <c:v>4.4000000000000003E-3</c:v>
                </c:pt>
                <c:pt idx="17">
                  <c:v>4.4000000000000003E-3</c:v>
                </c:pt>
                <c:pt idx="18">
                  <c:v>4.3E-3</c:v>
                </c:pt>
                <c:pt idx="19">
                  <c:v>4.3E-3</c:v>
                </c:pt>
                <c:pt idx="20">
                  <c:v>4.3E-3</c:v>
                </c:pt>
                <c:pt idx="21">
                  <c:v>4.3E-3</c:v>
                </c:pt>
                <c:pt idx="22">
                  <c:v>4.3E-3</c:v>
                </c:pt>
                <c:pt idx="23">
                  <c:v>4.1999999999999997E-3</c:v>
                </c:pt>
                <c:pt idx="24">
                  <c:v>4.1999999999999997E-3</c:v>
                </c:pt>
                <c:pt idx="25">
                  <c:v>4.1000000000000003E-3</c:v>
                </c:pt>
                <c:pt idx="26">
                  <c:v>4.0000000000000001E-3</c:v>
                </c:pt>
                <c:pt idx="27">
                  <c:v>3.8999999999999998E-3</c:v>
                </c:pt>
                <c:pt idx="28">
                  <c:v>3.8999999999999998E-3</c:v>
                </c:pt>
                <c:pt idx="29">
                  <c:v>3.8E-3</c:v>
                </c:pt>
                <c:pt idx="30">
                  <c:v>3.5999999999999999E-3</c:v>
                </c:pt>
                <c:pt idx="31">
                  <c:v>3.5999999999999999E-3</c:v>
                </c:pt>
                <c:pt idx="32">
                  <c:v>3.5999999999999999E-3</c:v>
                </c:pt>
                <c:pt idx="33">
                  <c:v>3.5000000000000001E-3</c:v>
                </c:pt>
                <c:pt idx="34">
                  <c:v>3.3999999999999998E-3</c:v>
                </c:pt>
                <c:pt idx="35">
                  <c:v>3.3999999999999998E-3</c:v>
                </c:pt>
                <c:pt idx="36">
                  <c:v>3.3999999999999998E-3</c:v>
                </c:pt>
                <c:pt idx="37">
                  <c:v>3.3E-3</c:v>
                </c:pt>
                <c:pt idx="38">
                  <c:v>3.2000000000000002E-3</c:v>
                </c:pt>
                <c:pt idx="39">
                  <c:v>3.2000000000000002E-3</c:v>
                </c:pt>
                <c:pt idx="40">
                  <c:v>3.2000000000000002E-3</c:v>
                </c:pt>
                <c:pt idx="41">
                  <c:v>3.2000000000000002E-3</c:v>
                </c:pt>
                <c:pt idx="42">
                  <c:v>3.0999999999999999E-3</c:v>
                </c:pt>
                <c:pt idx="43">
                  <c:v>3.0999999999999999E-3</c:v>
                </c:pt>
                <c:pt idx="44">
                  <c:v>3.0000000000000001E-3</c:v>
                </c:pt>
                <c:pt idx="45">
                  <c:v>2.8999999999999998E-3</c:v>
                </c:pt>
                <c:pt idx="46">
                  <c:v>2.8999999999999998E-3</c:v>
                </c:pt>
                <c:pt idx="47">
                  <c:v>2.8E-3</c:v>
                </c:pt>
                <c:pt idx="48">
                  <c:v>2.7000000000000001E-3</c:v>
                </c:pt>
                <c:pt idx="49">
                  <c:v>2.7000000000000001E-3</c:v>
                </c:pt>
                <c:pt idx="50">
                  <c:v>2.5999999999999999E-3</c:v>
                </c:pt>
                <c:pt idx="51">
                  <c:v>2.5000000000000001E-3</c:v>
                </c:pt>
                <c:pt idx="52">
                  <c:v>2.3999999999999998E-3</c:v>
                </c:pt>
                <c:pt idx="53">
                  <c:v>2.3999999999999998E-3</c:v>
                </c:pt>
                <c:pt idx="54">
                  <c:v>2.3999999999999998E-3</c:v>
                </c:pt>
                <c:pt idx="55">
                  <c:v>2.3999999999999998E-3</c:v>
                </c:pt>
                <c:pt idx="56">
                  <c:v>2.3E-3</c:v>
                </c:pt>
                <c:pt idx="57">
                  <c:v>2.2000000000000001E-3</c:v>
                </c:pt>
                <c:pt idx="58">
                  <c:v>2.2000000000000001E-3</c:v>
                </c:pt>
                <c:pt idx="59">
                  <c:v>2.2000000000000001E-3</c:v>
                </c:pt>
                <c:pt idx="60">
                  <c:v>2.0999999999999999E-3</c:v>
                </c:pt>
                <c:pt idx="61">
                  <c:v>1.9E-3</c:v>
                </c:pt>
                <c:pt idx="62">
                  <c:v>1.8E-3</c:v>
                </c:pt>
                <c:pt idx="63">
                  <c:v>1.6999999999999999E-3</c:v>
                </c:pt>
                <c:pt idx="64">
                  <c:v>1.6999999999999999E-3</c:v>
                </c:pt>
                <c:pt idx="65">
                  <c:v>1.6000000000000001E-3</c:v>
                </c:pt>
                <c:pt idx="66">
                  <c:v>1.5E-3</c:v>
                </c:pt>
                <c:pt idx="67">
                  <c:v>1.5E-3</c:v>
                </c:pt>
                <c:pt idx="68">
                  <c:v>1.4E-3</c:v>
                </c:pt>
                <c:pt idx="69">
                  <c:v>1.4E-3</c:v>
                </c:pt>
                <c:pt idx="70">
                  <c:v>1.1999999999999999E-3</c:v>
                </c:pt>
                <c:pt idx="71">
                  <c:v>8.9999999999999998E-4</c:v>
                </c:pt>
                <c:pt idx="72">
                  <c:v>8.0000000000000004E-4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2D1A-4729-8B08-E9E430332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85574544636833"/>
                  <c:y val="-0.8758898570884788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2D1A-4729-8B08-E9E430332A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'市区町村別_COVID-19の状況'!$Y$6:$Y$79</c:f>
              <c:numCache>
                <c:formatCode>0.00%</c:formatCode>
                <c:ptCount val="74"/>
                <c:pt idx="0">
                  <c:v>3.7000000000000002E-3</c:v>
                </c:pt>
                <c:pt idx="1">
                  <c:v>3.7000000000000002E-3</c:v>
                </c:pt>
                <c:pt idx="2">
                  <c:v>3.7000000000000002E-3</c:v>
                </c:pt>
                <c:pt idx="3">
                  <c:v>3.7000000000000002E-3</c:v>
                </c:pt>
                <c:pt idx="4">
                  <c:v>3.7000000000000002E-3</c:v>
                </c:pt>
                <c:pt idx="5">
                  <c:v>3.7000000000000002E-3</c:v>
                </c:pt>
                <c:pt idx="6">
                  <c:v>3.7000000000000002E-3</c:v>
                </c:pt>
                <c:pt idx="7">
                  <c:v>3.7000000000000002E-3</c:v>
                </c:pt>
                <c:pt idx="8">
                  <c:v>3.7000000000000002E-3</c:v>
                </c:pt>
                <c:pt idx="9">
                  <c:v>3.7000000000000002E-3</c:v>
                </c:pt>
                <c:pt idx="10">
                  <c:v>3.7000000000000002E-3</c:v>
                </c:pt>
                <c:pt idx="11">
                  <c:v>3.7000000000000002E-3</c:v>
                </c:pt>
                <c:pt idx="12">
                  <c:v>3.7000000000000002E-3</c:v>
                </c:pt>
                <c:pt idx="13">
                  <c:v>3.7000000000000002E-3</c:v>
                </c:pt>
                <c:pt idx="14">
                  <c:v>3.7000000000000002E-3</c:v>
                </c:pt>
                <c:pt idx="15">
                  <c:v>3.7000000000000002E-3</c:v>
                </c:pt>
                <c:pt idx="16">
                  <c:v>3.7000000000000002E-3</c:v>
                </c:pt>
                <c:pt idx="17">
                  <c:v>3.7000000000000002E-3</c:v>
                </c:pt>
                <c:pt idx="18">
                  <c:v>3.7000000000000002E-3</c:v>
                </c:pt>
                <c:pt idx="19">
                  <c:v>3.7000000000000002E-3</c:v>
                </c:pt>
                <c:pt idx="20">
                  <c:v>3.7000000000000002E-3</c:v>
                </c:pt>
                <c:pt idx="21">
                  <c:v>3.7000000000000002E-3</c:v>
                </c:pt>
                <c:pt idx="22">
                  <c:v>3.7000000000000002E-3</c:v>
                </c:pt>
                <c:pt idx="23">
                  <c:v>3.7000000000000002E-3</c:v>
                </c:pt>
                <c:pt idx="24">
                  <c:v>3.7000000000000002E-3</c:v>
                </c:pt>
                <c:pt idx="25">
                  <c:v>3.7000000000000002E-3</c:v>
                </c:pt>
                <c:pt idx="26">
                  <c:v>3.7000000000000002E-3</c:v>
                </c:pt>
                <c:pt idx="27">
                  <c:v>3.7000000000000002E-3</c:v>
                </c:pt>
                <c:pt idx="28">
                  <c:v>3.7000000000000002E-3</c:v>
                </c:pt>
                <c:pt idx="29">
                  <c:v>3.7000000000000002E-3</c:v>
                </c:pt>
                <c:pt idx="30">
                  <c:v>3.7000000000000002E-3</c:v>
                </c:pt>
                <c:pt idx="31">
                  <c:v>3.7000000000000002E-3</c:v>
                </c:pt>
                <c:pt idx="32">
                  <c:v>3.7000000000000002E-3</c:v>
                </c:pt>
                <c:pt idx="33">
                  <c:v>3.7000000000000002E-3</c:v>
                </c:pt>
                <c:pt idx="34">
                  <c:v>3.7000000000000002E-3</c:v>
                </c:pt>
                <c:pt idx="35">
                  <c:v>3.7000000000000002E-3</c:v>
                </c:pt>
                <c:pt idx="36">
                  <c:v>3.7000000000000002E-3</c:v>
                </c:pt>
                <c:pt idx="37">
                  <c:v>3.7000000000000002E-3</c:v>
                </c:pt>
                <c:pt idx="38">
                  <c:v>3.7000000000000002E-3</c:v>
                </c:pt>
                <c:pt idx="39">
                  <c:v>3.7000000000000002E-3</c:v>
                </c:pt>
                <c:pt idx="40">
                  <c:v>3.7000000000000002E-3</c:v>
                </c:pt>
                <c:pt idx="41">
                  <c:v>3.7000000000000002E-3</c:v>
                </c:pt>
                <c:pt idx="42">
                  <c:v>3.7000000000000002E-3</c:v>
                </c:pt>
                <c:pt idx="43">
                  <c:v>3.7000000000000002E-3</c:v>
                </c:pt>
                <c:pt idx="44">
                  <c:v>3.7000000000000002E-3</c:v>
                </c:pt>
                <c:pt idx="45">
                  <c:v>3.7000000000000002E-3</c:v>
                </c:pt>
                <c:pt idx="46">
                  <c:v>3.7000000000000002E-3</c:v>
                </c:pt>
                <c:pt idx="47">
                  <c:v>3.7000000000000002E-3</c:v>
                </c:pt>
                <c:pt idx="48">
                  <c:v>3.7000000000000002E-3</c:v>
                </c:pt>
                <c:pt idx="49">
                  <c:v>3.7000000000000002E-3</c:v>
                </c:pt>
                <c:pt idx="50">
                  <c:v>3.7000000000000002E-3</c:v>
                </c:pt>
                <c:pt idx="51">
                  <c:v>3.7000000000000002E-3</c:v>
                </c:pt>
                <c:pt idx="52">
                  <c:v>3.7000000000000002E-3</c:v>
                </c:pt>
                <c:pt idx="53">
                  <c:v>3.7000000000000002E-3</c:v>
                </c:pt>
                <c:pt idx="54">
                  <c:v>3.7000000000000002E-3</c:v>
                </c:pt>
                <c:pt idx="55">
                  <c:v>3.7000000000000002E-3</c:v>
                </c:pt>
                <c:pt idx="56">
                  <c:v>3.7000000000000002E-3</c:v>
                </c:pt>
                <c:pt idx="57">
                  <c:v>3.7000000000000002E-3</c:v>
                </c:pt>
                <c:pt idx="58">
                  <c:v>3.7000000000000002E-3</c:v>
                </c:pt>
                <c:pt idx="59">
                  <c:v>3.7000000000000002E-3</c:v>
                </c:pt>
                <c:pt idx="60">
                  <c:v>3.7000000000000002E-3</c:v>
                </c:pt>
                <c:pt idx="61">
                  <c:v>3.7000000000000002E-3</c:v>
                </c:pt>
                <c:pt idx="62">
                  <c:v>3.7000000000000002E-3</c:v>
                </c:pt>
                <c:pt idx="63">
                  <c:v>3.7000000000000002E-3</c:v>
                </c:pt>
                <c:pt idx="64">
                  <c:v>3.7000000000000002E-3</c:v>
                </c:pt>
                <c:pt idx="65">
                  <c:v>3.7000000000000002E-3</c:v>
                </c:pt>
                <c:pt idx="66">
                  <c:v>3.7000000000000002E-3</c:v>
                </c:pt>
                <c:pt idx="67">
                  <c:v>3.7000000000000002E-3</c:v>
                </c:pt>
                <c:pt idx="68">
                  <c:v>3.7000000000000002E-3</c:v>
                </c:pt>
                <c:pt idx="69">
                  <c:v>3.7000000000000002E-3</c:v>
                </c:pt>
                <c:pt idx="70">
                  <c:v>3.7000000000000002E-3</c:v>
                </c:pt>
                <c:pt idx="71">
                  <c:v>3.7000000000000002E-3</c:v>
                </c:pt>
                <c:pt idx="72">
                  <c:v>3.7000000000000002E-3</c:v>
                </c:pt>
                <c:pt idx="73">
                  <c:v>3.7000000000000002E-3</c:v>
                </c:pt>
              </c:numCache>
            </c:numRef>
          </c:xVal>
          <c:yVal>
            <c:numRef>
              <c:f>'市区町村別_COVID-19の状況'!$Z$6:$Z$79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2D1A-4729-8B08-E9E430332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8882280959373468"/>
          <c:y val="1.0335005144032921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30758614556866E-2"/>
          <c:y val="0.25171868367939154"/>
          <c:w val="0.3011118229936583"/>
          <c:h val="0.53265975416439282"/>
        </c:manualLayout>
      </c:layout>
      <c:pieChart>
        <c:varyColors val="1"/>
        <c:ser>
          <c:idx val="0"/>
          <c:order val="0"/>
          <c:tx>
            <c:strRef>
              <c:f>重症患者状況!$D$6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D1E-404B-BC2A-1F3D2B3FD5A0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D1E-404B-BC2A-1F3D2B3FD5A0}"/>
              </c:ext>
            </c:extLst>
          </c:dPt>
          <c:dLbls>
            <c:dLbl>
              <c:idx val="0"/>
              <c:layout>
                <c:manualLayout>
                  <c:x val="-8.452574937009126E-2"/>
                  <c:y val="-4.54251071407118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1E-404B-BC2A-1F3D2B3FD5A0}"/>
                </c:ext>
              </c:extLst>
            </c:dLbl>
            <c:dLbl>
              <c:idx val="1"/>
              <c:layout>
                <c:manualLayout>
                  <c:x val="6.7052943796363035E-2"/>
                  <c:y val="8.85447988682129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1E-404B-BC2A-1F3D2B3FD5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(重症患者状況!$B$7,重症患者状況!$B$11)</c:f>
              <c:strCache>
                <c:ptCount val="2"/>
                <c:pt idx="0">
                  <c:v>重症患者</c:v>
                </c:pt>
                <c:pt idx="1">
                  <c:v>重症以外の患者</c:v>
                </c:pt>
              </c:strCache>
            </c:strRef>
          </c:cat>
          <c:val>
            <c:numRef>
              <c:f>(重症患者状況!$D$7,重症患者状況!$D$11)</c:f>
              <c:numCache>
                <c:formatCode>General</c:formatCode>
                <c:ptCount val="2"/>
                <c:pt idx="0">
                  <c:v>1059</c:v>
                </c:pt>
                <c:pt idx="1">
                  <c:v>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1E-404B-BC2A-1F3D2B3FD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spPr>
    <a:noFill/>
    <a:ln>
      <a:noFill/>
      <a:prstDash val="solid"/>
    </a:ln>
  </c:spPr>
  <c:txPr>
    <a:bodyPr/>
    <a:lstStyle/>
    <a:p>
      <a:pPr>
        <a:defRPr sz="8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5</xdr:col>
      <xdr:colOff>676575</xdr:colOff>
      <xdr:row>35</xdr:row>
      <xdr:rowOff>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6F8928-EEFB-4D91-92DD-F385D1ACE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16</xdr:row>
      <xdr:rowOff>142875</xdr:rowOff>
    </xdr:from>
    <xdr:to>
      <xdr:col>13</xdr:col>
      <xdr:colOff>601149</xdr:colOff>
      <xdr:row>79</xdr:row>
      <xdr:rowOff>141525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0EA200E-5171-45C8-B1D1-E98063C40A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2"/>
        <a:stretch/>
      </xdr:blipFill>
      <xdr:spPr>
        <a:xfrm>
          <a:off x="1143000" y="2962275"/>
          <a:ext cx="7221024" cy="1080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16</xdr:row>
      <xdr:rowOff>142875</xdr:rowOff>
    </xdr:from>
    <xdr:to>
      <xdr:col>13</xdr:col>
      <xdr:colOff>601149</xdr:colOff>
      <xdr:row>79</xdr:row>
      <xdr:rowOff>141525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6305822-F05A-4F1D-83CD-0E2A310A82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2"/>
        <a:stretch/>
      </xdr:blipFill>
      <xdr:spPr>
        <a:xfrm>
          <a:off x="1143000" y="2962275"/>
          <a:ext cx="7221024" cy="1080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2C45A0-7485-4C71-961D-B2EA38A1B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16</xdr:row>
      <xdr:rowOff>142875</xdr:rowOff>
    </xdr:from>
    <xdr:to>
      <xdr:col>13</xdr:col>
      <xdr:colOff>544504</xdr:colOff>
      <xdr:row>79</xdr:row>
      <xdr:rowOff>141525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629B6B2-E13E-413B-A124-E222717265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4"/>
        <a:stretch/>
      </xdr:blipFill>
      <xdr:spPr>
        <a:xfrm>
          <a:off x="1143000" y="2962275"/>
          <a:ext cx="7221529" cy="1080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123825</xdr:rowOff>
    </xdr:from>
    <xdr:to>
      <xdr:col>8</xdr:col>
      <xdr:colOff>161925</xdr:colOff>
      <xdr:row>38</xdr:row>
      <xdr:rowOff>143404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0890C29-61B7-4E32-84A1-FDFAA6B05109}"/>
            </a:ext>
          </a:extLst>
        </xdr:cNvPr>
        <xdr:cNvGrpSpPr/>
      </xdr:nvGrpSpPr>
      <xdr:grpSpPr>
        <a:xfrm>
          <a:off x="352425" y="3638550"/>
          <a:ext cx="8582025" cy="4058179"/>
          <a:chOff x="4419600" y="3676121"/>
          <a:chExt cx="8582025" cy="4058179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AEC10285-9804-4204-9222-34C9D1413A18}"/>
              </a:ext>
            </a:extLst>
          </xdr:cNvPr>
          <xdr:cNvGrpSpPr/>
        </xdr:nvGrpSpPr>
        <xdr:grpSpPr>
          <a:xfrm>
            <a:off x="4419600" y="3676121"/>
            <a:ext cx="8582025" cy="4058179"/>
            <a:chOff x="438150" y="3609446"/>
            <a:chExt cx="8582025" cy="4058179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CF5F427E-EAF9-4DA6-A944-A5585AF8BE6A}"/>
                </a:ext>
              </a:extLst>
            </xdr:cNvPr>
            <xdr:cNvSpPr/>
          </xdr:nvSpPr>
          <xdr:spPr>
            <a:xfrm>
              <a:off x="438150" y="4095671"/>
              <a:ext cx="7611269" cy="3552375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rgbClr val="7F7F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2030343D-3A1C-41E3-AB1D-779A68533505}"/>
                </a:ext>
              </a:extLst>
            </xdr:cNvPr>
            <xdr:cNvGraphicFramePr>
              <a:graphicFrameLocks/>
            </xdr:cNvGraphicFramePr>
          </xdr:nvGraphicFramePr>
          <xdr:xfrm>
            <a:off x="495300" y="4285721"/>
            <a:ext cx="7191375" cy="3257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3B9D1F5A-770B-4F61-B769-C5178C84D420}"/>
                </a:ext>
              </a:extLst>
            </xdr:cNvPr>
            <xdr:cNvGraphicFramePr>
              <a:graphicFrameLocks/>
            </xdr:cNvGraphicFramePr>
          </xdr:nvGraphicFramePr>
          <xdr:xfrm>
            <a:off x="3648075" y="3609446"/>
            <a:ext cx="5372100" cy="405817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sp macro="" textlink="">
        <xdr:nvSpPr>
          <xdr:cNvPr id="4" name="右矢印 5">
            <a:extLst>
              <a:ext uri="{FF2B5EF4-FFF2-40B4-BE49-F238E27FC236}">
                <a16:creationId xmlns:a16="http://schemas.microsoft.com/office/drawing/2014/main" id="{3C2ED365-E447-4B55-BD4D-44CEAF9BF560}"/>
              </a:ext>
            </a:extLst>
          </xdr:cNvPr>
          <xdr:cNvSpPr/>
        </xdr:nvSpPr>
        <xdr:spPr>
          <a:xfrm>
            <a:off x="6924674" y="5791199"/>
            <a:ext cx="1257301" cy="676275"/>
          </a:xfrm>
          <a:prstGeom prst="rightArrow">
            <a:avLst/>
          </a:prstGeom>
          <a:solidFill>
            <a:srgbClr val="BFBFBF"/>
          </a:solidFill>
          <a:ln>
            <a:solidFill>
              <a:srgbClr val="BFBFB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0.69149</cdr:x>
      <cdr:y>0.12337</cdr:y>
    </cdr:from>
    <cdr:to>
      <cdr:x>0.85058</cdr:x>
      <cdr:y>0.25818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289059FC-D053-4F28-84B5-AA8FF1073BA2}"/>
            </a:ext>
          </a:extLst>
        </cdr:cNvPr>
        <cdr:cNvSpPr txBox="1"/>
      </cdr:nvSpPr>
      <cdr:spPr>
        <a:xfrm xmlns:a="http://schemas.openxmlformats.org/drawingml/2006/main">
          <a:off x="3714753" y="500658"/>
          <a:ext cx="854648" cy="547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上段</a:t>
          </a:r>
          <a:r>
            <a:rPr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:(</a:t>
          </a:r>
          <a:r>
            <a:rPr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  <a:r>
            <a:rPr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 xmlns:a="http://schemas.openxmlformats.org/drawingml/2006/main">
          <a:r>
            <a:rPr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下段</a:t>
          </a:r>
          <a:r>
            <a:rPr lang="en-US" altLang="ja-JP" sz="900" b="1">
              <a:latin typeface="ＭＳ 明朝" panose="02020609040205080304" pitchFamily="17" charset="-128"/>
              <a:ea typeface="ＭＳ 明朝" panose="02020609040205080304" pitchFamily="17" charset="-128"/>
            </a:rPr>
            <a:t>:(%)</a:t>
          </a:r>
          <a:r>
            <a:rPr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lang="en-US" altLang="ja-JP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2645C7-46BB-4450-976D-AA0D68610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6E347C4-F80A-46B0-BEED-70446E4FB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14</xdr:col>
      <xdr:colOff>418200</xdr:colOff>
      <xdr:row>56</xdr:row>
      <xdr:rowOff>96750</xdr:rowOff>
    </xdr:to>
    <xdr:graphicFrame macro="">
      <xdr:nvGraphicFramePr>
        <xdr:cNvPr id="3" name="グラフ1">
          <a:extLst>
            <a:ext uri="{FF2B5EF4-FFF2-40B4-BE49-F238E27FC236}">
              <a16:creationId xmlns:a16="http://schemas.microsoft.com/office/drawing/2014/main" id="{A4FC81B8-E383-4B56-ACAD-CF7B5AC54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14</xdr:col>
      <xdr:colOff>418200</xdr:colOff>
      <xdr:row>94</xdr:row>
      <xdr:rowOff>96750</xdr:rowOff>
    </xdr:to>
    <xdr:graphicFrame macro="">
      <xdr:nvGraphicFramePr>
        <xdr:cNvPr id="4" name="グラフ2">
          <a:extLst>
            <a:ext uri="{FF2B5EF4-FFF2-40B4-BE49-F238E27FC236}">
              <a16:creationId xmlns:a16="http://schemas.microsoft.com/office/drawing/2014/main" id="{3FDB486D-7925-4C10-A0B4-7EC2BD4AD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11</xdr:col>
      <xdr:colOff>542325</xdr:colOff>
      <xdr:row>50</xdr:row>
      <xdr:rowOff>95251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12</xdr:col>
      <xdr:colOff>628200</xdr:colOff>
      <xdr:row>75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B4B42C-4C1C-40FD-9CC2-90449018F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3</xdr:row>
      <xdr:rowOff>0</xdr:rowOff>
    </xdr:from>
    <xdr:to>
      <xdr:col>25</xdr:col>
      <xdr:colOff>628200</xdr:colOff>
      <xdr:row>75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71F38C7-6CFC-47D9-9273-F247028E2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12</xdr:col>
      <xdr:colOff>628200</xdr:colOff>
      <xdr:row>75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D8CEF0-8F86-4AFF-A146-59BBF5C88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3</xdr:row>
      <xdr:rowOff>0</xdr:rowOff>
    </xdr:from>
    <xdr:to>
      <xdr:col>25</xdr:col>
      <xdr:colOff>628200</xdr:colOff>
      <xdr:row>75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D407F6B-2C52-4E4F-86CB-2EE6C6E96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238125</xdr:colOff>
      <xdr:row>73</xdr:row>
      <xdr:rowOff>28575</xdr:rowOff>
    </xdr:from>
    <xdr:ext cx="316253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622575-619C-429E-909B-71B6710CDF60}"/>
            </a:ext>
          </a:extLst>
        </xdr:cNvPr>
        <xdr:cNvSpPr txBox="1"/>
      </xdr:nvSpPr>
      <xdr:spPr>
        <a:xfrm>
          <a:off x="1276350" y="12620625"/>
          <a:ext cx="316253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太子町は、割合の分母である重症患者数が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人のため値なし。</a:t>
          </a:r>
        </a:p>
      </xdr:txBody>
    </xdr:sp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0.12577</cdr:x>
      <cdr:y>0.96587</cdr:y>
    </cdr:from>
    <cdr:to>
      <cdr:x>0.61853</cdr:x>
      <cdr:y>0.98537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8622575-619C-429E-909B-71B6710CDF60}"/>
            </a:ext>
          </a:extLst>
        </cdr:cNvPr>
        <cdr:cNvSpPr txBox="1"/>
      </cdr:nvSpPr>
      <cdr:spPr>
        <a:xfrm xmlns:a="http://schemas.openxmlformats.org/drawingml/2006/main">
          <a:off x="1041400" y="12004675"/>
          <a:ext cx="4080028" cy="2423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太子町、千早赤坂村は割合の分母である重症以外の患者数が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人のため値なし。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10</xdr:col>
      <xdr:colOff>389625</xdr:colOff>
      <xdr:row>53</xdr:row>
      <xdr:rowOff>96750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id="{70ADAB9A-0AB2-40A0-8932-574D7F6F2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0CAE0EE-DFD4-4550-9CA6-DD18B3095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16</xdr:row>
      <xdr:rowOff>142875</xdr:rowOff>
    </xdr:from>
    <xdr:to>
      <xdr:col>13</xdr:col>
      <xdr:colOff>600897</xdr:colOff>
      <xdr:row>79</xdr:row>
      <xdr:rowOff>141525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E0316D-1D88-4B70-A9E9-78009AA715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71402"/>
        <a:stretch/>
      </xdr:blipFill>
      <xdr:spPr>
        <a:xfrm>
          <a:off x="1143000" y="2962275"/>
          <a:ext cx="7220772" cy="108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16</xdr:row>
      <xdr:rowOff>142875</xdr:rowOff>
    </xdr:from>
    <xdr:to>
      <xdr:col>13</xdr:col>
      <xdr:colOff>601401</xdr:colOff>
      <xdr:row>79</xdr:row>
      <xdr:rowOff>141525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993EF61-A2FE-4B98-9D2E-F540EF00BC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3"/>
        <a:stretch/>
      </xdr:blipFill>
      <xdr:spPr>
        <a:xfrm>
          <a:off x="1143000" y="2962275"/>
          <a:ext cx="7221276" cy="108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4D0704-C149-4067-8B05-DC35C7349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16</xdr:row>
      <xdr:rowOff>142875</xdr:rowOff>
    </xdr:from>
    <xdr:to>
      <xdr:col>13</xdr:col>
      <xdr:colOff>601654</xdr:colOff>
      <xdr:row>79</xdr:row>
      <xdr:rowOff>141525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F0805D-75E6-41F8-8E57-4F0284837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404"/>
        <a:stretch/>
      </xdr:blipFill>
      <xdr:spPr>
        <a:xfrm>
          <a:off x="1143000" y="2962275"/>
          <a:ext cx="7221529" cy="108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1161600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75BD34-F570-4CAD-98CA-F7556446C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8115-D7AE-483D-9303-342B00C2053D}">
  <dimension ref="A1:D39"/>
  <sheetViews>
    <sheetView showGridLines="0" tabSelected="1" zoomScaleNormal="100" zoomScaleSheetLayoutView="100" workbookViewId="0"/>
  </sheetViews>
  <sheetFormatPr defaultRowHeight="13.5"/>
  <cols>
    <col min="1" max="1" width="4.625" customWidth="1"/>
    <col min="2" max="2" width="21.5" customWidth="1"/>
    <col min="3" max="4" width="14.625" customWidth="1"/>
  </cols>
  <sheetData>
    <row r="1" spans="1:4" ht="16.5" customHeight="1">
      <c r="A1" s="2" t="s">
        <v>271</v>
      </c>
      <c r="B1" s="3"/>
      <c r="C1" s="3"/>
      <c r="D1" s="3"/>
    </row>
    <row r="2" spans="1:4" ht="16.5" customHeight="1">
      <c r="A2" s="2" t="s">
        <v>100</v>
      </c>
      <c r="B2" s="3"/>
      <c r="C2" s="3"/>
      <c r="D2" s="3"/>
    </row>
    <row r="3" spans="1:4" ht="47.25" customHeight="1">
      <c r="B3" s="308"/>
      <c r="C3" s="309" t="s">
        <v>256</v>
      </c>
      <c r="D3" s="310" t="s">
        <v>297</v>
      </c>
    </row>
    <row r="4" spans="1:4" ht="26.25" customHeight="1">
      <c r="B4" s="239" t="s">
        <v>272</v>
      </c>
      <c r="C4" s="259">
        <f>'地区別_COVID-19の状況'!J14</f>
        <v>4656</v>
      </c>
      <c r="D4" s="173">
        <f>IFERROR(C4/C6,"-")</f>
        <v>3.5992578849721707E-2</v>
      </c>
    </row>
    <row r="5" spans="1:4" ht="26.25" customHeight="1" thickBot="1">
      <c r="B5" s="311" t="s">
        <v>273</v>
      </c>
      <c r="C5" s="312">
        <f>地区別_疑い患者の状況!O12</f>
        <v>124704</v>
      </c>
      <c r="D5" s="313">
        <f>IFERROR(C5/C6,"-")</f>
        <v>0.96400742115027827</v>
      </c>
    </row>
    <row r="6" spans="1:4" ht="26.25" customHeight="1" thickTop="1">
      <c r="B6" s="307" t="s">
        <v>135</v>
      </c>
      <c r="C6" s="314">
        <f>SUM(C4:C5)</f>
        <v>129360</v>
      </c>
      <c r="D6" s="315"/>
    </row>
    <row r="7" spans="1:4">
      <c r="B7" s="160" t="s">
        <v>303</v>
      </c>
      <c r="C7" s="3"/>
      <c r="D7" s="3"/>
    </row>
    <row r="8" spans="1:4">
      <c r="B8" s="19" t="s">
        <v>101</v>
      </c>
      <c r="C8" s="3"/>
      <c r="D8" s="3"/>
    </row>
    <row r="9" spans="1:4">
      <c r="B9" s="19" t="s">
        <v>274</v>
      </c>
      <c r="C9" s="3"/>
      <c r="D9" s="3"/>
    </row>
    <row r="10" spans="1:4">
      <c r="B10" s="19" t="s">
        <v>275</v>
      </c>
      <c r="C10" s="3"/>
      <c r="D10" s="3"/>
    </row>
    <row r="11" spans="1:4" ht="13.5" customHeight="1"/>
    <row r="12" spans="1:4" ht="16.5" customHeight="1">
      <c r="A12" s="2" t="s">
        <v>276</v>
      </c>
      <c r="B12" s="3"/>
    </row>
    <row r="13" spans="1:4" ht="16.5" customHeight="1">
      <c r="A13" s="2" t="s">
        <v>100</v>
      </c>
      <c r="B13" s="3"/>
    </row>
    <row r="36" spans="2:2">
      <c r="B36" s="160" t="s">
        <v>303</v>
      </c>
    </row>
    <row r="37" spans="2:2">
      <c r="B37" s="19" t="s">
        <v>101</v>
      </c>
    </row>
    <row r="38" spans="2:2">
      <c r="B38" s="19" t="s">
        <v>274</v>
      </c>
    </row>
    <row r="39" spans="2:2">
      <c r="B39" s="19" t="s">
        <v>275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2-18.COVID-19に係る分析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0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3" customWidth="1"/>
    <col min="3" max="3" width="13.625" style="3" customWidth="1"/>
    <col min="4" max="4" width="10.625" style="3" customWidth="1"/>
    <col min="5" max="10" width="8.625" style="3" customWidth="1"/>
    <col min="11" max="13" width="11.125" style="3" customWidth="1"/>
    <col min="14" max="14" width="9" style="3"/>
    <col min="15" max="21" width="12.625" style="15" customWidth="1"/>
    <col min="22" max="22" width="9" style="15"/>
    <col min="23" max="26" width="12.625" style="15" customWidth="1"/>
    <col min="27" max="16384" width="9" style="3"/>
  </cols>
  <sheetData>
    <row r="1" spans="1:26" ht="16.5" customHeight="1">
      <c r="A1" s="4" t="s">
        <v>118</v>
      </c>
    </row>
    <row r="2" spans="1:26" ht="16.5" customHeight="1">
      <c r="A2" s="4" t="s">
        <v>99</v>
      </c>
    </row>
    <row r="3" spans="1:26" s="16" customFormat="1" ht="18" customHeight="1">
      <c r="B3" s="403"/>
      <c r="C3" s="403" t="s">
        <v>87</v>
      </c>
      <c r="D3" s="39" t="s">
        <v>66</v>
      </c>
      <c r="E3" s="390"/>
      <c r="F3" s="391"/>
      <c r="G3" s="41" t="s">
        <v>116</v>
      </c>
      <c r="H3" s="390"/>
      <c r="I3" s="391"/>
      <c r="J3" s="43" t="s">
        <v>106</v>
      </c>
      <c r="K3" s="39" t="s">
        <v>107</v>
      </c>
      <c r="L3" s="39" t="s">
        <v>108</v>
      </c>
      <c r="M3" s="39" t="s">
        <v>109</v>
      </c>
      <c r="O3" s="17" t="s">
        <v>102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s="16" customFormat="1" ht="26.25" customHeight="1">
      <c r="B4" s="403"/>
      <c r="C4" s="403"/>
      <c r="D4" s="384" t="s">
        <v>67</v>
      </c>
      <c r="E4" s="386" t="s">
        <v>105</v>
      </c>
      <c r="F4" s="387"/>
      <c r="G4" s="388"/>
      <c r="H4" s="389" t="s">
        <v>256</v>
      </c>
      <c r="I4" s="389"/>
      <c r="J4" s="389"/>
      <c r="K4" s="379" t="s">
        <v>265</v>
      </c>
      <c r="L4" s="379" t="s">
        <v>110</v>
      </c>
      <c r="M4" s="379" t="s">
        <v>205</v>
      </c>
      <c r="O4" s="392" t="s">
        <v>264</v>
      </c>
      <c r="P4" s="393"/>
      <c r="Q4" s="392" t="s">
        <v>112</v>
      </c>
      <c r="R4" s="393"/>
      <c r="S4" s="398" t="s">
        <v>282</v>
      </c>
      <c r="T4" s="398"/>
      <c r="U4" s="398"/>
      <c r="V4" s="18"/>
      <c r="W4" s="399" t="s">
        <v>263</v>
      </c>
      <c r="X4" s="399" t="s">
        <v>111</v>
      </c>
      <c r="Y4" s="399" t="s">
        <v>282</v>
      </c>
      <c r="Z4" s="399"/>
    </row>
    <row r="5" spans="1:26" s="16" customFormat="1" ht="26.25" customHeight="1">
      <c r="B5" s="403"/>
      <c r="C5" s="403"/>
      <c r="D5" s="385"/>
      <c r="E5" s="6" t="s">
        <v>113</v>
      </c>
      <c r="F5" s="7" t="s">
        <v>114</v>
      </c>
      <c r="G5" s="42" t="s">
        <v>68</v>
      </c>
      <c r="H5" s="6" t="s">
        <v>113</v>
      </c>
      <c r="I5" s="7" t="s">
        <v>114</v>
      </c>
      <c r="J5" s="42" t="s">
        <v>115</v>
      </c>
      <c r="K5" s="380"/>
      <c r="L5" s="380"/>
      <c r="M5" s="380"/>
      <c r="N5" s="17"/>
      <c r="O5" s="394"/>
      <c r="P5" s="395"/>
      <c r="Q5" s="404"/>
      <c r="R5" s="405"/>
      <c r="S5" s="398"/>
      <c r="T5" s="398"/>
      <c r="U5" s="398"/>
      <c r="V5" s="18"/>
      <c r="W5" s="400"/>
      <c r="X5" s="400"/>
      <c r="Y5" s="400"/>
      <c r="Z5" s="400"/>
    </row>
    <row r="6" spans="1:26" s="16" customFormat="1" ht="26.85" customHeight="1">
      <c r="B6" s="9">
        <v>1</v>
      </c>
      <c r="C6" s="13" t="s">
        <v>58</v>
      </c>
      <c r="D6" s="267">
        <v>359595</v>
      </c>
      <c r="E6" s="268">
        <v>927024587</v>
      </c>
      <c r="F6" s="269">
        <v>15087110</v>
      </c>
      <c r="G6" s="178">
        <f t="shared" ref="G6:G37" si="0">SUM(E6:F6)</f>
        <v>942111697</v>
      </c>
      <c r="H6" s="270">
        <v>1302</v>
      </c>
      <c r="I6" s="269">
        <v>690</v>
      </c>
      <c r="J6" s="267">
        <v>1737</v>
      </c>
      <c r="K6" s="179">
        <f>IFERROR(G6/D6,0)</f>
        <v>2619.9243510059928</v>
      </c>
      <c r="L6" s="179">
        <f>IFERROR(G6/J6,0)</f>
        <v>542378.63960852043</v>
      </c>
      <c r="M6" s="295">
        <f>IFERROR(J6/D6,"-")</f>
        <v>4.8304342385183333E-3</v>
      </c>
      <c r="N6" s="17"/>
      <c r="O6" s="203" t="str">
        <f>INDEX($C$6:$C$79,MATCH(P6,K$6:K$79,0))</f>
        <v>河南町</v>
      </c>
      <c r="P6" s="202">
        <f>LARGE(K$6:K$79,ROW(A1))</f>
        <v>5805.9607708189951</v>
      </c>
      <c r="Q6" s="203" t="str">
        <f>INDEX($C$6:$C$79,MATCH(R6,L$6:L$79,0))</f>
        <v>河南町</v>
      </c>
      <c r="R6" s="202">
        <f>LARGE(L$6:L$79,ROW(A1))</f>
        <v>2812020.3333333335</v>
      </c>
      <c r="S6" s="323" t="str">
        <f>INDEX($C$6:$C$79,MATCH(T6,M$6:M$79,0))</f>
        <v>天王寺区</v>
      </c>
      <c r="T6" s="324">
        <f>LARGE(M$6:M$79,ROW(A1))</f>
        <v>7.6301104657783853E-3</v>
      </c>
      <c r="U6" s="301">
        <f>ROUND(T6,4)</f>
        <v>7.6E-3</v>
      </c>
      <c r="V6" s="17"/>
      <c r="W6" s="260">
        <f>$K$80</f>
        <v>2454.4376996678825</v>
      </c>
      <c r="X6" s="85">
        <f>$L$80</f>
        <v>666806.30455326464</v>
      </c>
      <c r="Y6" s="302">
        <f>ROUND($M$80,4)</f>
        <v>3.7000000000000002E-3</v>
      </c>
      <c r="Z6" s="85">
        <v>0</v>
      </c>
    </row>
    <row r="7" spans="1:26" s="16" customFormat="1" ht="26.85" customHeight="1">
      <c r="B7" s="9">
        <v>2</v>
      </c>
      <c r="C7" s="13" t="s">
        <v>69</v>
      </c>
      <c r="D7" s="267">
        <v>13587</v>
      </c>
      <c r="E7" s="268">
        <v>32811930</v>
      </c>
      <c r="F7" s="269">
        <v>563276</v>
      </c>
      <c r="G7" s="178">
        <f t="shared" si="0"/>
        <v>33375206</v>
      </c>
      <c r="H7" s="270">
        <v>47</v>
      </c>
      <c r="I7" s="269">
        <v>23</v>
      </c>
      <c r="J7" s="267">
        <v>63</v>
      </c>
      <c r="K7" s="179">
        <f t="shared" ref="K7:K70" si="1">IFERROR(G7/D7,0)</f>
        <v>2456.4073010966363</v>
      </c>
      <c r="L7" s="179">
        <f t="shared" ref="L7:L70" si="2">IFERROR(G7/J7,0)</f>
        <v>529765.17460317456</v>
      </c>
      <c r="M7" s="295">
        <f t="shared" ref="M7:M70" si="3">IFERROR(J7/D7,"-")</f>
        <v>4.6367851622874804E-3</v>
      </c>
      <c r="N7" s="17"/>
      <c r="O7" s="203" t="str">
        <f t="shared" ref="O7:O70" si="4">INDEX($C$6:$C$79,MATCH(P7,K$6:K$79,0))</f>
        <v>高石市</v>
      </c>
      <c r="P7" s="202">
        <f t="shared" ref="P7:P70" si="5">LARGE(K$6:K$79,ROW(A2))</f>
        <v>4929.434592043156</v>
      </c>
      <c r="Q7" s="203" t="str">
        <f t="shared" ref="Q7:Q37" si="6">INDEX($C$6:$C$79,MATCH(R7,L$6:L$79,0))</f>
        <v>千早赤阪村</v>
      </c>
      <c r="R7" s="202">
        <f t="shared" ref="R7:R37" si="7">LARGE(L$6:L$79,ROW(A2))</f>
        <v>2594416</v>
      </c>
      <c r="S7" s="317" t="str">
        <f t="shared" ref="S7:S70" si="8">INDEX($C$6:$C$79,MATCH(T7,M$6:M$79,0))</f>
        <v>旭区</v>
      </c>
      <c r="T7" s="325">
        <f t="shared" ref="T7:T70" si="9">LARGE(M$6:M$79,ROW(A2))</f>
        <v>7.6087663393379721E-3</v>
      </c>
      <c r="U7" s="301">
        <f t="shared" ref="U7:U70" si="10">ROUND(T7,4)</f>
        <v>7.6E-3</v>
      </c>
      <c r="V7" s="17"/>
      <c r="W7" s="260">
        <f t="shared" ref="W7:W70" si="11">$K$80</f>
        <v>2454.4376996678825</v>
      </c>
      <c r="X7" s="85">
        <f t="shared" ref="X7:X70" si="12">$L$80</f>
        <v>666806.30455326464</v>
      </c>
      <c r="Y7" s="302">
        <f t="shared" ref="Y7:Y70" si="13">ROUND($M$80,4)</f>
        <v>3.7000000000000002E-3</v>
      </c>
      <c r="Z7" s="85">
        <v>0</v>
      </c>
    </row>
    <row r="8" spans="1:26" s="16" customFormat="1" ht="26.85" customHeight="1">
      <c r="B8" s="9">
        <v>3</v>
      </c>
      <c r="C8" s="13" t="s">
        <v>70</v>
      </c>
      <c r="D8" s="267">
        <v>8534</v>
      </c>
      <c r="E8" s="268">
        <v>31811540</v>
      </c>
      <c r="F8" s="269">
        <v>279719</v>
      </c>
      <c r="G8" s="178">
        <f t="shared" si="0"/>
        <v>32091259</v>
      </c>
      <c r="H8" s="270">
        <v>36</v>
      </c>
      <c r="I8" s="269">
        <v>14</v>
      </c>
      <c r="J8" s="267">
        <v>43</v>
      </c>
      <c r="K8" s="179">
        <f t="shared" si="1"/>
        <v>3760.4006327630655</v>
      </c>
      <c r="L8" s="179">
        <f t="shared" si="2"/>
        <v>746308.34883720928</v>
      </c>
      <c r="M8" s="295">
        <f t="shared" si="3"/>
        <v>5.0386688539957817E-3</v>
      </c>
      <c r="N8" s="17"/>
      <c r="O8" s="203" t="str">
        <f t="shared" si="4"/>
        <v>和泉市</v>
      </c>
      <c r="P8" s="202">
        <f t="shared" si="5"/>
        <v>4500.8436563436562</v>
      </c>
      <c r="Q8" s="203" t="str">
        <f t="shared" si="6"/>
        <v>富田林市</v>
      </c>
      <c r="R8" s="202">
        <f t="shared" si="7"/>
        <v>2064829</v>
      </c>
      <c r="S8" s="317" t="str">
        <f t="shared" si="8"/>
        <v>西成区</v>
      </c>
      <c r="T8" s="325">
        <f t="shared" si="9"/>
        <v>6.0449636622970865E-3</v>
      </c>
      <c r="U8" s="301">
        <f t="shared" si="10"/>
        <v>6.0000000000000001E-3</v>
      </c>
      <c r="V8" s="17"/>
      <c r="W8" s="260">
        <f t="shared" si="11"/>
        <v>2454.4376996678825</v>
      </c>
      <c r="X8" s="85">
        <f t="shared" si="12"/>
        <v>666806.30455326464</v>
      </c>
      <c r="Y8" s="302">
        <f t="shared" si="13"/>
        <v>3.7000000000000002E-3</v>
      </c>
      <c r="Z8" s="85">
        <v>0</v>
      </c>
    </row>
    <row r="9" spans="1:26" s="16" customFormat="1" ht="26.85" customHeight="1">
      <c r="B9" s="9">
        <v>4</v>
      </c>
      <c r="C9" s="13" t="s">
        <v>71</v>
      </c>
      <c r="D9" s="267">
        <v>9792</v>
      </c>
      <c r="E9" s="268">
        <v>20020483</v>
      </c>
      <c r="F9" s="269">
        <v>165455</v>
      </c>
      <c r="G9" s="178">
        <f t="shared" si="0"/>
        <v>20185938</v>
      </c>
      <c r="H9" s="270">
        <v>36</v>
      </c>
      <c r="I9" s="269">
        <v>11</v>
      </c>
      <c r="J9" s="267">
        <v>42</v>
      </c>
      <c r="K9" s="179">
        <f t="shared" si="1"/>
        <v>2061.4724264705883</v>
      </c>
      <c r="L9" s="179">
        <f t="shared" si="2"/>
        <v>480617.57142857142</v>
      </c>
      <c r="M9" s="295">
        <f t="shared" si="3"/>
        <v>4.2892156862745102E-3</v>
      </c>
      <c r="N9" s="17"/>
      <c r="O9" s="203" t="str">
        <f t="shared" si="4"/>
        <v>中央区</v>
      </c>
      <c r="P9" s="202">
        <f t="shared" si="5"/>
        <v>4220.8976719003786</v>
      </c>
      <c r="Q9" s="203" t="str">
        <f t="shared" si="6"/>
        <v>堺市西区</v>
      </c>
      <c r="R9" s="202">
        <f t="shared" si="7"/>
        <v>1907262.4666666666</v>
      </c>
      <c r="S9" s="317" t="str">
        <f t="shared" si="8"/>
        <v>住之江区</v>
      </c>
      <c r="T9" s="325">
        <f t="shared" si="9"/>
        <v>5.8663537944642951E-3</v>
      </c>
      <c r="U9" s="301">
        <f t="shared" si="10"/>
        <v>5.8999999999999999E-3</v>
      </c>
      <c r="V9" s="17"/>
      <c r="W9" s="260">
        <f t="shared" si="11"/>
        <v>2454.4376996678825</v>
      </c>
      <c r="X9" s="85">
        <f t="shared" si="12"/>
        <v>666806.30455326464</v>
      </c>
      <c r="Y9" s="302">
        <f t="shared" si="13"/>
        <v>3.7000000000000002E-3</v>
      </c>
      <c r="Z9" s="85">
        <v>0</v>
      </c>
    </row>
    <row r="10" spans="1:26" s="16" customFormat="1" ht="26.85" customHeight="1">
      <c r="B10" s="9">
        <v>5</v>
      </c>
      <c r="C10" s="13" t="s">
        <v>72</v>
      </c>
      <c r="D10" s="267">
        <v>8474</v>
      </c>
      <c r="E10" s="268">
        <v>18769314</v>
      </c>
      <c r="F10" s="269">
        <v>309338</v>
      </c>
      <c r="G10" s="178">
        <f t="shared" si="0"/>
        <v>19078652</v>
      </c>
      <c r="H10" s="270">
        <v>25</v>
      </c>
      <c r="I10" s="269">
        <v>14</v>
      </c>
      <c r="J10" s="267">
        <v>33</v>
      </c>
      <c r="K10" s="179">
        <f t="shared" si="1"/>
        <v>2251.4340335142788</v>
      </c>
      <c r="L10" s="179">
        <f t="shared" si="2"/>
        <v>578140.96969696973</v>
      </c>
      <c r="M10" s="295">
        <f t="shared" si="3"/>
        <v>3.8942648100070807E-3</v>
      </c>
      <c r="N10" s="17"/>
      <c r="O10" s="203" t="str">
        <f t="shared" si="4"/>
        <v>天王寺区</v>
      </c>
      <c r="P10" s="202">
        <f t="shared" si="5"/>
        <v>4037.1746953649927</v>
      </c>
      <c r="Q10" s="203" t="str">
        <f t="shared" si="6"/>
        <v>高石市</v>
      </c>
      <c r="R10" s="202">
        <f t="shared" si="7"/>
        <v>1907048.2173913044</v>
      </c>
      <c r="S10" s="317" t="str">
        <f t="shared" si="8"/>
        <v>阿倍野区</v>
      </c>
      <c r="T10" s="325">
        <f t="shared" si="9"/>
        <v>5.7239260107248297E-3</v>
      </c>
      <c r="U10" s="301">
        <f t="shared" si="10"/>
        <v>5.7000000000000002E-3</v>
      </c>
      <c r="V10" s="17"/>
      <c r="W10" s="260">
        <f t="shared" si="11"/>
        <v>2454.4376996678825</v>
      </c>
      <c r="X10" s="85">
        <f t="shared" si="12"/>
        <v>666806.30455326464</v>
      </c>
      <c r="Y10" s="302">
        <f t="shared" si="13"/>
        <v>3.7000000000000002E-3</v>
      </c>
      <c r="Z10" s="85">
        <v>0</v>
      </c>
    </row>
    <row r="11" spans="1:26" s="16" customFormat="1" ht="26.85" customHeight="1">
      <c r="B11" s="9">
        <v>6</v>
      </c>
      <c r="C11" s="13" t="s">
        <v>73</v>
      </c>
      <c r="D11" s="267">
        <v>12122</v>
      </c>
      <c r="E11" s="268">
        <v>12057440</v>
      </c>
      <c r="F11" s="269">
        <v>136619</v>
      </c>
      <c r="G11" s="178">
        <f t="shared" si="0"/>
        <v>12194059</v>
      </c>
      <c r="H11" s="270">
        <v>19</v>
      </c>
      <c r="I11" s="269">
        <v>7</v>
      </c>
      <c r="J11" s="267">
        <v>23</v>
      </c>
      <c r="K11" s="179">
        <f t="shared" si="1"/>
        <v>1005.9444811087279</v>
      </c>
      <c r="L11" s="179">
        <f t="shared" si="2"/>
        <v>530176.47826086951</v>
      </c>
      <c r="M11" s="295">
        <f t="shared" si="3"/>
        <v>1.8973766705164164E-3</v>
      </c>
      <c r="N11" s="17"/>
      <c r="O11" s="203" t="str">
        <f t="shared" si="4"/>
        <v>生野区</v>
      </c>
      <c r="P11" s="202">
        <f t="shared" si="5"/>
        <v>3880.5079629538882</v>
      </c>
      <c r="Q11" s="203" t="str">
        <f t="shared" si="6"/>
        <v>和泉市</v>
      </c>
      <c r="R11" s="202">
        <f t="shared" si="7"/>
        <v>1481209.1506849315</v>
      </c>
      <c r="S11" s="317" t="str">
        <f t="shared" si="8"/>
        <v>東住吉区</v>
      </c>
      <c r="T11" s="325">
        <f t="shared" si="9"/>
        <v>5.6248818302136513E-3</v>
      </c>
      <c r="U11" s="301">
        <f t="shared" si="10"/>
        <v>5.5999999999999999E-3</v>
      </c>
      <c r="V11" s="17"/>
      <c r="W11" s="260">
        <f t="shared" si="11"/>
        <v>2454.4376996678825</v>
      </c>
      <c r="X11" s="85">
        <f t="shared" si="12"/>
        <v>666806.30455326464</v>
      </c>
      <c r="Y11" s="302">
        <f t="shared" si="13"/>
        <v>3.7000000000000002E-3</v>
      </c>
      <c r="Z11" s="85">
        <v>0</v>
      </c>
    </row>
    <row r="12" spans="1:26" s="16" customFormat="1" ht="26.85" customHeight="1">
      <c r="B12" s="9">
        <v>7</v>
      </c>
      <c r="C12" s="13" t="s">
        <v>74</v>
      </c>
      <c r="D12" s="271">
        <v>10791</v>
      </c>
      <c r="E12" s="272">
        <v>26436394</v>
      </c>
      <c r="F12" s="273">
        <v>247627</v>
      </c>
      <c r="G12" s="195">
        <f t="shared" si="0"/>
        <v>26684021</v>
      </c>
      <c r="H12" s="274">
        <v>40</v>
      </c>
      <c r="I12" s="273">
        <v>14</v>
      </c>
      <c r="J12" s="271">
        <v>47</v>
      </c>
      <c r="K12" s="187">
        <f t="shared" si="1"/>
        <v>2472.8033546473912</v>
      </c>
      <c r="L12" s="187">
        <f t="shared" si="2"/>
        <v>567745.1276595745</v>
      </c>
      <c r="M12" s="298">
        <f t="shared" si="3"/>
        <v>4.3554814197016029E-3</v>
      </c>
      <c r="N12" s="17"/>
      <c r="O12" s="203" t="str">
        <f t="shared" si="4"/>
        <v>北区</v>
      </c>
      <c r="P12" s="202">
        <f t="shared" si="5"/>
        <v>3857.5769777711248</v>
      </c>
      <c r="Q12" s="203" t="str">
        <f t="shared" si="6"/>
        <v>藤井寺市</v>
      </c>
      <c r="R12" s="202">
        <f t="shared" si="7"/>
        <v>1452373.4</v>
      </c>
      <c r="S12" s="317" t="str">
        <f t="shared" si="8"/>
        <v>大東市</v>
      </c>
      <c r="T12" s="325">
        <f t="shared" si="9"/>
        <v>5.581960871006964E-3</v>
      </c>
      <c r="U12" s="301">
        <f t="shared" si="10"/>
        <v>5.5999999999999999E-3</v>
      </c>
      <c r="V12" s="17"/>
      <c r="W12" s="260">
        <f t="shared" si="11"/>
        <v>2454.4376996678825</v>
      </c>
      <c r="X12" s="85">
        <f t="shared" si="12"/>
        <v>666806.30455326464</v>
      </c>
      <c r="Y12" s="302">
        <f t="shared" si="13"/>
        <v>3.7000000000000002E-3</v>
      </c>
      <c r="Z12" s="85">
        <v>0</v>
      </c>
    </row>
    <row r="13" spans="1:26" s="16" customFormat="1" ht="26.85" customHeight="1">
      <c r="B13" s="9">
        <v>8</v>
      </c>
      <c r="C13" s="13" t="s">
        <v>59</v>
      </c>
      <c r="D13" s="271">
        <v>8781</v>
      </c>
      <c r="E13" s="272">
        <v>34144627</v>
      </c>
      <c r="F13" s="273">
        <v>1305804</v>
      </c>
      <c r="G13" s="195">
        <f t="shared" si="0"/>
        <v>35450431</v>
      </c>
      <c r="H13" s="274">
        <v>41</v>
      </c>
      <c r="I13" s="273">
        <v>40</v>
      </c>
      <c r="J13" s="271">
        <v>67</v>
      </c>
      <c r="K13" s="196">
        <f t="shared" si="1"/>
        <v>4037.1746953649927</v>
      </c>
      <c r="L13" s="196">
        <f t="shared" si="2"/>
        <v>529110.91044776118</v>
      </c>
      <c r="M13" s="298">
        <f t="shared" si="3"/>
        <v>7.6301104657783853E-3</v>
      </c>
      <c r="N13" s="17"/>
      <c r="O13" s="203" t="str">
        <f t="shared" si="4"/>
        <v>福島区</v>
      </c>
      <c r="P13" s="202">
        <f t="shared" si="5"/>
        <v>3760.4006327630655</v>
      </c>
      <c r="Q13" s="203" t="str">
        <f t="shared" si="6"/>
        <v>大阪狭山市</v>
      </c>
      <c r="R13" s="202">
        <f t="shared" si="7"/>
        <v>1337473.6666666667</v>
      </c>
      <c r="S13" s="317" t="str">
        <f t="shared" si="8"/>
        <v>東淀川区</v>
      </c>
      <c r="T13" s="325">
        <f t="shared" si="9"/>
        <v>5.1929762795405532E-3</v>
      </c>
      <c r="U13" s="301">
        <f t="shared" si="10"/>
        <v>5.1999999999999998E-3</v>
      </c>
      <c r="V13" s="17"/>
      <c r="W13" s="260">
        <f t="shared" si="11"/>
        <v>2454.4376996678825</v>
      </c>
      <c r="X13" s="85">
        <f t="shared" si="12"/>
        <v>666806.30455326464</v>
      </c>
      <c r="Y13" s="302">
        <f t="shared" si="13"/>
        <v>3.7000000000000002E-3</v>
      </c>
      <c r="Z13" s="85">
        <v>0</v>
      </c>
    </row>
    <row r="14" spans="1:26" s="16" customFormat="1" ht="26.85" customHeight="1">
      <c r="B14" s="9">
        <v>9</v>
      </c>
      <c r="C14" s="13" t="s">
        <v>75</v>
      </c>
      <c r="D14" s="267">
        <v>5637</v>
      </c>
      <c r="E14" s="268">
        <v>5620893</v>
      </c>
      <c r="F14" s="269">
        <v>154732</v>
      </c>
      <c r="G14" s="178">
        <f t="shared" si="0"/>
        <v>5775625</v>
      </c>
      <c r="H14" s="270">
        <v>14</v>
      </c>
      <c r="I14" s="269">
        <v>12</v>
      </c>
      <c r="J14" s="267">
        <v>20</v>
      </c>
      <c r="K14" s="179">
        <f t="shared" si="1"/>
        <v>1024.5919815504701</v>
      </c>
      <c r="L14" s="179">
        <f t="shared" si="2"/>
        <v>288781.25</v>
      </c>
      <c r="M14" s="295">
        <f t="shared" si="3"/>
        <v>3.547986517651233E-3</v>
      </c>
      <c r="N14" s="17"/>
      <c r="O14" s="203" t="str">
        <f t="shared" si="4"/>
        <v>大東市</v>
      </c>
      <c r="P14" s="202">
        <f t="shared" si="5"/>
        <v>3725.5667071957555</v>
      </c>
      <c r="Q14" s="203" t="str">
        <f t="shared" si="6"/>
        <v>交野市</v>
      </c>
      <c r="R14" s="202">
        <f t="shared" si="7"/>
        <v>1187072.6296296297</v>
      </c>
      <c r="S14" s="317" t="str">
        <f t="shared" si="8"/>
        <v>生野区</v>
      </c>
      <c r="T14" s="325">
        <f t="shared" si="9"/>
        <v>5.0472876953986381E-3</v>
      </c>
      <c r="U14" s="301">
        <f t="shared" si="10"/>
        <v>5.0000000000000001E-3</v>
      </c>
      <c r="V14" s="17"/>
      <c r="W14" s="260">
        <f t="shared" si="11"/>
        <v>2454.4376996678825</v>
      </c>
      <c r="X14" s="85">
        <f t="shared" si="12"/>
        <v>666806.30455326464</v>
      </c>
      <c r="Y14" s="302">
        <f t="shared" si="13"/>
        <v>3.7000000000000002E-3</v>
      </c>
      <c r="Z14" s="85">
        <v>0</v>
      </c>
    </row>
    <row r="15" spans="1:26" s="16" customFormat="1" ht="26.85" customHeight="1">
      <c r="B15" s="9">
        <v>10</v>
      </c>
      <c r="C15" s="13" t="s">
        <v>60</v>
      </c>
      <c r="D15" s="267">
        <v>13130</v>
      </c>
      <c r="E15" s="268">
        <v>10643986</v>
      </c>
      <c r="F15" s="269">
        <v>499561</v>
      </c>
      <c r="G15" s="178">
        <f t="shared" si="0"/>
        <v>11143547</v>
      </c>
      <c r="H15" s="270">
        <v>45</v>
      </c>
      <c r="I15" s="269">
        <v>24</v>
      </c>
      <c r="J15" s="267">
        <v>56</v>
      </c>
      <c r="K15" s="179">
        <f t="shared" si="1"/>
        <v>848.7088347296268</v>
      </c>
      <c r="L15" s="179">
        <f t="shared" si="2"/>
        <v>198991.91071428571</v>
      </c>
      <c r="M15" s="295">
        <f t="shared" si="3"/>
        <v>4.2650418888042652E-3</v>
      </c>
      <c r="N15" s="17"/>
      <c r="O15" s="203" t="str">
        <f t="shared" si="4"/>
        <v>西成区</v>
      </c>
      <c r="P15" s="202">
        <f t="shared" si="5"/>
        <v>3714.6840317870001</v>
      </c>
      <c r="Q15" s="203" t="str">
        <f t="shared" si="6"/>
        <v>豊能町</v>
      </c>
      <c r="R15" s="202">
        <f t="shared" si="7"/>
        <v>1112295.5333333334</v>
      </c>
      <c r="S15" s="317" t="str">
        <f t="shared" si="8"/>
        <v>福島区</v>
      </c>
      <c r="T15" s="325">
        <f t="shared" si="9"/>
        <v>5.0386688539957817E-3</v>
      </c>
      <c r="U15" s="301">
        <f t="shared" si="10"/>
        <v>5.0000000000000001E-3</v>
      </c>
      <c r="V15" s="17"/>
      <c r="W15" s="260">
        <f t="shared" si="11"/>
        <v>2454.4376996678825</v>
      </c>
      <c r="X15" s="85">
        <f t="shared" si="12"/>
        <v>666806.30455326464</v>
      </c>
      <c r="Y15" s="302">
        <f t="shared" si="13"/>
        <v>3.7000000000000002E-3</v>
      </c>
      <c r="Z15" s="85">
        <v>0</v>
      </c>
    </row>
    <row r="16" spans="1:26" s="16" customFormat="1" ht="26.85" customHeight="1">
      <c r="B16" s="9">
        <v>11</v>
      </c>
      <c r="C16" s="13" t="s">
        <v>61</v>
      </c>
      <c r="D16" s="267">
        <v>22723</v>
      </c>
      <c r="E16" s="268">
        <v>41945793</v>
      </c>
      <c r="F16" s="269">
        <v>810201</v>
      </c>
      <c r="G16" s="178">
        <f t="shared" si="0"/>
        <v>42755994</v>
      </c>
      <c r="H16" s="270">
        <v>101</v>
      </c>
      <c r="I16" s="269">
        <v>40</v>
      </c>
      <c r="J16" s="267">
        <v>118</v>
      </c>
      <c r="K16" s="179">
        <f t="shared" si="1"/>
        <v>1881.6174800862561</v>
      </c>
      <c r="L16" s="179">
        <f t="shared" si="2"/>
        <v>362338.93220338982</v>
      </c>
      <c r="M16" s="295">
        <f t="shared" si="3"/>
        <v>5.1929762795405532E-3</v>
      </c>
      <c r="N16" s="17"/>
      <c r="O16" s="203" t="str">
        <f t="shared" si="4"/>
        <v>旭区</v>
      </c>
      <c r="P16" s="202">
        <f t="shared" si="5"/>
        <v>3661.0799895948494</v>
      </c>
      <c r="Q16" s="203" t="str">
        <f t="shared" si="6"/>
        <v>堺市堺区</v>
      </c>
      <c r="R16" s="202">
        <f t="shared" si="7"/>
        <v>1094928.7592592593</v>
      </c>
      <c r="S16" s="317" t="str">
        <f t="shared" si="8"/>
        <v>大阪市</v>
      </c>
      <c r="T16" s="325">
        <f t="shared" si="9"/>
        <v>4.8304342385183333E-3</v>
      </c>
      <c r="U16" s="301">
        <f t="shared" si="10"/>
        <v>4.7999999999999996E-3</v>
      </c>
      <c r="V16" s="17"/>
      <c r="W16" s="260">
        <f t="shared" si="11"/>
        <v>2454.4376996678825</v>
      </c>
      <c r="X16" s="85">
        <f t="shared" si="12"/>
        <v>666806.30455326464</v>
      </c>
      <c r="Y16" s="302">
        <f t="shared" si="13"/>
        <v>3.7000000000000002E-3</v>
      </c>
      <c r="Z16" s="85">
        <v>0</v>
      </c>
    </row>
    <row r="17" spans="2:26" s="16" customFormat="1" ht="26.85" customHeight="1">
      <c r="B17" s="9">
        <v>12</v>
      </c>
      <c r="C17" s="13" t="s">
        <v>76</v>
      </c>
      <c r="D17" s="267">
        <v>11827</v>
      </c>
      <c r="E17" s="268">
        <v>13011354</v>
      </c>
      <c r="F17" s="269">
        <v>418324</v>
      </c>
      <c r="G17" s="178">
        <f t="shared" si="0"/>
        <v>13429678</v>
      </c>
      <c r="H17" s="270">
        <v>21</v>
      </c>
      <c r="I17" s="269">
        <v>21</v>
      </c>
      <c r="J17" s="267">
        <v>37</v>
      </c>
      <c r="K17" s="179">
        <f t="shared" si="1"/>
        <v>1135.5101039993235</v>
      </c>
      <c r="L17" s="179">
        <f t="shared" si="2"/>
        <v>362964.2702702703</v>
      </c>
      <c r="M17" s="295">
        <f t="shared" si="3"/>
        <v>3.1284349370085396E-3</v>
      </c>
      <c r="N17" s="17"/>
      <c r="O17" s="203" t="str">
        <f t="shared" si="4"/>
        <v>岬町</v>
      </c>
      <c r="P17" s="202">
        <f t="shared" si="5"/>
        <v>3620.2747063878546</v>
      </c>
      <c r="Q17" s="203" t="str">
        <f t="shared" si="6"/>
        <v>堺市</v>
      </c>
      <c r="R17" s="202">
        <f t="shared" si="7"/>
        <v>1060108.2833876221</v>
      </c>
      <c r="S17" s="317" t="str">
        <f t="shared" si="8"/>
        <v>寝屋川市</v>
      </c>
      <c r="T17" s="325">
        <f t="shared" si="9"/>
        <v>4.7178662377697356E-3</v>
      </c>
      <c r="U17" s="301">
        <f t="shared" si="10"/>
        <v>4.7000000000000002E-3</v>
      </c>
      <c r="V17" s="17"/>
      <c r="W17" s="260">
        <f t="shared" si="11"/>
        <v>2454.4376996678825</v>
      </c>
      <c r="X17" s="85">
        <f t="shared" si="12"/>
        <v>666806.30455326464</v>
      </c>
      <c r="Y17" s="302">
        <f t="shared" si="13"/>
        <v>3.7000000000000002E-3</v>
      </c>
      <c r="Z17" s="85">
        <v>0</v>
      </c>
    </row>
    <row r="18" spans="2:26" s="16" customFormat="1" ht="26.85" customHeight="1">
      <c r="B18" s="9">
        <v>13</v>
      </c>
      <c r="C18" s="13" t="s">
        <v>77</v>
      </c>
      <c r="D18" s="267">
        <v>20407</v>
      </c>
      <c r="E18" s="268">
        <v>78456782</v>
      </c>
      <c r="F18" s="269">
        <v>732744</v>
      </c>
      <c r="G18" s="178">
        <f t="shared" si="0"/>
        <v>79189526</v>
      </c>
      <c r="H18" s="270">
        <v>78</v>
      </c>
      <c r="I18" s="269">
        <v>44</v>
      </c>
      <c r="J18" s="267">
        <v>103</v>
      </c>
      <c r="K18" s="179">
        <f t="shared" si="1"/>
        <v>3880.5079629538882</v>
      </c>
      <c r="L18" s="179">
        <f t="shared" si="2"/>
        <v>768830.3495145631</v>
      </c>
      <c r="M18" s="295">
        <f t="shared" si="3"/>
        <v>5.0472876953986381E-3</v>
      </c>
      <c r="N18" s="17"/>
      <c r="O18" s="203" t="str">
        <f t="shared" si="4"/>
        <v>大阪狭山市</v>
      </c>
      <c r="P18" s="202">
        <f t="shared" si="5"/>
        <v>3550.0296394602965</v>
      </c>
      <c r="Q18" s="203" t="str">
        <f t="shared" si="6"/>
        <v>泉大津市</v>
      </c>
      <c r="R18" s="202">
        <f t="shared" si="7"/>
        <v>1057883.44</v>
      </c>
      <c r="S18" s="317" t="str">
        <f t="shared" si="8"/>
        <v>中央区</v>
      </c>
      <c r="T18" s="325">
        <f t="shared" si="9"/>
        <v>4.6561992420140769E-3</v>
      </c>
      <c r="U18" s="301">
        <f t="shared" si="10"/>
        <v>4.7000000000000002E-3</v>
      </c>
      <c r="V18" s="17"/>
      <c r="W18" s="260">
        <f t="shared" si="11"/>
        <v>2454.4376996678825</v>
      </c>
      <c r="X18" s="85">
        <f t="shared" si="12"/>
        <v>666806.30455326464</v>
      </c>
      <c r="Y18" s="302">
        <f t="shared" si="13"/>
        <v>3.7000000000000002E-3</v>
      </c>
      <c r="Z18" s="85">
        <v>0</v>
      </c>
    </row>
    <row r="19" spans="2:26" s="16" customFormat="1" ht="26.85" customHeight="1">
      <c r="B19" s="9">
        <v>14</v>
      </c>
      <c r="C19" s="13" t="s">
        <v>78</v>
      </c>
      <c r="D19" s="267">
        <v>15377</v>
      </c>
      <c r="E19" s="268">
        <v>54930888</v>
      </c>
      <c r="F19" s="269">
        <v>1365539</v>
      </c>
      <c r="G19" s="178">
        <f t="shared" si="0"/>
        <v>56296427</v>
      </c>
      <c r="H19" s="270">
        <v>62</v>
      </c>
      <c r="I19" s="269">
        <v>62</v>
      </c>
      <c r="J19" s="267">
        <v>117</v>
      </c>
      <c r="K19" s="179">
        <f t="shared" si="1"/>
        <v>3661.0799895948494</v>
      </c>
      <c r="L19" s="179">
        <f t="shared" si="2"/>
        <v>481166.04273504275</v>
      </c>
      <c r="M19" s="295">
        <f t="shared" si="3"/>
        <v>7.6087663393379721E-3</v>
      </c>
      <c r="N19" s="17"/>
      <c r="O19" s="203" t="str">
        <f t="shared" si="4"/>
        <v>阿倍野区</v>
      </c>
      <c r="P19" s="202">
        <f t="shared" si="5"/>
        <v>3538.8365367235042</v>
      </c>
      <c r="Q19" s="203" t="str">
        <f t="shared" si="6"/>
        <v>岬町</v>
      </c>
      <c r="R19" s="202">
        <f t="shared" si="7"/>
        <v>1053198.25</v>
      </c>
      <c r="S19" s="317" t="str">
        <f t="shared" si="8"/>
        <v>都島区</v>
      </c>
      <c r="T19" s="325">
        <f t="shared" si="9"/>
        <v>4.6367851622874804E-3</v>
      </c>
      <c r="U19" s="301">
        <f t="shared" si="10"/>
        <v>4.5999999999999999E-3</v>
      </c>
      <c r="V19" s="17"/>
      <c r="W19" s="260">
        <f t="shared" si="11"/>
        <v>2454.4376996678825</v>
      </c>
      <c r="X19" s="85">
        <f t="shared" si="12"/>
        <v>666806.30455326464</v>
      </c>
      <c r="Y19" s="302">
        <f t="shared" si="13"/>
        <v>3.7000000000000002E-3</v>
      </c>
      <c r="Z19" s="85">
        <v>0</v>
      </c>
    </row>
    <row r="20" spans="2:26" s="16" customFormat="1" ht="26.85" customHeight="1">
      <c r="B20" s="9">
        <v>15</v>
      </c>
      <c r="C20" s="13" t="s">
        <v>79</v>
      </c>
      <c r="D20" s="271">
        <v>24632</v>
      </c>
      <c r="E20" s="272">
        <v>65102584</v>
      </c>
      <c r="F20" s="273">
        <v>1425320</v>
      </c>
      <c r="G20" s="195">
        <f t="shared" si="0"/>
        <v>66527904</v>
      </c>
      <c r="H20" s="274">
        <v>79</v>
      </c>
      <c r="I20" s="273">
        <v>53</v>
      </c>
      <c r="J20" s="271">
        <v>110</v>
      </c>
      <c r="K20" s="187">
        <f t="shared" si="1"/>
        <v>2700.8730107177653</v>
      </c>
      <c r="L20" s="187">
        <f t="shared" si="2"/>
        <v>604799.12727272732</v>
      </c>
      <c r="M20" s="298">
        <f t="shared" si="3"/>
        <v>4.4657356284507959E-3</v>
      </c>
      <c r="N20" s="17"/>
      <c r="O20" s="203" t="str">
        <f t="shared" si="4"/>
        <v>田尻町</v>
      </c>
      <c r="P20" s="202">
        <f t="shared" si="5"/>
        <v>3534.3237288135592</v>
      </c>
      <c r="Q20" s="203" t="str">
        <f t="shared" si="6"/>
        <v>田尻町</v>
      </c>
      <c r="R20" s="202">
        <f t="shared" si="7"/>
        <v>1042625.5</v>
      </c>
      <c r="S20" s="317" t="str">
        <f t="shared" si="8"/>
        <v>八尾市</v>
      </c>
      <c r="T20" s="325">
        <f t="shared" si="9"/>
        <v>4.5571199002230594E-3</v>
      </c>
      <c r="U20" s="301">
        <f t="shared" si="10"/>
        <v>4.5999999999999999E-3</v>
      </c>
      <c r="V20" s="17"/>
      <c r="W20" s="260">
        <f t="shared" si="11"/>
        <v>2454.4376996678825</v>
      </c>
      <c r="X20" s="85">
        <f t="shared" si="12"/>
        <v>666806.30455326464</v>
      </c>
      <c r="Y20" s="302">
        <f t="shared" si="13"/>
        <v>3.7000000000000002E-3</v>
      </c>
      <c r="Z20" s="85">
        <v>0</v>
      </c>
    </row>
    <row r="21" spans="2:26" s="16" customFormat="1" ht="26.85" customHeight="1">
      <c r="B21" s="9">
        <v>16</v>
      </c>
      <c r="C21" s="13" t="s">
        <v>62</v>
      </c>
      <c r="D21" s="271">
        <v>16597</v>
      </c>
      <c r="E21" s="272">
        <v>58200222</v>
      </c>
      <c r="F21" s="273">
        <v>533848</v>
      </c>
      <c r="G21" s="195">
        <f t="shared" si="0"/>
        <v>58734070</v>
      </c>
      <c r="H21" s="274">
        <v>77</v>
      </c>
      <c r="I21" s="273">
        <v>27</v>
      </c>
      <c r="J21" s="271">
        <v>95</v>
      </c>
      <c r="K21" s="196">
        <f t="shared" si="1"/>
        <v>3538.8365367235042</v>
      </c>
      <c r="L21" s="196">
        <f t="shared" si="2"/>
        <v>618253.36842105258</v>
      </c>
      <c r="M21" s="298">
        <f t="shared" si="3"/>
        <v>5.7239260107248297E-3</v>
      </c>
      <c r="N21" s="17"/>
      <c r="O21" s="203" t="str">
        <f t="shared" si="4"/>
        <v>豊能町</v>
      </c>
      <c r="P21" s="202">
        <f t="shared" si="5"/>
        <v>3504.3967653854234</v>
      </c>
      <c r="Q21" s="203" t="str">
        <f t="shared" si="6"/>
        <v>堺市北区</v>
      </c>
      <c r="R21" s="202">
        <f t="shared" si="7"/>
        <v>1020714.0615384616</v>
      </c>
      <c r="S21" s="317" t="str">
        <f t="shared" si="8"/>
        <v>城東区</v>
      </c>
      <c r="T21" s="325">
        <f t="shared" si="9"/>
        <v>4.4657356284507959E-3</v>
      </c>
      <c r="U21" s="301">
        <f t="shared" si="10"/>
        <v>4.4999999999999997E-3</v>
      </c>
      <c r="V21" s="17"/>
      <c r="W21" s="260">
        <f t="shared" si="11"/>
        <v>2454.4376996678825</v>
      </c>
      <c r="X21" s="85">
        <f t="shared" si="12"/>
        <v>666806.30455326464</v>
      </c>
      <c r="Y21" s="302">
        <f t="shared" si="13"/>
        <v>3.7000000000000002E-3</v>
      </c>
      <c r="Z21" s="85">
        <v>0</v>
      </c>
    </row>
    <row r="22" spans="2:26" s="16" customFormat="1" ht="26.85" customHeight="1">
      <c r="B22" s="9">
        <v>17</v>
      </c>
      <c r="C22" s="13" t="s">
        <v>80</v>
      </c>
      <c r="D22" s="267">
        <v>23535</v>
      </c>
      <c r="E22" s="268">
        <v>39884534</v>
      </c>
      <c r="F22" s="269">
        <v>1093678</v>
      </c>
      <c r="G22" s="178">
        <f t="shared" si="0"/>
        <v>40978212</v>
      </c>
      <c r="H22" s="270">
        <v>53</v>
      </c>
      <c r="I22" s="269">
        <v>42</v>
      </c>
      <c r="J22" s="267">
        <v>84</v>
      </c>
      <c r="K22" s="179">
        <f t="shared" si="1"/>
        <v>1741.1604843849586</v>
      </c>
      <c r="L22" s="179">
        <f t="shared" si="2"/>
        <v>487835.85714285716</v>
      </c>
      <c r="M22" s="295">
        <f t="shared" si="3"/>
        <v>3.5691523263224985E-3</v>
      </c>
      <c r="N22" s="17"/>
      <c r="O22" s="203" t="str">
        <f t="shared" si="4"/>
        <v>堺市東区</v>
      </c>
      <c r="P22" s="202">
        <f t="shared" si="5"/>
        <v>3344.7612048510414</v>
      </c>
      <c r="Q22" s="203" t="str">
        <f t="shared" si="6"/>
        <v>堺市東区</v>
      </c>
      <c r="R22" s="202">
        <f t="shared" si="7"/>
        <v>995033.66666666663</v>
      </c>
      <c r="S22" s="317" t="str">
        <f t="shared" si="8"/>
        <v>池田市</v>
      </c>
      <c r="T22" s="325">
        <f t="shared" si="9"/>
        <v>4.434589800443459E-3</v>
      </c>
      <c r="U22" s="301">
        <f t="shared" si="10"/>
        <v>4.4000000000000003E-3</v>
      </c>
      <c r="V22" s="17"/>
      <c r="W22" s="260">
        <f t="shared" si="11"/>
        <v>2454.4376996678825</v>
      </c>
      <c r="X22" s="85">
        <f t="shared" si="12"/>
        <v>666806.30455326464</v>
      </c>
      <c r="Y22" s="302">
        <f t="shared" si="13"/>
        <v>3.7000000000000002E-3</v>
      </c>
      <c r="Z22" s="85">
        <v>0</v>
      </c>
    </row>
    <row r="23" spans="2:26" s="16" customFormat="1" ht="26.85" customHeight="1">
      <c r="B23" s="9">
        <v>18</v>
      </c>
      <c r="C23" s="13" t="s">
        <v>63</v>
      </c>
      <c r="D23" s="267">
        <v>21156</v>
      </c>
      <c r="E23" s="268">
        <v>60651730</v>
      </c>
      <c r="F23" s="269">
        <v>935456</v>
      </c>
      <c r="G23" s="178">
        <f t="shared" si="0"/>
        <v>61587186</v>
      </c>
      <c r="H23" s="270">
        <v>98</v>
      </c>
      <c r="I23" s="269">
        <v>42</v>
      </c>
      <c r="J23" s="267">
        <v>119</v>
      </c>
      <c r="K23" s="179">
        <f t="shared" si="1"/>
        <v>2911.097844583097</v>
      </c>
      <c r="L23" s="179">
        <f t="shared" si="2"/>
        <v>517539.37815126049</v>
      </c>
      <c r="M23" s="295">
        <f t="shared" si="3"/>
        <v>5.6248818302136513E-3</v>
      </c>
      <c r="N23" s="17"/>
      <c r="O23" s="203" t="str">
        <f t="shared" si="4"/>
        <v>島本町</v>
      </c>
      <c r="P23" s="202">
        <f t="shared" si="5"/>
        <v>3341.0769230769229</v>
      </c>
      <c r="Q23" s="203" t="str">
        <f t="shared" si="6"/>
        <v>北区</v>
      </c>
      <c r="R23" s="202">
        <f t="shared" si="7"/>
        <v>972473.32075471699</v>
      </c>
      <c r="S23" s="317" t="str">
        <f t="shared" si="8"/>
        <v>大正区</v>
      </c>
      <c r="T23" s="325">
        <f t="shared" si="9"/>
        <v>4.3554814197016029E-3</v>
      </c>
      <c r="U23" s="301">
        <f t="shared" si="10"/>
        <v>4.4000000000000003E-3</v>
      </c>
      <c r="V23" s="17"/>
      <c r="W23" s="260">
        <f t="shared" si="11"/>
        <v>2454.4376996678825</v>
      </c>
      <c r="X23" s="85">
        <f t="shared" si="12"/>
        <v>666806.30455326464</v>
      </c>
      <c r="Y23" s="302">
        <f t="shared" si="13"/>
        <v>3.7000000000000002E-3</v>
      </c>
      <c r="Z23" s="85">
        <v>0</v>
      </c>
    </row>
    <row r="24" spans="2:26" s="16" customFormat="1" ht="26.85" customHeight="1">
      <c r="B24" s="9">
        <v>19</v>
      </c>
      <c r="C24" s="13" t="s">
        <v>81</v>
      </c>
      <c r="D24" s="267">
        <v>14723</v>
      </c>
      <c r="E24" s="268">
        <v>54026957</v>
      </c>
      <c r="F24" s="269">
        <v>664336</v>
      </c>
      <c r="G24" s="178">
        <f t="shared" si="0"/>
        <v>54691293</v>
      </c>
      <c r="H24" s="270">
        <v>68</v>
      </c>
      <c r="I24" s="269">
        <v>29</v>
      </c>
      <c r="J24" s="267">
        <v>89</v>
      </c>
      <c r="K24" s="179">
        <f t="shared" si="1"/>
        <v>3714.6840317870001</v>
      </c>
      <c r="L24" s="179">
        <f t="shared" si="2"/>
        <v>614508.91011235956</v>
      </c>
      <c r="M24" s="295">
        <f t="shared" si="3"/>
        <v>6.0449636622970865E-3</v>
      </c>
      <c r="N24" s="17"/>
      <c r="O24" s="203" t="str">
        <f t="shared" si="4"/>
        <v>八尾市</v>
      </c>
      <c r="P24" s="202">
        <f t="shared" si="5"/>
        <v>3240.7614227808026</v>
      </c>
      <c r="Q24" s="203" t="str">
        <f t="shared" si="6"/>
        <v>忠岡町</v>
      </c>
      <c r="R24" s="202">
        <f t="shared" si="7"/>
        <v>968075.5555555555</v>
      </c>
      <c r="S24" s="317" t="str">
        <f t="shared" si="8"/>
        <v>此花区</v>
      </c>
      <c r="T24" s="325">
        <f t="shared" si="9"/>
        <v>4.2892156862745102E-3</v>
      </c>
      <c r="U24" s="301">
        <f t="shared" si="10"/>
        <v>4.3E-3</v>
      </c>
      <c r="V24" s="17"/>
      <c r="W24" s="260">
        <f t="shared" si="11"/>
        <v>2454.4376996678825</v>
      </c>
      <c r="X24" s="85">
        <f t="shared" si="12"/>
        <v>666806.30455326464</v>
      </c>
      <c r="Y24" s="302">
        <f t="shared" si="13"/>
        <v>3.7000000000000002E-3</v>
      </c>
      <c r="Z24" s="85">
        <v>0</v>
      </c>
    </row>
    <row r="25" spans="2:26" s="16" customFormat="1" ht="26.85" customHeight="1">
      <c r="B25" s="9">
        <v>20</v>
      </c>
      <c r="C25" s="13" t="s">
        <v>82</v>
      </c>
      <c r="D25" s="267">
        <v>21972</v>
      </c>
      <c r="E25" s="268">
        <v>39350321</v>
      </c>
      <c r="F25" s="269">
        <v>625720</v>
      </c>
      <c r="G25" s="178">
        <f t="shared" si="0"/>
        <v>39976041</v>
      </c>
      <c r="H25" s="270">
        <v>70</v>
      </c>
      <c r="I25" s="269">
        <v>31</v>
      </c>
      <c r="J25" s="267">
        <v>93</v>
      </c>
      <c r="K25" s="179">
        <f t="shared" si="1"/>
        <v>1819.4083833970508</v>
      </c>
      <c r="L25" s="179">
        <f t="shared" si="2"/>
        <v>429849.90322580643</v>
      </c>
      <c r="M25" s="295">
        <f t="shared" si="3"/>
        <v>4.2326597487711637E-3</v>
      </c>
      <c r="N25" s="17"/>
      <c r="O25" s="203" t="str">
        <f t="shared" si="4"/>
        <v>住之江区</v>
      </c>
      <c r="P25" s="202">
        <f t="shared" si="5"/>
        <v>3204.3291024478694</v>
      </c>
      <c r="Q25" s="203" t="str">
        <f t="shared" si="6"/>
        <v>堺市中区</v>
      </c>
      <c r="R25" s="202">
        <f t="shared" si="7"/>
        <v>947483.30769230775</v>
      </c>
      <c r="S25" s="317" t="str">
        <f t="shared" si="8"/>
        <v>茨木市</v>
      </c>
      <c r="T25" s="325">
        <f t="shared" si="9"/>
        <v>4.278564124643453E-3</v>
      </c>
      <c r="U25" s="301">
        <f t="shared" si="10"/>
        <v>4.3E-3</v>
      </c>
      <c r="V25" s="17"/>
      <c r="W25" s="260">
        <f t="shared" si="11"/>
        <v>2454.4376996678825</v>
      </c>
      <c r="X25" s="85">
        <f t="shared" si="12"/>
        <v>666806.30455326464</v>
      </c>
      <c r="Y25" s="302">
        <f t="shared" si="13"/>
        <v>3.7000000000000002E-3</v>
      </c>
      <c r="Z25" s="85">
        <v>0</v>
      </c>
    </row>
    <row r="26" spans="2:26" s="16" customFormat="1" ht="26.85" customHeight="1">
      <c r="B26" s="9">
        <v>21</v>
      </c>
      <c r="C26" s="13" t="s">
        <v>83</v>
      </c>
      <c r="D26" s="267">
        <v>14633</v>
      </c>
      <c r="E26" s="268">
        <v>22123341</v>
      </c>
      <c r="F26" s="269">
        <v>241489</v>
      </c>
      <c r="G26" s="178">
        <f t="shared" si="0"/>
        <v>22364830</v>
      </c>
      <c r="H26" s="270">
        <v>41</v>
      </c>
      <c r="I26" s="269">
        <v>12</v>
      </c>
      <c r="J26" s="267">
        <v>46</v>
      </c>
      <c r="K26" s="179">
        <f t="shared" si="1"/>
        <v>1528.3831066766897</v>
      </c>
      <c r="L26" s="179">
        <f t="shared" si="2"/>
        <v>486191.95652173914</v>
      </c>
      <c r="M26" s="295">
        <f t="shared" si="3"/>
        <v>3.1435795804004647E-3</v>
      </c>
      <c r="N26" s="17"/>
      <c r="O26" s="203" t="str">
        <f t="shared" si="4"/>
        <v>東大阪市</v>
      </c>
      <c r="P26" s="202">
        <f t="shared" si="5"/>
        <v>3172.5953868526649</v>
      </c>
      <c r="Q26" s="203" t="str">
        <f t="shared" si="6"/>
        <v>熊取町</v>
      </c>
      <c r="R26" s="202">
        <f t="shared" si="7"/>
        <v>919181.90909090906</v>
      </c>
      <c r="S26" s="317" t="str">
        <f t="shared" si="8"/>
        <v>能勢町</v>
      </c>
      <c r="T26" s="325">
        <f t="shared" si="9"/>
        <v>4.2714760322733747E-3</v>
      </c>
      <c r="U26" s="301">
        <f t="shared" si="10"/>
        <v>4.3E-3</v>
      </c>
      <c r="V26" s="17"/>
      <c r="W26" s="260">
        <f t="shared" si="11"/>
        <v>2454.4376996678825</v>
      </c>
      <c r="X26" s="85">
        <f t="shared" si="12"/>
        <v>666806.30455326464</v>
      </c>
      <c r="Y26" s="302">
        <f t="shared" si="13"/>
        <v>3.7000000000000002E-3</v>
      </c>
      <c r="Z26" s="85">
        <v>0</v>
      </c>
    </row>
    <row r="27" spans="2:26" s="16" customFormat="1" ht="26.85" customHeight="1">
      <c r="B27" s="9">
        <v>22</v>
      </c>
      <c r="C27" s="13" t="s">
        <v>64</v>
      </c>
      <c r="D27" s="267">
        <v>18751</v>
      </c>
      <c r="E27" s="268">
        <v>58874448</v>
      </c>
      <c r="F27" s="269">
        <v>1209927</v>
      </c>
      <c r="G27" s="178">
        <f t="shared" si="0"/>
        <v>60084375</v>
      </c>
      <c r="H27" s="270">
        <v>67</v>
      </c>
      <c r="I27" s="269">
        <v>58</v>
      </c>
      <c r="J27" s="267">
        <v>110</v>
      </c>
      <c r="K27" s="179">
        <f t="shared" si="1"/>
        <v>3204.3291024478694</v>
      </c>
      <c r="L27" s="179">
        <f t="shared" si="2"/>
        <v>546221.59090909094</v>
      </c>
      <c r="M27" s="295">
        <f t="shared" si="3"/>
        <v>5.8663537944642951E-3</v>
      </c>
      <c r="N27" s="17"/>
      <c r="O27" s="203" t="str">
        <f t="shared" si="4"/>
        <v>忠岡町</v>
      </c>
      <c r="P27" s="202">
        <f t="shared" si="5"/>
        <v>3053.8661058534876</v>
      </c>
      <c r="Q27" s="203" t="str">
        <f t="shared" si="6"/>
        <v>中央区</v>
      </c>
      <c r="R27" s="202">
        <f t="shared" si="7"/>
        <v>906511.39534883725</v>
      </c>
      <c r="S27" s="317" t="str">
        <f t="shared" si="8"/>
        <v>東大阪市</v>
      </c>
      <c r="T27" s="325">
        <f t="shared" si="9"/>
        <v>4.2684404707403123E-3</v>
      </c>
      <c r="U27" s="301">
        <f t="shared" si="10"/>
        <v>4.3E-3</v>
      </c>
      <c r="V27" s="17"/>
      <c r="W27" s="260">
        <f t="shared" si="11"/>
        <v>2454.4376996678825</v>
      </c>
      <c r="X27" s="85">
        <f t="shared" si="12"/>
        <v>666806.30455326464</v>
      </c>
      <c r="Y27" s="302">
        <f t="shared" si="13"/>
        <v>3.7000000000000002E-3</v>
      </c>
      <c r="Z27" s="85">
        <v>0</v>
      </c>
    </row>
    <row r="28" spans="2:26" s="16" customFormat="1" ht="26.85" customHeight="1">
      <c r="B28" s="9">
        <v>23</v>
      </c>
      <c r="C28" s="13" t="s">
        <v>84</v>
      </c>
      <c r="D28" s="271">
        <v>30883</v>
      </c>
      <c r="E28" s="272">
        <v>58132586</v>
      </c>
      <c r="F28" s="273">
        <v>863761</v>
      </c>
      <c r="G28" s="195">
        <f t="shared" si="0"/>
        <v>58996347</v>
      </c>
      <c r="H28" s="274">
        <v>102</v>
      </c>
      <c r="I28" s="273">
        <v>41</v>
      </c>
      <c r="J28" s="271">
        <v>126</v>
      </c>
      <c r="K28" s="187">
        <f t="shared" si="1"/>
        <v>1910.3178771492408</v>
      </c>
      <c r="L28" s="187">
        <f t="shared" si="2"/>
        <v>468224.97619047621</v>
      </c>
      <c r="M28" s="298">
        <f t="shared" si="3"/>
        <v>4.0799145160768059E-3</v>
      </c>
      <c r="N28" s="17"/>
      <c r="O28" s="203" t="str">
        <f t="shared" si="4"/>
        <v>寝屋川市</v>
      </c>
      <c r="P28" s="202">
        <f t="shared" si="5"/>
        <v>2998.4821069561722</v>
      </c>
      <c r="Q28" s="203" t="str">
        <f t="shared" si="6"/>
        <v>羽曳野市</v>
      </c>
      <c r="R28" s="202">
        <f t="shared" si="7"/>
        <v>877952.0625</v>
      </c>
      <c r="S28" s="317" t="str">
        <f t="shared" si="8"/>
        <v>西淀川区</v>
      </c>
      <c r="T28" s="325">
        <f t="shared" si="9"/>
        <v>4.2650418888042652E-3</v>
      </c>
      <c r="U28" s="301">
        <f t="shared" si="10"/>
        <v>4.3E-3</v>
      </c>
      <c r="V28" s="17"/>
      <c r="W28" s="260">
        <f t="shared" si="11"/>
        <v>2454.4376996678825</v>
      </c>
      <c r="X28" s="85">
        <f t="shared" si="12"/>
        <v>666806.30455326464</v>
      </c>
      <c r="Y28" s="302">
        <f t="shared" si="13"/>
        <v>3.7000000000000002E-3</v>
      </c>
      <c r="Z28" s="85">
        <v>0</v>
      </c>
    </row>
    <row r="29" spans="2:26" s="16" customFormat="1" ht="26.85" customHeight="1">
      <c r="B29" s="9">
        <v>24</v>
      </c>
      <c r="C29" s="13" t="s">
        <v>85</v>
      </c>
      <c r="D29" s="271">
        <v>13361</v>
      </c>
      <c r="E29" s="272">
        <v>51262119</v>
      </c>
      <c r="F29" s="273">
        <v>278967</v>
      </c>
      <c r="G29" s="195">
        <f t="shared" si="0"/>
        <v>51541086</v>
      </c>
      <c r="H29" s="274">
        <v>46</v>
      </c>
      <c r="I29" s="273">
        <v>14</v>
      </c>
      <c r="J29" s="271">
        <v>53</v>
      </c>
      <c r="K29" s="196">
        <f t="shared" si="1"/>
        <v>3857.5769777711248</v>
      </c>
      <c r="L29" s="196">
        <f t="shared" si="2"/>
        <v>972473.32075471699</v>
      </c>
      <c r="M29" s="298">
        <f t="shared" si="3"/>
        <v>3.9667689544195797E-3</v>
      </c>
      <c r="N29" s="17"/>
      <c r="O29" s="203" t="str">
        <f t="shared" si="4"/>
        <v>堺市北区</v>
      </c>
      <c r="P29" s="202">
        <f t="shared" si="5"/>
        <v>2921.8485048663406</v>
      </c>
      <c r="Q29" s="203" t="str">
        <f t="shared" si="6"/>
        <v>島本町</v>
      </c>
      <c r="R29" s="202">
        <f t="shared" si="7"/>
        <v>859028</v>
      </c>
      <c r="S29" s="317" t="str">
        <f t="shared" si="8"/>
        <v>淀川区</v>
      </c>
      <c r="T29" s="325">
        <f t="shared" si="9"/>
        <v>4.2326597487711637E-3</v>
      </c>
      <c r="U29" s="301">
        <f t="shared" si="10"/>
        <v>4.1999999999999997E-3</v>
      </c>
      <c r="V29" s="17"/>
      <c r="W29" s="260">
        <f t="shared" si="11"/>
        <v>2454.4376996678825</v>
      </c>
      <c r="X29" s="85">
        <f t="shared" si="12"/>
        <v>666806.30455326464</v>
      </c>
      <c r="Y29" s="302">
        <f t="shared" si="13"/>
        <v>3.7000000000000002E-3</v>
      </c>
      <c r="Z29" s="85">
        <v>0</v>
      </c>
    </row>
    <row r="30" spans="2:26" s="16" customFormat="1" ht="26.85" customHeight="1">
      <c r="B30" s="9">
        <v>25</v>
      </c>
      <c r="C30" s="13" t="s">
        <v>86</v>
      </c>
      <c r="D30" s="267">
        <v>9235</v>
      </c>
      <c r="E30" s="268">
        <v>38754321</v>
      </c>
      <c r="F30" s="269">
        <v>225669</v>
      </c>
      <c r="G30" s="178">
        <f t="shared" si="0"/>
        <v>38979990</v>
      </c>
      <c r="H30" s="270">
        <v>36</v>
      </c>
      <c r="I30" s="269">
        <v>15</v>
      </c>
      <c r="J30" s="267">
        <v>43</v>
      </c>
      <c r="K30" s="179">
        <f t="shared" si="1"/>
        <v>4220.8976719003786</v>
      </c>
      <c r="L30" s="179">
        <f t="shared" si="2"/>
        <v>906511.39534883725</v>
      </c>
      <c r="M30" s="295">
        <f t="shared" si="3"/>
        <v>4.6561992420140769E-3</v>
      </c>
      <c r="N30" s="17"/>
      <c r="O30" s="203" t="str">
        <f t="shared" si="4"/>
        <v>東住吉区</v>
      </c>
      <c r="P30" s="202">
        <f t="shared" si="5"/>
        <v>2911.097844583097</v>
      </c>
      <c r="Q30" s="203" t="str">
        <f t="shared" si="6"/>
        <v>堺市南区</v>
      </c>
      <c r="R30" s="202">
        <f t="shared" si="7"/>
        <v>835871</v>
      </c>
      <c r="S30" s="317" t="str">
        <f t="shared" si="8"/>
        <v>門真市</v>
      </c>
      <c r="T30" s="325">
        <f t="shared" si="9"/>
        <v>4.2157215567323013E-3</v>
      </c>
      <c r="U30" s="301">
        <f t="shared" si="10"/>
        <v>4.1999999999999997E-3</v>
      </c>
      <c r="V30" s="17"/>
      <c r="W30" s="260">
        <f t="shared" si="11"/>
        <v>2454.4376996678825</v>
      </c>
      <c r="X30" s="85">
        <f t="shared" si="12"/>
        <v>666806.30455326464</v>
      </c>
      <c r="Y30" s="302">
        <f t="shared" si="13"/>
        <v>3.7000000000000002E-3</v>
      </c>
      <c r="Z30" s="85">
        <v>0</v>
      </c>
    </row>
    <row r="31" spans="2:26" s="16" customFormat="1" ht="26.85" customHeight="1">
      <c r="B31" s="9">
        <v>26</v>
      </c>
      <c r="C31" s="13" t="s">
        <v>36</v>
      </c>
      <c r="D31" s="267">
        <v>128043</v>
      </c>
      <c r="E31" s="268">
        <v>322945401</v>
      </c>
      <c r="F31" s="269">
        <v>2507842</v>
      </c>
      <c r="G31" s="178">
        <f t="shared" si="0"/>
        <v>325453243</v>
      </c>
      <c r="H31" s="270">
        <v>199</v>
      </c>
      <c r="I31" s="269">
        <v>157</v>
      </c>
      <c r="J31" s="267">
        <v>307</v>
      </c>
      <c r="K31" s="179">
        <f t="shared" si="1"/>
        <v>2541.7495919339599</v>
      </c>
      <c r="L31" s="179">
        <f t="shared" si="2"/>
        <v>1060108.2833876221</v>
      </c>
      <c r="M31" s="295">
        <f t="shared" si="3"/>
        <v>2.39763204548472E-3</v>
      </c>
      <c r="N31" s="17"/>
      <c r="O31" s="203" t="str">
        <f t="shared" si="4"/>
        <v>堺市西区</v>
      </c>
      <c r="P31" s="202">
        <f t="shared" si="5"/>
        <v>2814.8705662419443</v>
      </c>
      <c r="Q31" s="203" t="str">
        <f t="shared" si="6"/>
        <v>泉南市</v>
      </c>
      <c r="R31" s="202">
        <f t="shared" si="7"/>
        <v>805033.375</v>
      </c>
      <c r="S31" s="317" t="str">
        <f t="shared" si="8"/>
        <v>平野区</v>
      </c>
      <c r="T31" s="325">
        <f t="shared" si="9"/>
        <v>4.0799145160768059E-3</v>
      </c>
      <c r="U31" s="301">
        <f t="shared" si="10"/>
        <v>4.1000000000000003E-3</v>
      </c>
      <c r="V31" s="17"/>
      <c r="W31" s="260">
        <f t="shared" si="11"/>
        <v>2454.4376996678825</v>
      </c>
      <c r="X31" s="85">
        <f t="shared" si="12"/>
        <v>666806.30455326464</v>
      </c>
      <c r="Y31" s="302">
        <f t="shared" si="13"/>
        <v>3.7000000000000002E-3</v>
      </c>
      <c r="Z31" s="85">
        <v>0</v>
      </c>
    </row>
    <row r="32" spans="2:26" s="16" customFormat="1" ht="26.85" customHeight="1">
      <c r="B32" s="9">
        <v>27</v>
      </c>
      <c r="C32" s="13" t="s">
        <v>37</v>
      </c>
      <c r="D32" s="267">
        <v>21977</v>
      </c>
      <c r="E32" s="268">
        <v>58689629</v>
      </c>
      <c r="F32" s="269">
        <v>436524</v>
      </c>
      <c r="G32" s="178">
        <f t="shared" si="0"/>
        <v>59126153</v>
      </c>
      <c r="H32" s="270">
        <v>35</v>
      </c>
      <c r="I32" s="269">
        <v>26</v>
      </c>
      <c r="J32" s="267">
        <v>54</v>
      </c>
      <c r="K32" s="179">
        <f t="shared" si="1"/>
        <v>2690.3650634754517</v>
      </c>
      <c r="L32" s="179">
        <f t="shared" si="2"/>
        <v>1094928.7592592593</v>
      </c>
      <c r="M32" s="295">
        <f t="shared" si="3"/>
        <v>2.4571142558128954E-3</v>
      </c>
      <c r="N32" s="17"/>
      <c r="O32" s="203" t="str">
        <f t="shared" si="4"/>
        <v>堺市中区</v>
      </c>
      <c r="P32" s="202">
        <f t="shared" si="5"/>
        <v>2766.9960687408739</v>
      </c>
      <c r="Q32" s="203" t="str">
        <f t="shared" si="6"/>
        <v>生野区</v>
      </c>
      <c r="R32" s="202">
        <f t="shared" si="7"/>
        <v>768830.3495145631</v>
      </c>
      <c r="S32" s="317" t="str">
        <f t="shared" si="8"/>
        <v>北区</v>
      </c>
      <c r="T32" s="325">
        <f t="shared" si="9"/>
        <v>3.9667689544195797E-3</v>
      </c>
      <c r="U32" s="301">
        <f t="shared" si="10"/>
        <v>4.0000000000000001E-3</v>
      </c>
      <c r="V32" s="17"/>
      <c r="W32" s="260">
        <f t="shared" si="11"/>
        <v>2454.4376996678825</v>
      </c>
      <c r="X32" s="85">
        <f t="shared" si="12"/>
        <v>666806.30455326464</v>
      </c>
      <c r="Y32" s="302">
        <f t="shared" si="13"/>
        <v>3.7000000000000002E-3</v>
      </c>
      <c r="Z32" s="85">
        <v>0</v>
      </c>
    </row>
    <row r="33" spans="2:26" s="16" customFormat="1" ht="26.85" customHeight="1">
      <c r="B33" s="9">
        <v>28</v>
      </c>
      <c r="C33" s="13" t="s">
        <v>38</v>
      </c>
      <c r="D33" s="267">
        <v>17806</v>
      </c>
      <c r="E33" s="268">
        <v>48909295</v>
      </c>
      <c r="F33" s="269">
        <v>359837</v>
      </c>
      <c r="G33" s="178">
        <f t="shared" si="0"/>
        <v>49269132</v>
      </c>
      <c r="H33" s="270">
        <v>34</v>
      </c>
      <c r="I33" s="269">
        <v>28</v>
      </c>
      <c r="J33" s="267">
        <v>52</v>
      </c>
      <c r="K33" s="179">
        <f t="shared" si="1"/>
        <v>2766.9960687408739</v>
      </c>
      <c r="L33" s="179">
        <f t="shared" si="2"/>
        <v>947483.30769230775</v>
      </c>
      <c r="M33" s="295">
        <f t="shared" si="3"/>
        <v>2.9203639222733909E-3</v>
      </c>
      <c r="N33" s="17"/>
      <c r="O33" s="203" t="str">
        <f t="shared" si="4"/>
        <v>城東区</v>
      </c>
      <c r="P33" s="202">
        <f t="shared" si="5"/>
        <v>2700.8730107177653</v>
      </c>
      <c r="Q33" s="203" t="str">
        <f t="shared" si="6"/>
        <v>柏原市</v>
      </c>
      <c r="R33" s="202">
        <f t="shared" si="7"/>
        <v>764133.8518518518</v>
      </c>
      <c r="S33" s="317" t="str">
        <f t="shared" si="8"/>
        <v>西区</v>
      </c>
      <c r="T33" s="325">
        <f t="shared" si="9"/>
        <v>3.8942648100070807E-3</v>
      </c>
      <c r="U33" s="301">
        <f t="shared" si="10"/>
        <v>3.8999999999999998E-3</v>
      </c>
      <c r="V33" s="17"/>
      <c r="W33" s="260">
        <f t="shared" si="11"/>
        <v>2454.4376996678825</v>
      </c>
      <c r="X33" s="85">
        <f t="shared" si="12"/>
        <v>666806.30455326464</v>
      </c>
      <c r="Y33" s="302">
        <f t="shared" si="13"/>
        <v>3.7000000000000002E-3</v>
      </c>
      <c r="Z33" s="85">
        <v>0</v>
      </c>
    </row>
    <row r="34" spans="2:26" s="16" customFormat="1" ht="26.85" customHeight="1">
      <c r="B34" s="9">
        <v>29</v>
      </c>
      <c r="C34" s="13" t="s">
        <v>39</v>
      </c>
      <c r="D34" s="267">
        <v>15172</v>
      </c>
      <c r="E34" s="268">
        <v>50215449</v>
      </c>
      <c r="F34" s="269">
        <v>531268</v>
      </c>
      <c r="G34" s="178">
        <f t="shared" si="0"/>
        <v>50746717</v>
      </c>
      <c r="H34" s="270">
        <v>31</v>
      </c>
      <c r="I34" s="269">
        <v>27</v>
      </c>
      <c r="J34" s="267">
        <v>51</v>
      </c>
      <c r="K34" s="179">
        <f t="shared" si="1"/>
        <v>3344.7612048510414</v>
      </c>
      <c r="L34" s="179">
        <f t="shared" si="2"/>
        <v>995033.66666666663</v>
      </c>
      <c r="M34" s="295">
        <f t="shared" si="3"/>
        <v>3.3614553124176115E-3</v>
      </c>
      <c r="N34" s="17"/>
      <c r="O34" s="203" t="str">
        <f t="shared" si="4"/>
        <v>能勢町</v>
      </c>
      <c r="P34" s="202">
        <f t="shared" si="5"/>
        <v>2690.8234456573327</v>
      </c>
      <c r="Q34" s="203" t="str">
        <f t="shared" si="6"/>
        <v>福島区</v>
      </c>
      <c r="R34" s="202">
        <f t="shared" si="7"/>
        <v>746308.34883720928</v>
      </c>
      <c r="S34" s="317" t="str">
        <f t="shared" si="8"/>
        <v>島本町</v>
      </c>
      <c r="T34" s="325">
        <f t="shared" si="9"/>
        <v>3.8893690579083835E-3</v>
      </c>
      <c r="U34" s="301">
        <f t="shared" si="10"/>
        <v>3.8999999999999998E-3</v>
      </c>
      <c r="V34" s="17"/>
      <c r="W34" s="260">
        <f t="shared" si="11"/>
        <v>2454.4376996678825</v>
      </c>
      <c r="X34" s="85">
        <f t="shared" si="12"/>
        <v>666806.30455326464</v>
      </c>
      <c r="Y34" s="302">
        <f t="shared" si="13"/>
        <v>3.7000000000000002E-3</v>
      </c>
      <c r="Z34" s="85">
        <v>0</v>
      </c>
    </row>
    <row r="35" spans="2:26" s="16" customFormat="1" ht="26.85" customHeight="1">
      <c r="B35" s="9">
        <v>30</v>
      </c>
      <c r="C35" s="13" t="s">
        <v>40</v>
      </c>
      <c r="D35" s="271">
        <v>20327</v>
      </c>
      <c r="E35" s="272">
        <v>56966171</v>
      </c>
      <c r="F35" s="273">
        <v>251703</v>
      </c>
      <c r="G35" s="195">
        <f t="shared" si="0"/>
        <v>57217874</v>
      </c>
      <c r="H35" s="274">
        <v>23</v>
      </c>
      <c r="I35" s="273">
        <v>13</v>
      </c>
      <c r="J35" s="271">
        <v>30</v>
      </c>
      <c r="K35" s="187">
        <f t="shared" si="1"/>
        <v>2814.8705662419443</v>
      </c>
      <c r="L35" s="187">
        <f t="shared" si="2"/>
        <v>1907262.4666666666</v>
      </c>
      <c r="M35" s="298">
        <f t="shared" si="3"/>
        <v>1.4758695331332709E-3</v>
      </c>
      <c r="N35" s="17"/>
      <c r="O35" s="203" t="str">
        <f t="shared" si="4"/>
        <v>堺市堺区</v>
      </c>
      <c r="P35" s="202">
        <f t="shared" si="5"/>
        <v>2690.3650634754517</v>
      </c>
      <c r="Q35" s="203" t="str">
        <f t="shared" si="6"/>
        <v>東大阪市</v>
      </c>
      <c r="R35" s="202">
        <f t="shared" si="7"/>
        <v>743268.04100946372</v>
      </c>
      <c r="S35" s="317" t="str">
        <f t="shared" si="8"/>
        <v>高槻市</v>
      </c>
      <c r="T35" s="325">
        <f t="shared" si="9"/>
        <v>3.7949366655840272E-3</v>
      </c>
      <c r="U35" s="301">
        <f t="shared" si="10"/>
        <v>3.8E-3</v>
      </c>
      <c r="V35" s="17"/>
      <c r="W35" s="260">
        <f t="shared" si="11"/>
        <v>2454.4376996678825</v>
      </c>
      <c r="X35" s="85">
        <f t="shared" si="12"/>
        <v>666806.30455326464</v>
      </c>
      <c r="Y35" s="302">
        <f t="shared" si="13"/>
        <v>3.7000000000000002E-3</v>
      </c>
      <c r="Z35" s="85">
        <v>0</v>
      </c>
    </row>
    <row r="36" spans="2:26" s="16" customFormat="1" ht="26.85" customHeight="1">
      <c r="B36" s="9">
        <v>31</v>
      </c>
      <c r="C36" s="13" t="s">
        <v>41</v>
      </c>
      <c r="D36" s="271">
        <v>26559</v>
      </c>
      <c r="E36" s="272">
        <v>38083043</v>
      </c>
      <c r="F36" s="273">
        <v>367023</v>
      </c>
      <c r="G36" s="195">
        <f t="shared" si="0"/>
        <v>38450066</v>
      </c>
      <c r="H36" s="274">
        <v>25</v>
      </c>
      <c r="I36" s="273">
        <v>30</v>
      </c>
      <c r="J36" s="271">
        <v>46</v>
      </c>
      <c r="K36" s="187">
        <f t="shared" si="1"/>
        <v>1447.7226552204527</v>
      </c>
      <c r="L36" s="187">
        <f t="shared" si="2"/>
        <v>835871</v>
      </c>
      <c r="M36" s="298">
        <f t="shared" si="3"/>
        <v>1.7319929214202343E-3</v>
      </c>
      <c r="N36" s="17"/>
      <c r="O36" s="203" t="str">
        <f t="shared" si="4"/>
        <v>高槻市</v>
      </c>
      <c r="P36" s="202">
        <f t="shared" si="5"/>
        <v>2674.0894032376623</v>
      </c>
      <c r="Q36" s="203" t="str">
        <f t="shared" si="6"/>
        <v>八尾市</v>
      </c>
      <c r="R36" s="202">
        <f t="shared" si="7"/>
        <v>711142.4526315789</v>
      </c>
      <c r="S36" s="317" t="str">
        <f t="shared" si="8"/>
        <v>守口市</v>
      </c>
      <c r="T36" s="325">
        <f t="shared" si="9"/>
        <v>3.6182530223054657E-3</v>
      </c>
      <c r="U36" s="301">
        <f t="shared" si="10"/>
        <v>3.5999999999999999E-3</v>
      </c>
      <c r="V36" s="17"/>
      <c r="W36" s="260">
        <f t="shared" si="11"/>
        <v>2454.4376996678825</v>
      </c>
      <c r="X36" s="85">
        <f t="shared" si="12"/>
        <v>666806.30455326464</v>
      </c>
      <c r="Y36" s="302">
        <f t="shared" si="13"/>
        <v>3.7000000000000002E-3</v>
      </c>
      <c r="Z36" s="85">
        <v>0</v>
      </c>
    </row>
    <row r="37" spans="2:26" s="16" customFormat="1" ht="26.85" customHeight="1">
      <c r="B37" s="9">
        <v>32</v>
      </c>
      <c r="C37" s="13" t="s">
        <v>42</v>
      </c>
      <c r="D37" s="271">
        <v>22707</v>
      </c>
      <c r="E37" s="272">
        <v>65884031</v>
      </c>
      <c r="F37" s="273">
        <v>462383</v>
      </c>
      <c r="G37" s="195">
        <f t="shared" si="0"/>
        <v>66346414</v>
      </c>
      <c r="H37" s="274">
        <v>46</v>
      </c>
      <c r="I37" s="273">
        <v>28</v>
      </c>
      <c r="J37" s="271">
        <v>65</v>
      </c>
      <c r="K37" s="196">
        <f t="shared" si="1"/>
        <v>2921.8485048663406</v>
      </c>
      <c r="L37" s="196">
        <f t="shared" si="2"/>
        <v>1020714.0615384616</v>
      </c>
      <c r="M37" s="298">
        <f t="shared" si="3"/>
        <v>2.8625533976306865E-3</v>
      </c>
      <c r="N37" s="17"/>
      <c r="O37" s="203" t="str">
        <f t="shared" si="4"/>
        <v>泉南市</v>
      </c>
      <c r="P37" s="202">
        <f t="shared" si="5"/>
        <v>2667.329467798716</v>
      </c>
      <c r="Q37" s="203" t="str">
        <f t="shared" si="6"/>
        <v>高槻市</v>
      </c>
      <c r="R37" s="202">
        <f t="shared" si="7"/>
        <v>704646.64864864864</v>
      </c>
      <c r="S37" s="317" t="str">
        <f t="shared" si="8"/>
        <v>四條畷市</v>
      </c>
      <c r="T37" s="325">
        <f t="shared" si="9"/>
        <v>3.5710034519700036E-3</v>
      </c>
      <c r="U37" s="301">
        <f t="shared" si="10"/>
        <v>3.5999999999999999E-3</v>
      </c>
      <c r="V37" s="17"/>
      <c r="W37" s="260">
        <f t="shared" si="11"/>
        <v>2454.4376996678825</v>
      </c>
      <c r="X37" s="85">
        <f t="shared" si="12"/>
        <v>666806.30455326464</v>
      </c>
      <c r="Y37" s="302">
        <f t="shared" si="13"/>
        <v>3.7000000000000002E-3</v>
      </c>
      <c r="Z37" s="85">
        <v>0</v>
      </c>
    </row>
    <row r="38" spans="2:26" s="16" customFormat="1" ht="26.85" customHeight="1">
      <c r="B38" s="9">
        <v>33</v>
      </c>
      <c r="C38" s="13" t="s">
        <v>43</v>
      </c>
      <c r="D38" s="267">
        <v>6370</v>
      </c>
      <c r="E38" s="268">
        <v>4197783</v>
      </c>
      <c r="F38" s="269">
        <v>99104</v>
      </c>
      <c r="G38" s="178">
        <f t="shared" ref="G38:G69" si="14">SUM(E38:F38)</f>
        <v>4296887</v>
      </c>
      <c r="H38" s="270">
        <v>5</v>
      </c>
      <c r="I38" s="269">
        <v>5</v>
      </c>
      <c r="J38" s="267">
        <v>9</v>
      </c>
      <c r="K38" s="179">
        <f t="shared" si="1"/>
        <v>674.5505494505494</v>
      </c>
      <c r="L38" s="179">
        <f t="shared" si="2"/>
        <v>477431.88888888888</v>
      </c>
      <c r="M38" s="295">
        <f t="shared" si="3"/>
        <v>1.4128728414442701E-3</v>
      </c>
      <c r="N38" s="17"/>
      <c r="O38" s="203" t="str">
        <f t="shared" si="4"/>
        <v>大阪市</v>
      </c>
      <c r="P38" s="202">
        <f t="shared" si="5"/>
        <v>2619.9243510059928</v>
      </c>
      <c r="Q38" s="203" t="str">
        <f t="shared" ref="Q38:Q69" si="15">INDEX($C$6:$C$79,MATCH(R38,L$6:L$79,0))</f>
        <v>守口市</v>
      </c>
      <c r="R38" s="202">
        <f t="shared" ref="R38:R69" si="16">LARGE(L$6:L$79,ROW(A33))</f>
        <v>700919.03529411764</v>
      </c>
      <c r="S38" s="317" t="str">
        <f t="shared" si="8"/>
        <v>住吉区</v>
      </c>
      <c r="T38" s="325">
        <f t="shared" si="9"/>
        <v>3.5691523263224985E-3</v>
      </c>
      <c r="U38" s="301">
        <f t="shared" si="10"/>
        <v>3.5999999999999999E-3</v>
      </c>
      <c r="V38" s="17"/>
      <c r="W38" s="260">
        <f t="shared" si="11"/>
        <v>2454.4376996678825</v>
      </c>
      <c r="X38" s="85">
        <f t="shared" si="12"/>
        <v>666806.30455326464</v>
      </c>
      <c r="Y38" s="302">
        <f t="shared" si="13"/>
        <v>3.7000000000000002E-3</v>
      </c>
      <c r="Z38" s="85">
        <v>0</v>
      </c>
    </row>
    <row r="39" spans="2:26" s="16" customFormat="1" ht="26.85" customHeight="1">
      <c r="B39" s="9">
        <v>34</v>
      </c>
      <c r="C39" s="13" t="s">
        <v>45</v>
      </c>
      <c r="D39" s="267">
        <v>29031</v>
      </c>
      <c r="E39" s="268">
        <v>40225457</v>
      </c>
      <c r="F39" s="269">
        <v>509843</v>
      </c>
      <c r="G39" s="178">
        <f t="shared" si="14"/>
        <v>40735300</v>
      </c>
      <c r="H39" s="270">
        <v>45</v>
      </c>
      <c r="I39" s="269">
        <v>29</v>
      </c>
      <c r="J39" s="267">
        <v>67</v>
      </c>
      <c r="K39" s="179">
        <f t="shared" si="1"/>
        <v>1403.165581619648</v>
      </c>
      <c r="L39" s="179">
        <f t="shared" si="2"/>
        <v>607989.55223880592</v>
      </c>
      <c r="M39" s="295">
        <f t="shared" si="3"/>
        <v>2.3078777858151632E-3</v>
      </c>
      <c r="N39" s="17"/>
      <c r="O39" s="203" t="str">
        <f t="shared" si="4"/>
        <v>交野市</v>
      </c>
      <c r="P39" s="202">
        <f t="shared" si="5"/>
        <v>2586.4235797288575</v>
      </c>
      <c r="Q39" s="203" t="str">
        <f t="shared" si="15"/>
        <v>摂津市</v>
      </c>
      <c r="R39" s="202">
        <f t="shared" si="16"/>
        <v>682316.8823529412</v>
      </c>
      <c r="S39" s="317" t="str">
        <f t="shared" si="8"/>
        <v>浪速区</v>
      </c>
      <c r="T39" s="325">
        <f t="shared" si="9"/>
        <v>3.547986517651233E-3</v>
      </c>
      <c r="U39" s="301">
        <f t="shared" si="10"/>
        <v>3.5000000000000001E-3</v>
      </c>
      <c r="V39" s="17"/>
      <c r="W39" s="260">
        <f t="shared" si="11"/>
        <v>2454.4376996678825</v>
      </c>
      <c r="X39" s="85">
        <f t="shared" si="12"/>
        <v>666806.30455326464</v>
      </c>
      <c r="Y39" s="302">
        <f t="shared" si="13"/>
        <v>3.7000000000000002E-3</v>
      </c>
      <c r="Z39" s="85">
        <v>0</v>
      </c>
    </row>
    <row r="40" spans="2:26" s="16" customFormat="1" ht="26.85" customHeight="1">
      <c r="B40" s="9">
        <v>35</v>
      </c>
      <c r="C40" s="13" t="s">
        <v>2</v>
      </c>
      <c r="D40" s="267">
        <v>58722</v>
      </c>
      <c r="E40" s="268">
        <v>111214883</v>
      </c>
      <c r="F40" s="269">
        <v>1726122</v>
      </c>
      <c r="G40" s="178">
        <f t="shared" si="14"/>
        <v>112941005</v>
      </c>
      <c r="H40" s="270">
        <v>133</v>
      </c>
      <c r="I40" s="269">
        <v>84</v>
      </c>
      <c r="J40" s="267">
        <v>190</v>
      </c>
      <c r="K40" s="179">
        <f t="shared" si="1"/>
        <v>1923.3167296754198</v>
      </c>
      <c r="L40" s="179">
        <f t="shared" si="2"/>
        <v>594426.34210526315</v>
      </c>
      <c r="M40" s="295">
        <f t="shared" si="3"/>
        <v>3.2355846190524847E-3</v>
      </c>
      <c r="N40" s="17"/>
      <c r="O40" s="203" t="str">
        <f t="shared" si="4"/>
        <v>堺市</v>
      </c>
      <c r="P40" s="202">
        <f t="shared" si="5"/>
        <v>2541.7495919339599</v>
      </c>
      <c r="Q40" s="203" t="str">
        <f t="shared" si="15"/>
        <v>貝塚市</v>
      </c>
      <c r="R40" s="202">
        <f t="shared" si="16"/>
        <v>671323.86956521741</v>
      </c>
      <c r="S40" s="317" t="str">
        <f t="shared" si="8"/>
        <v>岬町</v>
      </c>
      <c r="T40" s="325">
        <f t="shared" si="9"/>
        <v>3.4374104841019765E-3</v>
      </c>
      <c r="U40" s="301">
        <f t="shared" si="10"/>
        <v>3.3999999999999998E-3</v>
      </c>
      <c r="V40" s="17"/>
      <c r="W40" s="260">
        <f t="shared" si="11"/>
        <v>2454.4376996678825</v>
      </c>
      <c r="X40" s="85">
        <f t="shared" si="12"/>
        <v>666806.30455326464</v>
      </c>
      <c r="Y40" s="302">
        <f t="shared" si="13"/>
        <v>3.7000000000000002E-3</v>
      </c>
      <c r="Z40" s="85">
        <v>0</v>
      </c>
    </row>
    <row r="41" spans="2:26" s="16" customFormat="1" ht="26.85" customHeight="1">
      <c r="B41" s="9">
        <v>36</v>
      </c>
      <c r="C41" s="13" t="s">
        <v>3</v>
      </c>
      <c r="D41" s="267">
        <v>16236</v>
      </c>
      <c r="E41" s="268">
        <v>22446098</v>
      </c>
      <c r="F41" s="269">
        <v>202874</v>
      </c>
      <c r="G41" s="178">
        <f t="shared" si="14"/>
        <v>22648972</v>
      </c>
      <c r="H41" s="270">
        <v>58</v>
      </c>
      <c r="I41" s="269">
        <v>26</v>
      </c>
      <c r="J41" s="267">
        <v>72</v>
      </c>
      <c r="K41" s="179">
        <f t="shared" si="1"/>
        <v>1394.9847253017986</v>
      </c>
      <c r="L41" s="179">
        <f t="shared" si="2"/>
        <v>314569.05555555556</v>
      </c>
      <c r="M41" s="295">
        <f t="shared" si="3"/>
        <v>4.434589800443459E-3</v>
      </c>
      <c r="N41" s="17"/>
      <c r="O41" s="203" t="str">
        <f t="shared" si="4"/>
        <v>守口市</v>
      </c>
      <c r="P41" s="202">
        <f t="shared" si="5"/>
        <v>2536.1024178443727</v>
      </c>
      <c r="Q41" s="203" t="str">
        <f t="shared" si="15"/>
        <v>大東市</v>
      </c>
      <c r="R41" s="202">
        <f t="shared" si="16"/>
        <v>667429.74257425743</v>
      </c>
      <c r="S41" s="317" t="str">
        <f t="shared" si="8"/>
        <v>田尻町</v>
      </c>
      <c r="T41" s="325">
        <f t="shared" si="9"/>
        <v>3.3898305084745762E-3</v>
      </c>
      <c r="U41" s="301">
        <f t="shared" si="10"/>
        <v>3.3999999999999998E-3</v>
      </c>
      <c r="V41" s="17"/>
      <c r="W41" s="260">
        <f t="shared" si="11"/>
        <v>2454.4376996678825</v>
      </c>
      <c r="X41" s="85">
        <f t="shared" si="12"/>
        <v>666806.30455326464</v>
      </c>
      <c r="Y41" s="302">
        <f t="shared" si="13"/>
        <v>3.7000000000000002E-3</v>
      </c>
      <c r="Z41" s="85">
        <v>0</v>
      </c>
    </row>
    <row r="42" spans="2:26" s="16" customFormat="1" ht="26.85" customHeight="1">
      <c r="B42" s="9">
        <v>37</v>
      </c>
      <c r="C42" s="13" t="s">
        <v>4</v>
      </c>
      <c r="D42" s="267">
        <v>49221</v>
      </c>
      <c r="E42" s="268">
        <v>59348632</v>
      </c>
      <c r="F42" s="269">
        <v>499458</v>
      </c>
      <c r="G42" s="178">
        <f t="shared" si="14"/>
        <v>59848090</v>
      </c>
      <c r="H42" s="270">
        <v>110</v>
      </c>
      <c r="I42" s="269">
        <v>35</v>
      </c>
      <c r="J42" s="267">
        <v>131</v>
      </c>
      <c r="K42" s="179">
        <f t="shared" si="1"/>
        <v>1215.9056093943641</v>
      </c>
      <c r="L42" s="179">
        <f t="shared" si="2"/>
        <v>456855.64885496185</v>
      </c>
      <c r="M42" s="295">
        <f t="shared" si="3"/>
        <v>2.6614656345868635E-3</v>
      </c>
      <c r="N42" s="17"/>
      <c r="O42" s="203" t="str">
        <f t="shared" si="4"/>
        <v>泉大津市</v>
      </c>
      <c r="P42" s="202">
        <f t="shared" si="5"/>
        <v>2533.0031606167991</v>
      </c>
      <c r="Q42" s="203" t="str">
        <f t="shared" si="15"/>
        <v>泉佐野市</v>
      </c>
      <c r="R42" s="202">
        <f t="shared" si="16"/>
        <v>659159.91304347827</v>
      </c>
      <c r="S42" s="317" t="str">
        <f t="shared" si="8"/>
        <v>堺市東区</v>
      </c>
      <c r="T42" s="325">
        <f t="shared" si="9"/>
        <v>3.3614553124176115E-3</v>
      </c>
      <c r="U42" s="301">
        <f t="shared" si="10"/>
        <v>3.3999999999999998E-3</v>
      </c>
      <c r="V42" s="17"/>
      <c r="W42" s="260">
        <f t="shared" si="11"/>
        <v>2454.4376996678825</v>
      </c>
      <c r="X42" s="85">
        <f t="shared" si="12"/>
        <v>666806.30455326464</v>
      </c>
      <c r="Y42" s="302">
        <f t="shared" si="13"/>
        <v>3.7000000000000002E-3</v>
      </c>
      <c r="Z42" s="85">
        <v>0</v>
      </c>
    </row>
    <row r="43" spans="2:26" s="16" customFormat="1" ht="26.85" customHeight="1">
      <c r="B43" s="9">
        <v>38</v>
      </c>
      <c r="C43" s="167" t="s">
        <v>46</v>
      </c>
      <c r="D43" s="267">
        <v>10441</v>
      </c>
      <c r="E43" s="268">
        <v>26364414</v>
      </c>
      <c r="F43" s="269">
        <v>82672</v>
      </c>
      <c r="G43" s="178">
        <f t="shared" si="14"/>
        <v>26447086</v>
      </c>
      <c r="H43" s="270">
        <v>19</v>
      </c>
      <c r="I43" s="269">
        <v>8</v>
      </c>
      <c r="J43" s="267">
        <v>25</v>
      </c>
      <c r="K43" s="179">
        <f t="shared" si="1"/>
        <v>2533.0031606167991</v>
      </c>
      <c r="L43" s="179">
        <f t="shared" si="2"/>
        <v>1057883.44</v>
      </c>
      <c r="M43" s="295">
        <f t="shared" si="3"/>
        <v>2.3944066660281584E-3</v>
      </c>
      <c r="N43" s="17"/>
      <c r="O43" s="203" t="str">
        <f t="shared" si="4"/>
        <v>大正区</v>
      </c>
      <c r="P43" s="202">
        <f t="shared" si="5"/>
        <v>2472.8033546473912</v>
      </c>
      <c r="Q43" s="203" t="str">
        <f t="shared" si="15"/>
        <v>松原市</v>
      </c>
      <c r="R43" s="202">
        <f t="shared" si="16"/>
        <v>645057.6530612245</v>
      </c>
      <c r="S43" s="317" t="str">
        <f t="shared" si="8"/>
        <v>泉南市</v>
      </c>
      <c r="T43" s="325">
        <f t="shared" si="9"/>
        <v>3.3133153862083247E-3</v>
      </c>
      <c r="U43" s="301">
        <f t="shared" si="10"/>
        <v>3.3E-3</v>
      </c>
      <c r="V43" s="17"/>
      <c r="W43" s="260">
        <f t="shared" si="11"/>
        <v>2454.4376996678825</v>
      </c>
      <c r="X43" s="85">
        <f t="shared" si="12"/>
        <v>666806.30455326464</v>
      </c>
      <c r="Y43" s="302">
        <f t="shared" si="13"/>
        <v>3.7000000000000002E-3</v>
      </c>
      <c r="Z43" s="85">
        <v>0</v>
      </c>
    </row>
    <row r="44" spans="2:26" s="16" customFormat="1" ht="26.85" customHeight="1">
      <c r="B44" s="9">
        <v>39</v>
      </c>
      <c r="C44" s="167" t="s">
        <v>9</v>
      </c>
      <c r="D44" s="271">
        <v>58499</v>
      </c>
      <c r="E44" s="272">
        <v>155133988</v>
      </c>
      <c r="F44" s="273">
        <v>1297568</v>
      </c>
      <c r="G44" s="195">
        <f t="shared" si="14"/>
        <v>156431556</v>
      </c>
      <c r="H44" s="274">
        <v>169</v>
      </c>
      <c r="I44" s="273">
        <v>78</v>
      </c>
      <c r="J44" s="271">
        <v>222</v>
      </c>
      <c r="K44" s="187">
        <f t="shared" si="1"/>
        <v>2674.0894032376623</v>
      </c>
      <c r="L44" s="187">
        <f t="shared" si="2"/>
        <v>704646.64864864864</v>
      </c>
      <c r="M44" s="298">
        <f t="shared" si="3"/>
        <v>3.7949366655840272E-3</v>
      </c>
      <c r="N44" s="17"/>
      <c r="O44" s="203" t="str">
        <f t="shared" si="4"/>
        <v>富田林市</v>
      </c>
      <c r="P44" s="202">
        <f t="shared" si="5"/>
        <v>2463.9964200477325</v>
      </c>
      <c r="Q44" s="203" t="str">
        <f t="shared" si="15"/>
        <v>寝屋川市</v>
      </c>
      <c r="R44" s="202">
        <f t="shared" si="16"/>
        <v>635558.94886363635</v>
      </c>
      <c r="S44" s="317" t="str">
        <f t="shared" si="8"/>
        <v>枚方市</v>
      </c>
      <c r="T44" s="325">
        <f t="shared" si="9"/>
        <v>3.2481450948062653E-3</v>
      </c>
      <c r="U44" s="301">
        <f t="shared" si="10"/>
        <v>3.2000000000000002E-3</v>
      </c>
      <c r="V44" s="17"/>
      <c r="W44" s="260">
        <f t="shared" si="11"/>
        <v>2454.4376996678825</v>
      </c>
      <c r="X44" s="85">
        <f t="shared" si="12"/>
        <v>666806.30455326464</v>
      </c>
      <c r="Y44" s="302">
        <f t="shared" si="13"/>
        <v>3.7000000000000002E-3</v>
      </c>
      <c r="Z44" s="85">
        <v>0</v>
      </c>
    </row>
    <row r="45" spans="2:26" s="16" customFormat="1" ht="26.85" customHeight="1">
      <c r="B45" s="9">
        <v>40</v>
      </c>
      <c r="C45" s="167" t="s">
        <v>47</v>
      </c>
      <c r="D45" s="271">
        <v>12853</v>
      </c>
      <c r="E45" s="272">
        <v>15200587</v>
      </c>
      <c r="F45" s="273">
        <v>239862</v>
      </c>
      <c r="G45" s="195">
        <f t="shared" si="14"/>
        <v>15440449</v>
      </c>
      <c r="H45" s="274">
        <v>13</v>
      </c>
      <c r="I45" s="273">
        <v>11</v>
      </c>
      <c r="J45" s="271">
        <v>23</v>
      </c>
      <c r="K45" s="196">
        <f t="shared" si="1"/>
        <v>1201.3109001789464</v>
      </c>
      <c r="L45" s="196">
        <f t="shared" si="2"/>
        <v>671323.86956521741</v>
      </c>
      <c r="M45" s="298">
        <f t="shared" si="3"/>
        <v>1.7894654944370964E-3</v>
      </c>
      <c r="N45" s="17"/>
      <c r="O45" s="203" t="str">
        <f t="shared" si="4"/>
        <v>都島区</v>
      </c>
      <c r="P45" s="202">
        <f t="shared" si="5"/>
        <v>2456.4073010966363</v>
      </c>
      <c r="Q45" s="203" t="str">
        <f t="shared" si="15"/>
        <v>能勢町</v>
      </c>
      <c r="R45" s="202">
        <f t="shared" si="16"/>
        <v>629951.66666666663</v>
      </c>
      <c r="S45" s="317" t="str">
        <f t="shared" si="8"/>
        <v>豊中市</v>
      </c>
      <c r="T45" s="325">
        <f t="shared" si="9"/>
        <v>3.2355846190524847E-3</v>
      </c>
      <c r="U45" s="301">
        <f t="shared" si="10"/>
        <v>3.2000000000000002E-3</v>
      </c>
      <c r="V45" s="17"/>
      <c r="W45" s="260">
        <f t="shared" si="11"/>
        <v>2454.4376996678825</v>
      </c>
      <c r="X45" s="85">
        <f t="shared" si="12"/>
        <v>666806.30455326464</v>
      </c>
      <c r="Y45" s="302">
        <f t="shared" si="13"/>
        <v>3.7000000000000002E-3</v>
      </c>
      <c r="Z45" s="85">
        <v>0</v>
      </c>
    </row>
    <row r="46" spans="2:26" s="16" customFormat="1" ht="26.85" customHeight="1">
      <c r="B46" s="9">
        <v>41</v>
      </c>
      <c r="C46" s="167" t="s">
        <v>14</v>
      </c>
      <c r="D46" s="267">
        <v>23492</v>
      </c>
      <c r="E46" s="268">
        <v>58702580</v>
      </c>
      <c r="F46" s="269">
        <v>875538</v>
      </c>
      <c r="G46" s="178">
        <f t="shared" si="14"/>
        <v>59578118</v>
      </c>
      <c r="H46" s="270">
        <v>67</v>
      </c>
      <c r="I46" s="269">
        <v>35</v>
      </c>
      <c r="J46" s="267">
        <v>85</v>
      </c>
      <c r="K46" s="179">
        <f t="shared" si="1"/>
        <v>2536.1024178443727</v>
      </c>
      <c r="L46" s="179">
        <f t="shared" si="2"/>
        <v>700919.03529411764</v>
      </c>
      <c r="M46" s="295">
        <f t="shared" si="3"/>
        <v>3.6182530223054657E-3</v>
      </c>
      <c r="N46" s="17"/>
      <c r="O46" s="203" t="str">
        <f t="shared" si="4"/>
        <v>茨木市</v>
      </c>
      <c r="P46" s="202">
        <f t="shared" si="5"/>
        <v>2253.2797481298098</v>
      </c>
      <c r="Q46" s="203" t="str">
        <f t="shared" si="15"/>
        <v>阿倍野区</v>
      </c>
      <c r="R46" s="202">
        <f t="shared" si="16"/>
        <v>618253.36842105258</v>
      </c>
      <c r="S46" s="317" t="str">
        <f t="shared" si="8"/>
        <v>忠岡町</v>
      </c>
      <c r="T46" s="325">
        <f t="shared" si="9"/>
        <v>3.1545741324921135E-3</v>
      </c>
      <c r="U46" s="301">
        <f t="shared" si="10"/>
        <v>3.2000000000000002E-3</v>
      </c>
      <c r="V46" s="17"/>
      <c r="W46" s="260">
        <f t="shared" si="11"/>
        <v>2454.4376996678825</v>
      </c>
      <c r="X46" s="85">
        <f t="shared" si="12"/>
        <v>666806.30455326464</v>
      </c>
      <c r="Y46" s="302">
        <f t="shared" si="13"/>
        <v>3.7000000000000002E-3</v>
      </c>
      <c r="Z46" s="85">
        <v>0</v>
      </c>
    </row>
    <row r="47" spans="2:26" s="16" customFormat="1" ht="26.85" customHeight="1">
      <c r="B47" s="9">
        <v>42</v>
      </c>
      <c r="C47" s="167" t="s">
        <v>15</v>
      </c>
      <c r="D47" s="267">
        <v>60650</v>
      </c>
      <c r="E47" s="268">
        <v>90928905</v>
      </c>
      <c r="F47" s="269">
        <v>3034369</v>
      </c>
      <c r="G47" s="178">
        <f t="shared" si="14"/>
        <v>93963274</v>
      </c>
      <c r="H47" s="270">
        <v>131</v>
      </c>
      <c r="I47" s="269">
        <v>107</v>
      </c>
      <c r="J47" s="267">
        <v>197</v>
      </c>
      <c r="K47" s="179">
        <f t="shared" si="1"/>
        <v>1549.2707996702391</v>
      </c>
      <c r="L47" s="179">
        <f t="shared" si="2"/>
        <v>476970.9340101523</v>
      </c>
      <c r="M47" s="295">
        <f t="shared" si="3"/>
        <v>3.2481450948062653E-3</v>
      </c>
      <c r="N47" s="17"/>
      <c r="O47" s="203" t="str">
        <f t="shared" si="4"/>
        <v>西区</v>
      </c>
      <c r="P47" s="202">
        <f t="shared" si="5"/>
        <v>2251.4340335142788</v>
      </c>
      <c r="Q47" s="203" t="str">
        <f t="shared" si="15"/>
        <v>西成区</v>
      </c>
      <c r="R47" s="202">
        <f t="shared" si="16"/>
        <v>614508.91011235956</v>
      </c>
      <c r="S47" s="317" t="str">
        <f t="shared" si="8"/>
        <v>豊能町</v>
      </c>
      <c r="T47" s="325">
        <f t="shared" si="9"/>
        <v>3.1505986137366098E-3</v>
      </c>
      <c r="U47" s="301">
        <f t="shared" si="10"/>
        <v>3.2000000000000002E-3</v>
      </c>
      <c r="V47" s="17"/>
      <c r="W47" s="260">
        <f t="shared" si="11"/>
        <v>2454.4376996678825</v>
      </c>
      <c r="X47" s="85">
        <f t="shared" si="12"/>
        <v>666806.30455326464</v>
      </c>
      <c r="Y47" s="302">
        <f t="shared" si="13"/>
        <v>3.7000000000000002E-3</v>
      </c>
      <c r="Z47" s="85">
        <v>0</v>
      </c>
    </row>
    <row r="48" spans="2:26" s="16" customFormat="1" ht="26.85" customHeight="1">
      <c r="B48" s="9">
        <v>43</v>
      </c>
      <c r="C48" s="167" t="s">
        <v>10</v>
      </c>
      <c r="D48" s="267">
        <v>37162</v>
      </c>
      <c r="E48" s="268">
        <v>82479051</v>
      </c>
      <c r="F48" s="269">
        <v>1257331</v>
      </c>
      <c r="G48" s="178">
        <f t="shared" si="14"/>
        <v>83736382</v>
      </c>
      <c r="H48" s="270">
        <v>121</v>
      </c>
      <c r="I48" s="269">
        <v>74</v>
      </c>
      <c r="J48" s="267">
        <v>159</v>
      </c>
      <c r="K48" s="179">
        <f t="shared" si="1"/>
        <v>2253.2797481298098</v>
      </c>
      <c r="L48" s="179">
        <f t="shared" si="2"/>
        <v>526643.91194968554</v>
      </c>
      <c r="M48" s="295">
        <f t="shared" si="3"/>
        <v>4.278564124643453E-3</v>
      </c>
      <c r="N48" s="17"/>
      <c r="O48" s="203" t="str">
        <f t="shared" si="4"/>
        <v>四條畷市</v>
      </c>
      <c r="P48" s="202">
        <f t="shared" si="5"/>
        <v>2192.3779311986668</v>
      </c>
      <c r="Q48" s="203" t="str">
        <f t="shared" si="15"/>
        <v>四條畷市</v>
      </c>
      <c r="R48" s="202">
        <f t="shared" si="16"/>
        <v>613938.9</v>
      </c>
      <c r="S48" s="317" t="str">
        <f t="shared" si="8"/>
        <v>鶴見区</v>
      </c>
      <c r="T48" s="325">
        <f t="shared" si="9"/>
        <v>3.1435795804004647E-3</v>
      </c>
      <c r="U48" s="301">
        <f t="shared" si="10"/>
        <v>3.0999999999999999E-3</v>
      </c>
      <c r="V48" s="17"/>
      <c r="W48" s="260">
        <f t="shared" si="11"/>
        <v>2454.4376996678825</v>
      </c>
      <c r="X48" s="85">
        <f t="shared" si="12"/>
        <v>666806.30455326464</v>
      </c>
      <c r="Y48" s="302">
        <f t="shared" si="13"/>
        <v>3.7000000000000002E-3</v>
      </c>
      <c r="Z48" s="85">
        <v>0</v>
      </c>
    </row>
    <row r="49" spans="2:26" s="16" customFormat="1" ht="26.85" customHeight="1">
      <c r="B49" s="9">
        <v>44</v>
      </c>
      <c r="C49" s="167" t="s">
        <v>22</v>
      </c>
      <c r="D49" s="267">
        <v>41693</v>
      </c>
      <c r="E49" s="268">
        <v>133216950</v>
      </c>
      <c r="F49" s="269">
        <v>1900116</v>
      </c>
      <c r="G49" s="178">
        <f t="shared" si="14"/>
        <v>135117066</v>
      </c>
      <c r="H49" s="270">
        <v>154</v>
      </c>
      <c r="I49" s="269">
        <v>95</v>
      </c>
      <c r="J49" s="267">
        <v>190</v>
      </c>
      <c r="K49" s="179">
        <f t="shared" si="1"/>
        <v>3240.7614227808026</v>
      </c>
      <c r="L49" s="179">
        <f t="shared" si="2"/>
        <v>711142.4526315789</v>
      </c>
      <c r="M49" s="295">
        <f t="shared" si="3"/>
        <v>4.5571199002230594E-3</v>
      </c>
      <c r="N49" s="17"/>
      <c r="O49" s="237" t="str">
        <f t="shared" si="4"/>
        <v>藤井寺市</v>
      </c>
      <c r="P49" s="201">
        <f t="shared" si="5"/>
        <v>2098.1990754117305</v>
      </c>
      <c r="Q49" s="237" t="str">
        <f t="shared" si="15"/>
        <v>岸和田市</v>
      </c>
      <c r="R49" s="201">
        <f t="shared" si="16"/>
        <v>607989.55223880592</v>
      </c>
      <c r="S49" s="318" t="str">
        <f t="shared" si="8"/>
        <v>東成区</v>
      </c>
      <c r="T49" s="326">
        <f t="shared" si="9"/>
        <v>3.1284349370085396E-3</v>
      </c>
      <c r="U49" s="301">
        <f t="shared" si="10"/>
        <v>3.0999999999999999E-3</v>
      </c>
      <c r="V49" s="17"/>
      <c r="W49" s="260">
        <f t="shared" si="11"/>
        <v>2454.4376996678825</v>
      </c>
      <c r="X49" s="85">
        <f t="shared" si="12"/>
        <v>666806.30455326464</v>
      </c>
      <c r="Y49" s="302">
        <f t="shared" si="13"/>
        <v>3.7000000000000002E-3</v>
      </c>
      <c r="Z49" s="85">
        <v>0</v>
      </c>
    </row>
    <row r="50" spans="2:26" s="16" customFormat="1" ht="26.85" customHeight="1">
      <c r="B50" s="9">
        <v>45</v>
      </c>
      <c r="C50" s="167" t="s">
        <v>48</v>
      </c>
      <c r="D50" s="267">
        <v>14543</v>
      </c>
      <c r="E50" s="268">
        <v>15083799</v>
      </c>
      <c r="F50" s="269">
        <v>76879</v>
      </c>
      <c r="G50" s="178">
        <f t="shared" si="14"/>
        <v>15160678</v>
      </c>
      <c r="H50" s="270">
        <v>23</v>
      </c>
      <c r="I50" s="269">
        <v>6</v>
      </c>
      <c r="J50" s="267">
        <v>23</v>
      </c>
      <c r="K50" s="179">
        <f t="shared" si="1"/>
        <v>1042.4725297393936</v>
      </c>
      <c r="L50" s="179">
        <f t="shared" si="2"/>
        <v>659159.91304347827</v>
      </c>
      <c r="M50" s="295">
        <f t="shared" si="3"/>
        <v>1.5815168809736643E-3</v>
      </c>
      <c r="N50" s="17"/>
      <c r="O50" s="237" t="str">
        <f t="shared" si="4"/>
        <v>此花区</v>
      </c>
      <c r="P50" s="201">
        <f t="shared" si="5"/>
        <v>2061.4724264705883</v>
      </c>
      <c r="Q50" s="237" t="str">
        <f t="shared" si="15"/>
        <v>城東区</v>
      </c>
      <c r="R50" s="201">
        <f t="shared" si="16"/>
        <v>604799.12727272732</v>
      </c>
      <c r="S50" s="318" t="str">
        <f t="shared" si="8"/>
        <v>和泉市</v>
      </c>
      <c r="T50" s="326">
        <f t="shared" si="9"/>
        <v>3.0386280386280385E-3</v>
      </c>
      <c r="U50" s="301">
        <f t="shared" si="10"/>
        <v>3.0000000000000001E-3</v>
      </c>
      <c r="V50" s="17"/>
      <c r="W50" s="260">
        <f t="shared" si="11"/>
        <v>2454.4376996678825</v>
      </c>
      <c r="X50" s="85">
        <f t="shared" si="12"/>
        <v>666806.30455326464</v>
      </c>
      <c r="Y50" s="302">
        <f t="shared" si="13"/>
        <v>3.7000000000000002E-3</v>
      </c>
      <c r="Z50" s="85">
        <v>0</v>
      </c>
    </row>
    <row r="51" spans="2:26" s="16" customFormat="1" ht="26.85" customHeight="1">
      <c r="B51" s="9">
        <v>46</v>
      </c>
      <c r="C51" s="167" t="s">
        <v>26</v>
      </c>
      <c r="D51" s="267">
        <v>18436</v>
      </c>
      <c r="E51" s="268">
        <v>45333340</v>
      </c>
      <c r="F51" s="269">
        <v>92898</v>
      </c>
      <c r="G51" s="178">
        <f t="shared" si="14"/>
        <v>45426238</v>
      </c>
      <c r="H51" s="270">
        <v>14</v>
      </c>
      <c r="I51" s="269">
        <v>10</v>
      </c>
      <c r="J51" s="267">
        <v>22</v>
      </c>
      <c r="K51" s="179">
        <f t="shared" si="1"/>
        <v>2463.9964200477325</v>
      </c>
      <c r="L51" s="179">
        <f t="shared" si="2"/>
        <v>2064829</v>
      </c>
      <c r="M51" s="295">
        <f t="shared" si="3"/>
        <v>1.1933174224343676E-3</v>
      </c>
      <c r="N51" s="17"/>
      <c r="O51" s="237" t="str">
        <f t="shared" si="4"/>
        <v>門真市</v>
      </c>
      <c r="P51" s="201">
        <f t="shared" si="5"/>
        <v>2049.0532106318442</v>
      </c>
      <c r="Q51" s="237" t="str">
        <f t="shared" si="15"/>
        <v>箕面市</v>
      </c>
      <c r="R51" s="201">
        <f t="shared" si="16"/>
        <v>603254.88636363635</v>
      </c>
      <c r="S51" s="318" t="str">
        <f t="shared" si="8"/>
        <v>堺市中区</v>
      </c>
      <c r="T51" s="326">
        <f t="shared" si="9"/>
        <v>2.9203639222733909E-3</v>
      </c>
      <c r="U51" s="301">
        <f t="shared" si="10"/>
        <v>2.8999999999999998E-3</v>
      </c>
      <c r="V51" s="17"/>
      <c r="W51" s="260">
        <f t="shared" si="11"/>
        <v>2454.4376996678825</v>
      </c>
      <c r="X51" s="85">
        <f t="shared" si="12"/>
        <v>666806.30455326464</v>
      </c>
      <c r="Y51" s="302">
        <f t="shared" si="13"/>
        <v>3.7000000000000002E-3</v>
      </c>
      <c r="Z51" s="85">
        <v>0</v>
      </c>
    </row>
    <row r="52" spans="2:26" s="16" customFormat="1" ht="26.85" customHeight="1">
      <c r="B52" s="9">
        <v>47</v>
      </c>
      <c r="C52" s="167" t="s">
        <v>16</v>
      </c>
      <c r="D52" s="271">
        <v>37305</v>
      </c>
      <c r="E52" s="272">
        <v>109765092</v>
      </c>
      <c r="F52" s="273">
        <v>2093283</v>
      </c>
      <c r="G52" s="195">
        <f t="shared" si="14"/>
        <v>111858375</v>
      </c>
      <c r="H52" s="274">
        <v>150</v>
      </c>
      <c r="I52" s="273">
        <v>85</v>
      </c>
      <c r="J52" s="271">
        <v>176</v>
      </c>
      <c r="K52" s="187">
        <f t="shared" si="1"/>
        <v>2998.4821069561722</v>
      </c>
      <c r="L52" s="187">
        <f t="shared" si="2"/>
        <v>635558.94886363635</v>
      </c>
      <c r="M52" s="298">
        <f t="shared" si="3"/>
        <v>4.7178662377697356E-3</v>
      </c>
      <c r="N52" s="17"/>
      <c r="O52" s="237" t="str">
        <f t="shared" si="4"/>
        <v>千早赤阪村</v>
      </c>
      <c r="P52" s="201">
        <f t="shared" si="5"/>
        <v>1958.0498113207548</v>
      </c>
      <c r="Q52" s="237" t="str">
        <f t="shared" si="15"/>
        <v>豊中市</v>
      </c>
      <c r="R52" s="201">
        <f t="shared" si="16"/>
        <v>594426.34210526315</v>
      </c>
      <c r="S52" s="318" t="str">
        <f t="shared" si="8"/>
        <v>堺市北区</v>
      </c>
      <c r="T52" s="326">
        <f t="shared" si="9"/>
        <v>2.8625533976306865E-3</v>
      </c>
      <c r="U52" s="301">
        <f t="shared" si="10"/>
        <v>2.8999999999999998E-3</v>
      </c>
      <c r="V52" s="17"/>
      <c r="W52" s="260">
        <f t="shared" si="11"/>
        <v>2454.4376996678825</v>
      </c>
      <c r="X52" s="85">
        <f t="shared" si="12"/>
        <v>666806.30455326464</v>
      </c>
      <c r="Y52" s="302">
        <f t="shared" si="13"/>
        <v>3.7000000000000002E-3</v>
      </c>
      <c r="Z52" s="85">
        <v>0</v>
      </c>
    </row>
    <row r="53" spans="2:26" s="16" customFormat="1" ht="26.85" customHeight="1">
      <c r="B53" s="9">
        <v>48</v>
      </c>
      <c r="C53" s="167" t="s">
        <v>27</v>
      </c>
      <c r="D53" s="271">
        <v>20008</v>
      </c>
      <c r="E53" s="272">
        <v>12970070</v>
      </c>
      <c r="F53" s="273">
        <v>225605</v>
      </c>
      <c r="G53" s="195">
        <f t="shared" si="14"/>
        <v>13195675</v>
      </c>
      <c r="H53" s="274">
        <v>21</v>
      </c>
      <c r="I53" s="273">
        <v>12</v>
      </c>
      <c r="J53" s="271">
        <v>30</v>
      </c>
      <c r="K53" s="196">
        <f t="shared" si="1"/>
        <v>659.51994202319077</v>
      </c>
      <c r="L53" s="196">
        <f t="shared" si="2"/>
        <v>439855.83333333331</v>
      </c>
      <c r="M53" s="298">
        <f t="shared" si="3"/>
        <v>1.4994002399040384E-3</v>
      </c>
      <c r="N53" s="17"/>
      <c r="O53" s="237" t="str">
        <f t="shared" si="4"/>
        <v>豊中市</v>
      </c>
      <c r="P53" s="201">
        <f t="shared" si="5"/>
        <v>1923.3167296754198</v>
      </c>
      <c r="Q53" s="237" t="str">
        <f t="shared" si="15"/>
        <v>西区</v>
      </c>
      <c r="R53" s="201">
        <f t="shared" si="16"/>
        <v>578140.96969696973</v>
      </c>
      <c r="S53" s="318" t="str">
        <f t="shared" si="8"/>
        <v>摂津市</v>
      </c>
      <c r="T53" s="326">
        <f t="shared" si="9"/>
        <v>2.8136378682555446E-3</v>
      </c>
      <c r="U53" s="301">
        <f t="shared" si="10"/>
        <v>2.8E-3</v>
      </c>
      <c r="V53" s="17"/>
      <c r="W53" s="260">
        <f t="shared" si="11"/>
        <v>2454.4376996678825</v>
      </c>
      <c r="X53" s="85">
        <f t="shared" si="12"/>
        <v>666806.30455326464</v>
      </c>
      <c r="Y53" s="302">
        <f t="shared" si="13"/>
        <v>3.7000000000000002E-3</v>
      </c>
      <c r="Z53" s="85">
        <v>0</v>
      </c>
    </row>
    <row r="54" spans="2:26" s="16" customFormat="1" ht="26.85" customHeight="1">
      <c r="B54" s="9">
        <v>49</v>
      </c>
      <c r="C54" s="167" t="s">
        <v>28</v>
      </c>
      <c r="D54" s="267">
        <v>20272</v>
      </c>
      <c r="E54" s="268">
        <v>30942823</v>
      </c>
      <c r="F54" s="269">
        <v>665002</v>
      </c>
      <c r="G54" s="178">
        <f t="shared" si="14"/>
        <v>31607825</v>
      </c>
      <c r="H54" s="270">
        <v>35</v>
      </c>
      <c r="I54" s="269">
        <v>22</v>
      </c>
      <c r="J54" s="267">
        <v>49</v>
      </c>
      <c r="K54" s="179">
        <f t="shared" si="1"/>
        <v>1559.186316101026</v>
      </c>
      <c r="L54" s="179">
        <f t="shared" si="2"/>
        <v>645057.6530612245</v>
      </c>
      <c r="M54" s="295">
        <f t="shared" si="3"/>
        <v>2.4171270718232043E-3</v>
      </c>
      <c r="N54" s="17"/>
      <c r="O54" s="237" t="str">
        <f t="shared" si="4"/>
        <v>摂津市</v>
      </c>
      <c r="P54" s="201">
        <f t="shared" si="5"/>
        <v>1919.7926183382986</v>
      </c>
      <c r="Q54" s="237" t="str">
        <f t="shared" si="15"/>
        <v>大正区</v>
      </c>
      <c r="R54" s="201">
        <f t="shared" si="16"/>
        <v>567745.1276595745</v>
      </c>
      <c r="S54" s="318" t="str">
        <f t="shared" si="8"/>
        <v>吹田市</v>
      </c>
      <c r="T54" s="326">
        <f t="shared" si="9"/>
        <v>2.6614656345868635E-3</v>
      </c>
      <c r="U54" s="301">
        <f t="shared" si="10"/>
        <v>2.7000000000000001E-3</v>
      </c>
      <c r="V54" s="17"/>
      <c r="W54" s="260">
        <f t="shared" si="11"/>
        <v>2454.4376996678825</v>
      </c>
      <c r="X54" s="85">
        <f t="shared" si="12"/>
        <v>666806.30455326464</v>
      </c>
      <c r="Y54" s="302">
        <f t="shared" si="13"/>
        <v>3.7000000000000002E-3</v>
      </c>
      <c r="Z54" s="85">
        <v>0</v>
      </c>
    </row>
    <row r="55" spans="2:26" s="16" customFormat="1" ht="26.85" customHeight="1">
      <c r="B55" s="9">
        <v>50</v>
      </c>
      <c r="C55" s="167" t="s">
        <v>17</v>
      </c>
      <c r="D55" s="267">
        <v>18094</v>
      </c>
      <c r="E55" s="268">
        <v>66421508</v>
      </c>
      <c r="F55" s="269">
        <v>988896</v>
      </c>
      <c r="G55" s="178">
        <f t="shared" si="14"/>
        <v>67410404</v>
      </c>
      <c r="H55" s="270">
        <v>74</v>
      </c>
      <c r="I55" s="269">
        <v>49</v>
      </c>
      <c r="J55" s="267">
        <v>101</v>
      </c>
      <c r="K55" s="179">
        <f t="shared" si="1"/>
        <v>3725.5667071957555</v>
      </c>
      <c r="L55" s="179">
        <f t="shared" si="2"/>
        <v>667429.74257425743</v>
      </c>
      <c r="M55" s="295">
        <f t="shared" si="3"/>
        <v>5.581960871006964E-3</v>
      </c>
      <c r="N55" s="17"/>
      <c r="O55" s="237" t="str">
        <f t="shared" si="4"/>
        <v>平野区</v>
      </c>
      <c r="P55" s="201">
        <f t="shared" si="5"/>
        <v>1910.3178771492408</v>
      </c>
      <c r="Q55" s="237" t="str">
        <f t="shared" si="15"/>
        <v>住之江区</v>
      </c>
      <c r="R55" s="201">
        <f t="shared" si="16"/>
        <v>546221.59090909094</v>
      </c>
      <c r="S55" s="318" t="str">
        <f t="shared" si="8"/>
        <v>大阪狭山市</v>
      </c>
      <c r="T55" s="326">
        <f t="shared" si="9"/>
        <v>2.6542800265428003E-3</v>
      </c>
      <c r="U55" s="301">
        <f t="shared" si="10"/>
        <v>2.7000000000000001E-3</v>
      </c>
      <c r="V55" s="17"/>
      <c r="W55" s="260">
        <f t="shared" si="11"/>
        <v>2454.4376996678825</v>
      </c>
      <c r="X55" s="85">
        <f t="shared" si="12"/>
        <v>666806.30455326464</v>
      </c>
      <c r="Y55" s="302">
        <f t="shared" si="13"/>
        <v>3.7000000000000002E-3</v>
      </c>
      <c r="Z55" s="85">
        <v>0</v>
      </c>
    </row>
    <row r="56" spans="2:26" s="16" customFormat="1" ht="26.85" customHeight="1">
      <c r="B56" s="9">
        <v>51</v>
      </c>
      <c r="C56" s="167" t="s">
        <v>49</v>
      </c>
      <c r="D56" s="267">
        <v>24024</v>
      </c>
      <c r="E56" s="268">
        <v>107561582</v>
      </c>
      <c r="F56" s="269">
        <v>566686</v>
      </c>
      <c r="G56" s="178">
        <f t="shared" si="14"/>
        <v>108128268</v>
      </c>
      <c r="H56" s="270">
        <v>59</v>
      </c>
      <c r="I56" s="269">
        <v>30</v>
      </c>
      <c r="J56" s="267">
        <v>73</v>
      </c>
      <c r="K56" s="179">
        <f t="shared" si="1"/>
        <v>4500.8436563436562</v>
      </c>
      <c r="L56" s="179">
        <f t="shared" si="2"/>
        <v>1481209.1506849315</v>
      </c>
      <c r="M56" s="295">
        <f t="shared" si="3"/>
        <v>3.0386280386280385E-3</v>
      </c>
      <c r="N56" s="17"/>
      <c r="O56" s="237" t="str">
        <f t="shared" si="4"/>
        <v>東淀川区</v>
      </c>
      <c r="P56" s="201">
        <f t="shared" si="5"/>
        <v>1881.6174800862561</v>
      </c>
      <c r="Q56" s="237" t="str">
        <f t="shared" si="15"/>
        <v>大阪市</v>
      </c>
      <c r="R56" s="201">
        <f t="shared" si="16"/>
        <v>542378.63960852043</v>
      </c>
      <c r="S56" s="318" t="str">
        <f t="shared" si="8"/>
        <v>高石市</v>
      </c>
      <c r="T56" s="326">
        <f t="shared" si="9"/>
        <v>2.5848505282085863E-3</v>
      </c>
      <c r="U56" s="301">
        <f t="shared" si="10"/>
        <v>2.5999999999999999E-3</v>
      </c>
      <c r="V56" s="17"/>
      <c r="W56" s="260">
        <f t="shared" si="11"/>
        <v>2454.4376996678825</v>
      </c>
      <c r="X56" s="85">
        <f t="shared" si="12"/>
        <v>666806.30455326464</v>
      </c>
      <c r="Y56" s="302">
        <f t="shared" si="13"/>
        <v>3.7000000000000002E-3</v>
      </c>
      <c r="Z56" s="85">
        <v>0</v>
      </c>
    </row>
    <row r="57" spans="2:26" s="16" customFormat="1" ht="26.85" customHeight="1">
      <c r="B57" s="9">
        <v>52</v>
      </c>
      <c r="C57" s="167" t="s">
        <v>5</v>
      </c>
      <c r="D57" s="267">
        <v>19635</v>
      </c>
      <c r="E57" s="268">
        <v>26269611</v>
      </c>
      <c r="F57" s="269">
        <v>273604</v>
      </c>
      <c r="G57" s="178">
        <f t="shared" si="14"/>
        <v>26543215</v>
      </c>
      <c r="H57" s="270">
        <v>33</v>
      </c>
      <c r="I57" s="269">
        <v>20</v>
      </c>
      <c r="J57" s="267">
        <v>44</v>
      </c>
      <c r="K57" s="179">
        <f t="shared" si="1"/>
        <v>1351.8316781257959</v>
      </c>
      <c r="L57" s="179">
        <f t="shared" si="2"/>
        <v>603254.88636363635</v>
      </c>
      <c r="M57" s="295">
        <f t="shared" si="3"/>
        <v>2.2408963585434172E-3</v>
      </c>
      <c r="N57" s="17"/>
      <c r="O57" s="237" t="str">
        <f t="shared" si="4"/>
        <v>柏原市</v>
      </c>
      <c r="P57" s="201">
        <f t="shared" si="5"/>
        <v>1865.4262206148283</v>
      </c>
      <c r="Q57" s="237" t="str">
        <f t="shared" si="15"/>
        <v>港区</v>
      </c>
      <c r="R57" s="201">
        <f t="shared" si="16"/>
        <v>530176.47826086951</v>
      </c>
      <c r="S57" s="318" t="str">
        <f t="shared" si="8"/>
        <v>堺市堺区</v>
      </c>
      <c r="T57" s="326">
        <f t="shared" si="9"/>
        <v>2.4571142558128954E-3</v>
      </c>
      <c r="U57" s="301">
        <f t="shared" si="10"/>
        <v>2.5000000000000001E-3</v>
      </c>
      <c r="V57" s="17"/>
      <c r="W57" s="260">
        <f t="shared" si="11"/>
        <v>2454.4376996678825</v>
      </c>
      <c r="X57" s="85">
        <f t="shared" si="12"/>
        <v>666806.30455326464</v>
      </c>
      <c r="Y57" s="302">
        <f t="shared" si="13"/>
        <v>3.7000000000000002E-3</v>
      </c>
      <c r="Z57" s="85">
        <v>0</v>
      </c>
    </row>
    <row r="58" spans="2:26" s="16" customFormat="1" ht="26.85" customHeight="1">
      <c r="B58" s="9">
        <v>53</v>
      </c>
      <c r="C58" s="167" t="s">
        <v>23</v>
      </c>
      <c r="D58" s="267">
        <v>11060</v>
      </c>
      <c r="E58" s="268">
        <v>20459172</v>
      </c>
      <c r="F58" s="269">
        <v>172442</v>
      </c>
      <c r="G58" s="178">
        <f t="shared" si="14"/>
        <v>20631614</v>
      </c>
      <c r="H58" s="270">
        <v>19</v>
      </c>
      <c r="I58" s="269">
        <v>13</v>
      </c>
      <c r="J58" s="267">
        <v>27</v>
      </c>
      <c r="K58" s="179">
        <f t="shared" si="1"/>
        <v>1865.4262206148283</v>
      </c>
      <c r="L58" s="179">
        <f t="shared" si="2"/>
        <v>764133.8518518518</v>
      </c>
      <c r="M58" s="295">
        <f t="shared" si="3"/>
        <v>2.4412296564195299E-3</v>
      </c>
      <c r="N58" s="17"/>
      <c r="O58" s="237" t="str">
        <f t="shared" si="4"/>
        <v>淀川区</v>
      </c>
      <c r="P58" s="201">
        <f t="shared" si="5"/>
        <v>1819.4083833970508</v>
      </c>
      <c r="Q58" s="237" t="str">
        <f t="shared" si="15"/>
        <v>都島区</v>
      </c>
      <c r="R58" s="201">
        <f t="shared" si="16"/>
        <v>529765.17460317456</v>
      </c>
      <c r="S58" s="318" t="str">
        <f t="shared" si="8"/>
        <v>柏原市</v>
      </c>
      <c r="T58" s="326">
        <f t="shared" si="9"/>
        <v>2.4412296564195299E-3</v>
      </c>
      <c r="U58" s="301">
        <f t="shared" si="10"/>
        <v>2.3999999999999998E-3</v>
      </c>
      <c r="V58" s="17"/>
      <c r="W58" s="260">
        <f t="shared" si="11"/>
        <v>2454.4376996678825</v>
      </c>
      <c r="X58" s="85">
        <f t="shared" si="12"/>
        <v>666806.30455326464</v>
      </c>
      <c r="Y58" s="302">
        <f t="shared" si="13"/>
        <v>3.7000000000000002E-3</v>
      </c>
      <c r="Z58" s="85">
        <v>0</v>
      </c>
    </row>
    <row r="59" spans="2:26" s="16" customFormat="1" ht="26.85" customHeight="1">
      <c r="B59" s="9">
        <v>54</v>
      </c>
      <c r="C59" s="167" t="s">
        <v>29</v>
      </c>
      <c r="D59" s="267">
        <v>18634</v>
      </c>
      <c r="E59" s="268">
        <v>13811261</v>
      </c>
      <c r="F59" s="269">
        <v>235972</v>
      </c>
      <c r="G59" s="178">
        <f t="shared" si="14"/>
        <v>14047233</v>
      </c>
      <c r="H59" s="270">
        <v>12</v>
      </c>
      <c r="I59" s="269">
        <v>9</v>
      </c>
      <c r="J59" s="267">
        <v>16</v>
      </c>
      <c r="K59" s="179">
        <f t="shared" si="1"/>
        <v>753.84957604379088</v>
      </c>
      <c r="L59" s="179">
        <f t="shared" si="2"/>
        <v>877952.0625</v>
      </c>
      <c r="M59" s="295">
        <f t="shared" si="3"/>
        <v>8.5864548674466031E-4</v>
      </c>
      <c r="N59" s="17"/>
      <c r="O59" s="237" t="str">
        <f t="shared" si="4"/>
        <v>住吉区</v>
      </c>
      <c r="P59" s="201">
        <f t="shared" si="5"/>
        <v>1741.1604843849586</v>
      </c>
      <c r="Q59" s="237" t="str">
        <f t="shared" si="15"/>
        <v>天王寺区</v>
      </c>
      <c r="R59" s="201">
        <f t="shared" si="16"/>
        <v>529110.91044776118</v>
      </c>
      <c r="S59" s="318" t="str">
        <f t="shared" si="8"/>
        <v>松原市</v>
      </c>
      <c r="T59" s="326">
        <f t="shared" si="9"/>
        <v>2.4171270718232043E-3</v>
      </c>
      <c r="U59" s="301">
        <f t="shared" si="10"/>
        <v>2.3999999999999998E-3</v>
      </c>
      <c r="V59" s="17"/>
      <c r="W59" s="260">
        <f t="shared" si="11"/>
        <v>2454.4376996678825</v>
      </c>
      <c r="X59" s="85">
        <f t="shared" si="12"/>
        <v>666806.30455326464</v>
      </c>
      <c r="Y59" s="302">
        <f t="shared" si="13"/>
        <v>3.7000000000000002E-3</v>
      </c>
      <c r="Z59" s="85">
        <v>0</v>
      </c>
    </row>
    <row r="60" spans="2:26" s="16" customFormat="1" ht="26.85" customHeight="1">
      <c r="B60" s="9">
        <v>55</v>
      </c>
      <c r="C60" s="167" t="s">
        <v>18</v>
      </c>
      <c r="D60" s="271">
        <v>19451</v>
      </c>
      <c r="E60" s="272">
        <v>39090242</v>
      </c>
      <c r="F60" s="273">
        <v>765892</v>
      </c>
      <c r="G60" s="195">
        <f t="shared" si="14"/>
        <v>39856134</v>
      </c>
      <c r="H60" s="274">
        <v>66</v>
      </c>
      <c r="I60" s="273">
        <v>31</v>
      </c>
      <c r="J60" s="271">
        <v>82</v>
      </c>
      <c r="K60" s="187">
        <f t="shared" si="1"/>
        <v>2049.0532106318442</v>
      </c>
      <c r="L60" s="187">
        <f t="shared" si="2"/>
        <v>486050.41463414632</v>
      </c>
      <c r="M60" s="298">
        <f t="shared" si="3"/>
        <v>4.2157215567323013E-3</v>
      </c>
      <c r="N60" s="17"/>
      <c r="O60" s="237" t="str">
        <f t="shared" si="4"/>
        <v>熊取町</v>
      </c>
      <c r="P60" s="201">
        <f t="shared" si="5"/>
        <v>1566.8682783201612</v>
      </c>
      <c r="Q60" s="237" t="str">
        <f t="shared" si="15"/>
        <v>茨木市</v>
      </c>
      <c r="R60" s="201">
        <f t="shared" si="16"/>
        <v>526643.91194968554</v>
      </c>
      <c r="S60" s="318" t="str">
        <f t="shared" si="8"/>
        <v>堺市</v>
      </c>
      <c r="T60" s="326">
        <f t="shared" si="9"/>
        <v>2.39763204548472E-3</v>
      </c>
      <c r="U60" s="301">
        <f t="shared" si="10"/>
        <v>2.3999999999999998E-3</v>
      </c>
      <c r="V60" s="17"/>
      <c r="W60" s="260">
        <f t="shared" si="11"/>
        <v>2454.4376996678825</v>
      </c>
      <c r="X60" s="85">
        <f t="shared" si="12"/>
        <v>666806.30455326464</v>
      </c>
      <c r="Y60" s="302">
        <f t="shared" si="13"/>
        <v>3.7000000000000002E-3</v>
      </c>
      <c r="Z60" s="85">
        <v>0</v>
      </c>
    </row>
    <row r="61" spans="2:26" s="16" customFormat="1" ht="26.85" customHeight="1">
      <c r="B61" s="9">
        <v>56</v>
      </c>
      <c r="C61" s="167" t="s">
        <v>11</v>
      </c>
      <c r="D61" s="271">
        <v>12084</v>
      </c>
      <c r="E61" s="272">
        <v>22869517</v>
      </c>
      <c r="F61" s="273">
        <v>329257</v>
      </c>
      <c r="G61" s="195">
        <f t="shared" si="14"/>
        <v>23198774</v>
      </c>
      <c r="H61" s="274">
        <v>25</v>
      </c>
      <c r="I61" s="273">
        <v>14</v>
      </c>
      <c r="J61" s="271">
        <v>34</v>
      </c>
      <c r="K61" s="196">
        <f t="shared" si="1"/>
        <v>1919.7926183382986</v>
      </c>
      <c r="L61" s="196">
        <f t="shared" si="2"/>
        <v>682316.8823529412</v>
      </c>
      <c r="M61" s="298">
        <f t="shared" si="3"/>
        <v>2.8136378682555446E-3</v>
      </c>
      <c r="N61" s="17"/>
      <c r="O61" s="237" t="str">
        <f t="shared" si="4"/>
        <v>松原市</v>
      </c>
      <c r="P61" s="201">
        <f t="shared" si="5"/>
        <v>1559.186316101026</v>
      </c>
      <c r="Q61" s="237" t="str">
        <f t="shared" si="15"/>
        <v>東住吉区</v>
      </c>
      <c r="R61" s="201">
        <f t="shared" si="16"/>
        <v>517539.37815126049</v>
      </c>
      <c r="S61" s="318" t="str">
        <f t="shared" si="8"/>
        <v>泉大津市</v>
      </c>
      <c r="T61" s="326">
        <f t="shared" si="9"/>
        <v>2.3944066660281584E-3</v>
      </c>
      <c r="U61" s="301">
        <f t="shared" si="10"/>
        <v>2.3999999999999998E-3</v>
      </c>
      <c r="V61" s="17"/>
      <c r="W61" s="260">
        <f t="shared" si="11"/>
        <v>2454.4376996678825</v>
      </c>
      <c r="X61" s="85">
        <f t="shared" si="12"/>
        <v>666806.30455326464</v>
      </c>
      <c r="Y61" s="302">
        <f t="shared" si="13"/>
        <v>3.7000000000000002E-3</v>
      </c>
      <c r="Z61" s="85">
        <v>0</v>
      </c>
    </row>
    <row r="62" spans="2:26" s="16" customFormat="1" ht="26.85" customHeight="1">
      <c r="B62" s="9">
        <v>57</v>
      </c>
      <c r="C62" s="167" t="s">
        <v>50</v>
      </c>
      <c r="D62" s="267">
        <v>8898</v>
      </c>
      <c r="E62" s="268">
        <v>43659611</v>
      </c>
      <c r="F62" s="269">
        <v>202498</v>
      </c>
      <c r="G62" s="178">
        <f t="shared" si="14"/>
        <v>43862109</v>
      </c>
      <c r="H62" s="270">
        <v>18</v>
      </c>
      <c r="I62" s="269">
        <v>9</v>
      </c>
      <c r="J62" s="267">
        <v>23</v>
      </c>
      <c r="K62" s="179">
        <f t="shared" si="1"/>
        <v>4929.434592043156</v>
      </c>
      <c r="L62" s="179">
        <f t="shared" si="2"/>
        <v>1907048.2173913044</v>
      </c>
      <c r="M62" s="295">
        <f t="shared" si="3"/>
        <v>2.5848505282085863E-3</v>
      </c>
      <c r="N62" s="17"/>
      <c r="O62" s="237" t="str">
        <f t="shared" si="4"/>
        <v>枚方市</v>
      </c>
      <c r="P62" s="201">
        <f t="shared" si="5"/>
        <v>1549.2707996702391</v>
      </c>
      <c r="Q62" s="237" t="str">
        <f t="shared" si="15"/>
        <v>阪南市</v>
      </c>
      <c r="R62" s="201">
        <f t="shared" si="16"/>
        <v>505935.14285714284</v>
      </c>
      <c r="S62" s="318" t="str">
        <f t="shared" si="8"/>
        <v>岸和田市</v>
      </c>
      <c r="T62" s="326">
        <f t="shared" si="9"/>
        <v>2.3078777858151632E-3</v>
      </c>
      <c r="U62" s="301">
        <f t="shared" si="10"/>
        <v>2.3E-3</v>
      </c>
      <c r="V62" s="17"/>
      <c r="W62" s="260">
        <f t="shared" si="11"/>
        <v>2454.4376996678825</v>
      </c>
      <c r="X62" s="85">
        <f t="shared" si="12"/>
        <v>666806.30455326464</v>
      </c>
      <c r="Y62" s="302">
        <f t="shared" si="13"/>
        <v>3.7000000000000002E-3</v>
      </c>
      <c r="Z62" s="85">
        <v>0</v>
      </c>
    </row>
    <row r="63" spans="2:26" s="16" customFormat="1" ht="26.85" customHeight="1">
      <c r="B63" s="9">
        <v>58</v>
      </c>
      <c r="C63" s="167" t="s">
        <v>30</v>
      </c>
      <c r="D63" s="267">
        <v>10383</v>
      </c>
      <c r="E63" s="268">
        <v>21654599</v>
      </c>
      <c r="F63" s="269">
        <v>131002</v>
      </c>
      <c r="G63" s="178">
        <f t="shared" si="14"/>
        <v>21785601</v>
      </c>
      <c r="H63" s="270">
        <v>12</v>
      </c>
      <c r="I63" s="269">
        <v>7</v>
      </c>
      <c r="J63" s="267">
        <v>15</v>
      </c>
      <c r="K63" s="179">
        <f t="shared" si="1"/>
        <v>2098.1990754117305</v>
      </c>
      <c r="L63" s="179">
        <f t="shared" si="2"/>
        <v>1452373.4</v>
      </c>
      <c r="M63" s="295">
        <f t="shared" si="3"/>
        <v>1.444669170759896E-3</v>
      </c>
      <c r="N63" s="17"/>
      <c r="O63" s="237" t="str">
        <f t="shared" si="4"/>
        <v>鶴見区</v>
      </c>
      <c r="P63" s="201">
        <f t="shared" si="5"/>
        <v>1528.3831066766897</v>
      </c>
      <c r="Q63" s="237" t="str">
        <f t="shared" si="15"/>
        <v>住吉区</v>
      </c>
      <c r="R63" s="201">
        <f t="shared" si="16"/>
        <v>487835.85714285716</v>
      </c>
      <c r="S63" s="318" t="str">
        <f t="shared" si="8"/>
        <v>箕面市</v>
      </c>
      <c r="T63" s="326">
        <f t="shared" si="9"/>
        <v>2.2408963585434172E-3</v>
      </c>
      <c r="U63" s="301">
        <f t="shared" si="10"/>
        <v>2.2000000000000001E-3</v>
      </c>
      <c r="V63" s="17"/>
      <c r="W63" s="260">
        <f t="shared" si="11"/>
        <v>2454.4376996678825</v>
      </c>
      <c r="X63" s="85">
        <f t="shared" si="12"/>
        <v>666806.30455326464</v>
      </c>
      <c r="Y63" s="302">
        <f t="shared" si="13"/>
        <v>3.7000000000000002E-3</v>
      </c>
      <c r="Z63" s="85">
        <v>0</v>
      </c>
    </row>
    <row r="64" spans="2:26" s="16" customFormat="1" ht="26.85" customHeight="1">
      <c r="B64" s="9">
        <v>59</v>
      </c>
      <c r="C64" s="167" t="s">
        <v>24</v>
      </c>
      <c r="D64" s="267">
        <v>74266</v>
      </c>
      <c r="E64" s="268">
        <v>233013568</v>
      </c>
      <c r="F64" s="269">
        <v>2602401</v>
      </c>
      <c r="G64" s="178">
        <f t="shared" si="14"/>
        <v>235615969</v>
      </c>
      <c r="H64" s="270">
        <v>245</v>
      </c>
      <c r="I64" s="269">
        <v>117</v>
      </c>
      <c r="J64" s="267">
        <v>317</v>
      </c>
      <c r="K64" s="179">
        <f t="shared" si="1"/>
        <v>3172.5953868526649</v>
      </c>
      <c r="L64" s="179">
        <f t="shared" si="2"/>
        <v>743268.04100946372</v>
      </c>
      <c r="M64" s="295">
        <f t="shared" si="3"/>
        <v>4.2684404707403123E-3</v>
      </c>
      <c r="N64" s="17"/>
      <c r="O64" s="237" t="str">
        <f t="shared" si="4"/>
        <v>堺市南区</v>
      </c>
      <c r="P64" s="201">
        <f t="shared" si="5"/>
        <v>1447.7226552204527</v>
      </c>
      <c r="Q64" s="237" t="str">
        <f t="shared" si="15"/>
        <v>鶴見区</v>
      </c>
      <c r="R64" s="201">
        <f t="shared" si="16"/>
        <v>486191.95652173914</v>
      </c>
      <c r="S64" s="318" t="str">
        <f t="shared" si="8"/>
        <v>阪南市</v>
      </c>
      <c r="T64" s="326">
        <f t="shared" si="9"/>
        <v>2.1973422622161764E-3</v>
      </c>
      <c r="U64" s="301">
        <f t="shared" si="10"/>
        <v>2.2000000000000001E-3</v>
      </c>
      <c r="V64" s="17"/>
      <c r="W64" s="260">
        <f t="shared" si="11"/>
        <v>2454.4376996678825</v>
      </c>
      <c r="X64" s="85">
        <f t="shared" si="12"/>
        <v>666806.30455326464</v>
      </c>
      <c r="Y64" s="302">
        <f t="shared" si="13"/>
        <v>3.7000000000000002E-3</v>
      </c>
      <c r="Z64" s="85">
        <v>0</v>
      </c>
    </row>
    <row r="65" spans="2:26" s="16" customFormat="1" ht="26.85" customHeight="1">
      <c r="B65" s="9">
        <v>60</v>
      </c>
      <c r="C65" s="167" t="s">
        <v>51</v>
      </c>
      <c r="D65" s="271">
        <v>9658</v>
      </c>
      <c r="E65" s="272">
        <v>25584331</v>
      </c>
      <c r="F65" s="273">
        <v>176737</v>
      </c>
      <c r="G65" s="195">
        <f t="shared" si="14"/>
        <v>25761068</v>
      </c>
      <c r="H65" s="274">
        <v>25</v>
      </c>
      <c r="I65" s="273">
        <v>13</v>
      </c>
      <c r="J65" s="271">
        <v>32</v>
      </c>
      <c r="K65" s="187">
        <f t="shared" si="1"/>
        <v>2667.329467798716</v>
      </c>
      <c r="L65" s="187">
        <f t="shared" si="2"/>
        <v>805033.375</v>
      </c>
      <c r="M65" s="298">
        <f t="shared" si="3"/>
        <v>3.3133153862083247E-3</v>
      </c>
      <c r="N65" s="17"/>
      <c r="O65" s="237" t="str">
        <f t="shared" si="4"/>
        <v>岸和田市</v>
      </c>
      <c r="P65" s="201">
        <f t="shared" si="5"/>
        <v>1403.165581619648</v>
      </c>
      <c r="Q65" s="237" t="str">
        <f t="shared" si="15"/>
        <v>門真市</v>
      </c>
      <c r="R65" s="201">
        <f t="shared" si="16"/>
        <v>486050.41463414632</v>
      </c>
      <c r="S65" s="318" t="str">
        <f t="shared" si="8"/>
        <v>交野市</v>
      </c>
      <c r="T65" s="326">
        <f t="shared" si="9"/>
        <v>2.1788250484183346E-3</v>
      </c>
      <c r="U65" s="301">
        <f t="shared" si="10"/>
        <v>2.2000000000000001E-3</v>
      </c>
      <c r="V65" s="17"/>
      <c r="W65" s="260">
        <f t="shared" si="11"/>
        <v>2454.4376996678825</v>
      </c>
      <c r="X65" s="85">
        <f t="shared" si="12"/>
        <v>666806.30455326464</v>
      </c>
      <c r="Y65" s="302">
        <f t="shared" si="13"/>
        <v>3.7000000000000002E-3</v>
      </c>
      <c r="Z65" s="85">
        <v>0</v>
      </c>
    </row>
    <row r="66" spans="2:26" s="16" customFormat="1" ht="26.85" customHeight="1">
      <c r="B66" s="9">
        <v>61</v>
      </c>
      <c r="C66" s="167" t="s">
        <v>19</v>
      </c>
      <c r="D66" s="267">
        <v>8401</v>
      </c>
      <c r="E66" s="268">
        <v>18202089</v>
      </c>
      <c r="F66" s="269">
        <v>216078</v>
      </c>
      <c r="G66" s="178">
        <f t="shared" si="14"/>
        <v>18418167</v>
      </c>
      <c r="H66" s="270">
        <v>27</v>
      </c>
      <c r="I66" s="269">
        <v>12</v>
      </c>
      <c r="J66" s="267">
        <v>30</v>
      </c>
      <c r="K66" s="179">
        <f t="shared" si="1"/>
        <v>2192.3779311986668</v>
      </c>
      <c r="L66" s="179">
        <f t="shared" si="2"/>
        <v>613938.9</v>
      </c>
      <c r="M66" s="295">
        <f t="shared" si="3"/>
        <v>3.5710034519700036E-3</v>
      </c>
      <c r="N66" s="17"/>
      <c r="O66" s="237" t="str">
        <f t="shared" si="4"/>
        <v>池田市</v>
      </c>
      <c r="P66" s="201">
        <f t="shared" si="5"/>
        <v>1394.9847253017986</v>
      </c>
      <c r="Q66" s="237" t="str">
        <f t="shared" si="15"/>
        <v>旭区</v>
      </c>
      <c r="R66" s="201">
        <f t="shared" si="16"/>
        <v>481166.04273504275</v>
      </c>
      <c r="S66" s="318" t="str">
        <f t="shared" si="8"/>
        <v>河南町</v>
      </c>
      <c r="T66" s="326">
        <f t="shared" si="9"/>
        <v>2.0646937370956643E-3</v>
      </c>
      <c r="U66" s="301">
        <f t="shared" si="10"/>
        <v>2.0999999999999999E-3</v>
      </c>
      <c r="V66" s="17"/>
      <c r="W66" s="260">
        <f t="shared" si="11"/>
        <v>2454.4376996678825</v>
      </c>
      <c r="X66" s="85">
        <f t="shared" si="12"/>
        <v>666806.30455326464</v>
      </c>
      <c r="Y66" s="302">
        <f t="shared" si="13"/>
        <v>3.7000000000000002E-3</v>
      </c>
      <c r="Z66" s="85">
        <v>0</v>
      </c>
    </row>
    <row r="67" spans="2:26" s="16" customFormat="1" ht="26.85" customHeight="1">
      <c r="B67" s="9">
        <v>62</v>
      </c>
      <c r="C67" s="167" t="s">
        <v>20</v>
      </c>
      <c r="D67" s="267">
        <v>12392</v>
      </c>
      <c r="E67" s="268">
        <v>31839073</v>
      </c>
      <c r="F67" s="269">
        <v>211888</v>
      </c>
      <c r="G67" s="178">
        <f t="shared" si="14"/>
        <v>32050961</v>
      </c>
      <c r="H67" s="270">
        <v>20</v>
      </c>
      <c r="I67" s="269">
        <v>12</v>
      </c>
      <c r="J67" s="267">
        <v>27</v>
      </c>
      <c r="K67" s="179">
        <f t="shared" si="1"/>
        <v>2586.4235797288575</v>
      </c>
      <c r="L67" s="179">
        <f t="shared" si="2"/>
        <v>1187072.6296296297</v>
      </c>
      <c r="M67" s="295">
        <f t="shared" si="3"/>
        <v>2.1788250484183346E-3</v>
      </c>
      <c r="N67" s="17"/>
      <c r="O67" s="237" t="str">
        <f t="shared" si="4"/>
        <v>箕面市</v>
      </c>
      <c r="P67" s="201">
        <f t="shared" si="5"/>
        <v>1351.8316781257959</v>
      </c>
      <c r="Q67" s="237" t="str">
        <f t="shared" si="15"/>
        <v>此花区</v>
      </c>
      <c r="R67" s="201">
        <f t="shared" si="16"/>
        <v>480617.57142857142</v>
      </c>
      <c r="S67" s="318" t="str">
        <f t="shared" si="8"/>
        <v>港区</v>
      </c>
      <c r="T67" s="326">
        <f t="shared" si="9"/>
        <v>1.8973766705164164E-3</v>
      </c>
      <c r="U67" s="301">
        <f t="shared" si="10"/>
        <v>1.9E-3</v>
      </c>
      <c r="V67" s="17"/>
      <c r="W67" s="260">
        <f t="shared" si="11"/>
        <v>2454.4376996678825</v>
      </c>
      <c r="X67" s="85">
        <f t="shared" si="12"/>
        <v>666806.30455326464</v>
      </c>
      <c r="Y67" s="302">
        <f t="shared" si="13"/>
        <v>3.7000000000000002E-3</v>
      </c>
      <c r="Z67" s="85">
        <v>0</v>
      </c>
    </row>
    <row r="68" spans="2:26" s="16" customFormat="1" ht="26.85" customHeight="1">
      <c r="B68" s="9">
        <v>63</v>
      </c>
      <c r="C68" s="167" t="s">
        <v>31</v>
      </c>
      <c r="D68" s="271">
        <v>9042</v>
      </c>
      <c r="E68" s="272">
        <v>31985394</v>
      </c>
      <c r="F68" s="273">
        <v>113974</v>
      </c>
      <c r="G68" s="195">
        <f t="shared" si="14"/>
        <v>32099368</v>
      </c>
      <c r="H68" s="274">
        <v>21</v>
      </c>
      <c r="I68" s="273">
        <v>7</v>
      </c>
      <c r="J68" s="271">
        <v>24</v>
      </c>
      <c r="K68" s="187">
        <f t="shared" si="1"/>
        <v>3550.0296394602965</v>
      </c>
      <c r="L68" s="187">
        <f t="shared" si="2"/>
        <v>1337473.6666666667</v>
      </c>
      <c r="M68" s="298">
        <f t="shared" si="3"/>
        <v>2.6542800265428003E-3</v>
      </c>
      <c r="N68" s="17"/>
      <c r="O68" s="237" t="str">
        <f t="shared" si="4"/>
        <v>吹田市</v>
      </c>
      <c r="P68" s="201">
        <f t="shared" si="5"/>
        <v>1215.9056093943641</v>
      </c>
      <c r="Q68" s="237" t="str">
        <f t="shared" si="15"/>
        <v>堺市美原区</v>
      </c>
      <c r="R68" s="201">
        <f t="shared" si="16"/>
        <v>477431.88888888888</v>
      </c>
      <c r="S68" s="318" t="str">
        <f t="shared" si="8"/>
        <v>貝塚市</v>
      </c>
      <c r="T68" s="326">
        <f t="shared" si="9"/>
        <v>1.7894654944370964E-3</v>
      </c>
      <c r="U68" s="301">
        <f t="shared" si="10"/>
        <v>1.8E-3</v>
      </c>
      <c r="V68" s="17"/>
      <c r="W68" s="260">
        <f t="shared" si="11"/>
        <v>2454.4376996678825</v>
      </c>
      <c r="X68" s="85">
        <f t="shared" si="12"/>
        <v>666806.30455326464</v>
      </c>
      <c r="Y68" s="302">
        <f t="shared" si="13"/>
        <v>3.7000000000000002E-3</v>
      </c>
      <c r="Z68" s="85">
        <v>0</v>
      </c>
    </row>
    <row r="69" spans="2:26" s="16" customFormat="1" ht="26.85" customHeight="1">
      <c r="B69" s="9">
        <v>64</v>
      </c>
      <c r="C69" s="167" t="s">
        <v>52</v>
      </c>
      <c r="D69" s="271">
        <v>9557</v>
      </c>
      <c r="E69" s="272">
        <v>10460302</v>
      </c>
      <c r="F69" s="273">
        <v>164336</v>
      </c>
      <c r="G69" s="195">
        <f t="shared" si="14"/>
        <v>10624638</v>
      </c>
      <c r="H69" s="274">
        <v>13</v>
      </c>
      <c r="I69" s="273">
        <v>12</v>
      </c>
      <c r="J69" s="271">
        <v>21</v>
      </c>
      <c r="K69" s="196">
        <f t="shared" si="1"/>
        <v>1111.7126713403788</v>
      </c>
      <c r="L69" s="196">
        <f t="shared" si="2"/>
        <v>505935.14285714284</v>
      </c>
      <c r="M69" s="298">
        <f t="shared" si="3"/>
        <v>2.1973422622161764E-3</v>
      </c>
      <c r="N69" s="17"/>
      <c r="O69" s="237" t="str">
        <f t="shared" si="4"/>
        <v>貝塚市</v>
      </c>
      <c r="P69" s="201">
        <f t="shared" si="5"/>
        <v>1201.3109001789464</v>
      </c>
      <c r="Q69" s="237" t="str">
        <f t="shared" si="15"/>
        <v>枚方市</v>
      </c>
      <c r="R69" s="201">
        <f t="shared" si="16"/>
        <v>476970.9340101523</v>
      </c>
      <c r="S69" s="318" t="str">
        <f t="shared" si="8"/>
        <v>堺市南区</v>
      </c>
      <c r="T69" s="326">
        <f t="shared" si="9"/>
        <v>1.7319929214202343E-3</v>
      </c>
      <c r="U69" s="301">
        <f t="shared" si="10"/>
        <v>1.6999999999999999E-3</v>
      </c>
      <c r="V69" s="17"/>
      <c r="W69" s="260">
        <f t="shared" si="11"/>
        <v>2454.4376996678825</v>
      </c>
      <c r="X69" s="85">
        <f t="shared" si="12"/>
        <v>666806.30455326464</v>
      </c>
      <c r="Y69" s="302">
        <f t="shared" si="13"/>
        <v>3.7000000000000002E-3</v>
      </c>
      <c r="Z69" s="85">
        <v>0</v>
      </c>
    </row>
    <row r="70" spans="2:26" s="16" customFormat="1" ht="26.85" customHeight="1">
      <c r="B70" s="9">
        <v>65</v>
      </c>
      <c r="C70" s="167" t="s">
        <v>12</v>
      </c>
      <c r="D70" s="267">
        <v>4628</v>
      </c>
      <c r="E70" s="268">
        <v>15356683</v>
      </c>
      <c r="F70" s="269">
        <v>105821</v>
      </c>
      <c r="G70" s="178">
        <f t="shared" ref="G70:G79" si="17">SUM(E70:F70)</f>
        <v>15462504</v>
      </c>
      <c r="H70" s="270">
        <v>17</v>
      </c>
      <c r="I70" s="269">
        <v>4</v>
      </c>
      <c r="J70" s="267">
        <v>18</v>
      </c>
      <c r="K70" s="179">
        <f t="shared" si="1"/>
        <v>3341.0769230769229</v>
      </c>
      <c r="L70" s="179">
        <f t="shared" si="2"/>
        <v>859028</v>
      </c>
      <c r="M70" s="295">
        <f t="shared" si="3"/>
        <v>3.8893690579083835E-3</v>
      </c>
      <c r="N70" s="17"/>
      <c r="O70" s="237" t="str">
        <f t="shared" si="4"/>
        <v>東成区</v>
      </c>
      <c r="P70" s="201">
        <f t="shared" si="5"/>
        <v>1135.5101039993235</v>
      </c>
      <c r="Q70" s="237" t="str">
        <f t="shared" ref="Q70:Q79" si="18">INDEX($C$6:$C$79,MATCH(R70,L$6:L$79,0))</f>
        <v>平野区</v>
      </c>
      <c r="R70" s="201">
        <f t="shared" ref="R70" si="19">LARGE(L$6:L$79,ROW(A65))</f>
        <v>468224.97619047621</v>
      </c>
      <c r="S70" s="318" t="str">
        <f t="shared" si="8"/>
        <v>熊取町</v>
      </c>
      <c r="T70" s="326">
        <f t="shared" si="9"/>
        <v>1.7046335037966837E-3</v>
      </c>
      <c r="U70" s="301">
        <f t="shared" si="10"/>
        <v>1.6999999999999999E-3</v>
      </c>
      <c r="V70" s="17"/>
      <c r="W70" s="260">
        <f t="shared" si="11"/>
        <v>2454.4376996678825</v>
      </c>
      <c r="X70" s="85">
        <f t="shared" si="12"/>
        <v>666806.30455326464</v>
      </c>
      <c r="Y70" s="302">
        <f t="shared" si="13"/>
        <v>3.7000000000000002E-3</v>
      </c>
      <c r="Z70" s="85">
        <v>0</v>
      </c>
    </row>
    <row r="71" spans="2:26" s="16" customFormat="1" ht="26.85" customHeight="1">
      <c r="B71" s="9">
        <v>66</v>
      </c>
      <c r="C71" s="167" t="s">
        <v>6</v>
      </c>
      <c r="D71" s="267">
        <v>4761</v>
      </c>
      <c r="E71" s="268">
        <v>16532561</v>
      </c>
      <c r="F71" s="269">
        <v>151872</v>
      </c>
      <c r="G71" s="178">
        <f t="shared" si="17"/>
        <v>16684433</v>
      </c>
      <c r="H71" s="270">
        <v>11</v>
      </c>
      <c r="I71" s="269">
        <v>6</v>
      </c>
      <c r="J71" s="267">
        <v>15</v>
      </c>
      <c r="K71" s="179">
        <f t="shared" ref="K71:K79" si="20">IFERROR(G71/D71,0)</f>
        <v>3504.3967653854234</v>
      </c>
      <c r="L71" s="179">
        <f t="shared" ref="L71:L79" si="21">IFERROR(G71/J71,0)</f>
        <v>1112295.5333333334</v>
      </c>
      <c r="M71" s="295">
        <f t="shared" ref="M71:M79" si="22">IFERROR(J71/D71,"-")</f>
        <v>3.1505986137366098E-3</v>
      </c>
      <c r="N71" s="17"/>
      <c r="O71" s="237" t="str">
        <f t="shared" ref="O71:O79" si="23">INDEX($C$6:$C$79,MATCH(P71,K$6:K$79,0))</f>
        <v>阪南市</v>
      </c>
      <c r="P71" s="201">
        <f t="shared" ref="P71:P79" si="24">LARGE(K$6:K$79,ROW(A66))</f>
        <v>1111.7126713403788</v>
      </c>
      <c r="Q71" s="237" t="str">
        <f t="shared" si="18"/>
        <v>吹田市</v>
      </c>
      <c r="R71" s="201">
        <f t="shared" ref="R71:R79" si="25">LARGE(L$6:L$79,ROW(A66))</f>
        <v>456855.64885496185</v>
      </c>
      <c r="S71" s="318" t="str">
        <f t="shared" ref="S71:S79" si="26">INDEX($C$6:$C$79,MATCH(T71,M$6:M$79,0))</f>
        <v>泉佐野市</v>
      </c>
      <c r="T71" s="326">
        <f t="shared" ref="T71:T79" si="27">LARGE(M$6:M$79,ROW(A66))</f>
        <v>1.5815168809736643E-3</v>
      </c>
      <c r="U71" s="301">
        <f t="shared" ref="U71:U79" si="28">ROUND(T71,4)</f>
        <v>1.6000000000000001E-3</v>
      </c>
      <c r="V71" s="17"/>
      <c r="W71" s="260">
        <f t="shared" ref="W71:W79" si="29">$K$80</f>
        <v>2454.4376996678825</v>
      </c>
      <c r="X71" s="85">
        <f t="shared" ref="X71:X79" si="30">$L$80</f>
        <v>666806.30455326464</v>
      </c>
      <c r="Y71" s="302">
        <f t="shared" ref="Y71:Y79" si="31">ROUND($M$80,4)</f>
        <v>3.7000000000000002E-3</v>
      </c>
      <c r="Z71" s="85">
        <v>0</v>
      </c>
    </row>
    <row r="72" spans="2:26" s="16" customFormat="1" ht="26.85" customHeight="1">
      <c r="B72" s="9">
        <v>67</v>
      </c>
      <c r="C72" s="167" t="s">
        <v>7</v>
      </c>
      <c r="D72" s="267">
        <v>2107</v>
      </c>
      <c r="E72" s="268">
        <v>5627971</v>
      </c>
      <c r="F72" s="269">
        <v>41594</v>
      </c>
      <c r="G72" s="178">
        <f t="shared" si="17"/>
        <v>5669565</v>
      </c>
      <c r="H72" s="270">
        <v>7</v>
      </c>
      <c r="I72" s="269">
        <v>3</v>
      </c>
      <c r="J72" s="267">
        <v>9</v>
      </c>
      <c r="K72" s="179">
        <f t="shared" si="20"/>
        <v>2690.8234456573327</v>
      </c>
      <c r="L72" s="179">
        <f t="shared" si="21"/>
        <v>629951.66666666663</v>
      </c>
      <c r="M72" s="295">
        <f t="shared" si="22"/>
        <v>4.2714760322733747E-3</v>
      </c>
      <c r="N72" s="17"/>
      <c r="O72" s="237" t="str">
        <f t="shared" si="23"/>
        <v>泉佐野市</v>
      </c>
      <c r="P72" s="201">
        <f t="shared" si="24"/>
        <v>1042.4725297393936</v>
      </c>
      <c r="Q72" s="237" t="str">
        <f t="shared" si="18"/>
        <v>河内長野市</v>
      </c>
      <c r="R72" s="201">
        <f t="shared" si="25"/>
        <v>439855.83333333331</v>
      </c>
      <c r="S72" s="318" t="str">
        <f t="shared" si="26"/>
        <v>河内長野市</v>
      </c>
      <c r="T72" s="326">
        <f t="shared" si="27"/>
        <v>1.4994002399040384E-3</v>
      </c>
      <c r="U72" s="301">
        <f t="shared" si="28"/>
        <v>1.5E-3</v>
      </c>
      <c r="V72" s="17"/>
      <c r="W72" s="260">
        <f t="shared" si="29"/>
        <v>2454.4376996678825</v>
      </c>
      <c r="X72" s="85">
        <f t="shared" si="30"/>
        <v>666806.30455326464</v>
      </c>
      <c r="Y72" s="302">
        <f t="shared" si="31"/>
        <v>3.7000000000000002E-3</v>
      </c>
      <c r="Z72" s="85">
        <v>0</v>
      </c>
    </row>
    <row r="73" spans="2:26" s="16" customFormat="1" ht="26.85" customHeight="1">
      <c r="B73" s="9">
        <v>68</v>
      </c>
      <c r="C73" s="167" t="s">
        <v>53</v>
      </c>
      <c r="D73" s="267">
        <v>2853</v>
      </c>
      <c r="E73" s="268">
        <v>8654693</v>
      </c>
      <c r="F73" s="269">
        <v>57987</v>
      </c>
      <c r="G73" s="178">
        <f t="shared" si="17"/>
        <v>8712680</v>
      </c>
      <c r="H73" s="270">
        <v>6</v>
      </c>
      <c r="I73" s="269">
        <v>3</v>
      </c>
      <c r="J73" s="267">
        <v>9</v>
      </c>
      <c r="K73" s="179">
        <f t="shared" si="20"/>
        <v>3053.8661058534876</v>
      </c>
      <c r="L73" s="179">
        <f t="shared" si="21"/>
        <v>968075.5555555555</v>
      </c>
      <c r="M73" s="295">
        <f t="shared" si="22"/>
        <v>3.1545741324921135E-3</v>
      </c>
      <c r="N73" s="17"/>
      <c r="O73" s="237" t="str">
        <f t="shared" si="23"/>
        <v>浪速区</v>
      </c>
      <c r="P73" s="201">
        <f t="shared" si="24"/>
        <v>1024.5919815504701</v>
      </c>
      <c r="Q73" s="237" t="str">
        <f t="shared" si="18"/>
        <v>淀川区</v>
      </c>
      <c r="R73" s="201">
        <f t="shared" si="25"/>
        <v>429849.90322580643</v>
      </c>
      <c r="S73" s="318" t="str">
        <f t="shared" si="26"/>
        <v>堺市西区</v>
      </c>
      <c r="T73" s="326">
        <f t="shared" si="27"/>
        <v>1.4758695331332709E-3</v>
      </c>
      <c r="U73" s="301">
        <f t="shared" si="28"/>
        <v>1.5E-3</v>
      </c>
      <c r="V73" s="17"/>
      <c r="W73" s="260">
        <f t="shared" si="29"/>
        <v>2454.4376996678825</v>
      </c>
      <c r="X73" s="85">
        <f t="shared" si="30"/>
        <v>666806.30455326464</v>
      </c>
      <c r="Y73" s="302">
        <f t="shared" si="31"/>
        <v>3.7000000000000002E-3</v>
      </c>
      <c r="Z73" s="85">
        <v>0</v>
      </c>
    </row>
    <row r="74" spans="2:26" s="16" customFormat="1" ht="26.85" customHeight="1">
      <c r="B74" s="9">
        <v>69</v>
      </c>
      <c r="C74" s="167" t="s">
        <v>54</v>
      </c>
      <c r="D74" s="267">
        <v>6453</v>
      </c>
      <c r="E74" s="268">
        <v>10053347</v>
      </c>
      <c r="F74" s="269">
        <v>57654</v>
      </c>
      <c r="G74" s="178">
        <f t="shared" si="17"/>
        <v>10111001</v>
      </c>
      <c r="H74" s="270">
        <v>8</v>
      </c>
      <c r="I74" s="269">
        <v>6</v>
      </c>
      <c r="J74" s="267">
        <v>11</v>
      </c>
      <c r="K74" s="179">
        <f t="shared" si="20"/>
        <v>1566.8682783201612</v>
      </c>
      <c r="L74" s="179">
        <f t="shared" si="21"/>
        <v>919181.90909090906</v>
      </c>
      <c r="M74" s="295">
        <f t="shared" si="22"/>
        <v>1.7046335037966837E-3</v>
      </c>
      <c r="N74" s="17"/>
      <c r="O74" s="237" t="str">
        <f t="shared" si="23"/>
        <v>港区</v>
      </c>
      <c r="P74" s="201">
        <f t="shared" si="24"/>
        <v>1005.9444811087279</v>
      </c>
      <c r="Q74" s="237" t="str">
        <f t="shared" si="18"/>
        <v>東成区</v>
      </c>
      <c r="R74" s="201">
        <f t="shared" si="25"/>
        <v>362964.2702702703</v>
      </c>
      <c r="S74" s="318" t="str">
        <f t="shared" si="26"/>
        <v>藤井寺市</v>
      </c>
      <c r="T74" s="326">
        <f t="shared" si="27"/>
        <v>1.444669170759896E-3</v>
      </c>
      <c r="U74" s="301">
        <f t="shared" si="28"/>
        <v>1.4E-3</v>
      </c>
      <c r="V74" s="17"/>
      <c r="W74" s="260">
        <f t="shared" si="29"/>
        <v>2454.4376996678825</v>
      </c>
      <c r="X74" s="85">
        <f t="shared" si="30"/>
        <v>666806.30455326464</v>
      </c>
      <c r="Y74" s="302">
        <f t="shared" si="31"/>
        <v>3.7000000000000002E-3</v>
      </c>
      <c r="Z74" s="85">
        <v>0</v>
      </c>
    </row>
    <row r="75" spans="2:26" s="16" customFormat="1" ht="26.85" customHeight="1">
      <c r="B75" s="9">
        <v>70</v>
      </c>
      <c r="C75" s="167" t="s">
        <v>55</v>
      </c>
      <c r="D75" s="267">
        <v>1180</v>
      </c>
      <c r="E75" s="268">
        <v>4163171</v>
      </c>
      <c r="F75" s="269">
        <v>7331</v>
      </c>
      <c r="G75" s="178">
        <f t="shared" si="17"/>
        <v>4170502</v>
      </c>
      <c r="H75" s="270">
        <v>3</v>
      </c>
      <c r="I75" s="269">
        <v>1</v>
      </c>
      <c r="J75" s="267">
        <v>4</v>
      </c>
      <c r="K75" s="179">
        <f t="shared" si="20"/>
        <v>3534.3237288135592</v>
      </c>
      <c r="L75" s="179">
        <f t="shared" si="21"/>
        <v>1042625.5</v>
      </c>
      <c r="M75" s="295">
        <f t="shared" si="22"/>
        <v>3.3898305084745762E-3</v>
      </c>
      <c r="N75" s="17"/>
      <c r="O75" s="237" t="str">
        <f t="shared" si="23"/>
        <v>西淀川区</v>
      </c>
      <c r="P75" s="201">
        <f t="shared" si="24"/>
        <v>848.7088347296268</v>
      </c>
      <c r="Q75" s="237" t="str">
        <f t="shared" si="18"/>
        <v>東淀川区</v>
      </c>
      <c r="R75" s="201">
        <f t="shared" si="25"/>
        <v>362338.93220338982</v>
      </c>
      <c r="S75" s="318" t="str">
        <f t="shared" si="26"/>
        <v>堺市美原区</v>
      </c>
      <c r="T75" s="326">
        <f t="shared" si="27"/>
        <v>1.4128728414442701E-3</v>
      </c>
      <c r="U75" s="301">
        <f t="shared" si="28"/>
        <v>1.4E-3</v>
      </c>
      <c r="V75" s="17"/>
      <c r="W75" s="260">
        <f t="shared" si="29"/>
        <v>2454.4376996678825</v>
      </c>
      <c r="X75" s="85">
        <f t="shared" si="30"/>
        <v>666806.30455326464</v>
      </c>
      <c r="Y75" s="302">
        <f t="shared" si="31"/>
        <v>3.7000000000000002E-3</v>
      </c>
      <c r="Z75" s="85">
        <v>0</v>
      </c>
    </row>
    <row r="76" spans="2:26" s="16" customFormat="1" ht="26.85" customHeight="1">
      <c r="B76" s="9">
        <v>71</v>
      </c>
      <c r="C76" s="167" t="s">
        <v>56</v>
      </c>
      <c r="D76" s="271">
        <v>3491</v>
      </c>
      <c r="E76" s="272">
        <v>12519412</v>
      </c>
      <c r="F76" s="273">
        <v>118967</v>
      </c>
      <c r="G76" s="195">
        <f t="shared" si="17"/>
        <v>12638379</v>
      </c>
      <c r="H76" s="274">
        <v>8</v>
      </c>
      <c r="I76" s="273">
        <v>6</v>
      </c>
      <c r="J76" s="271">
        <v>12</v>
      </c>
      <c r="K76" s="187">
        <f t="shared" si="20"/>
        <v>3620.2747063878546</v>
      </c>
      <c r="L76" s="187">
        <f t="shared" si="21"/>
        <v>1053198.25</v>
      </c>
      <c r="M76" s="298">
        <f t="shared" si="22"/>
        <v>3.4374104841019765E-3</v>
      </c>
      <c r="N76" s="17"/>
      <c r="O76" s="237" t="str">
        <f t="shared" si="23"/>
        <v>羽曳野市</v>
      </c>
      <c r="P76" s="201">
        <f t="shared" si="24"/>
        <v>753.84957604379088</v>
      </c>
      <c r="Q76" s="237" t="str">
        <f t="shared" si="18"/>
        <v>池田市</v>
      </c>
      <c r="R76" s="201">
        <f t="shared" si="25"/>
        <v>314569.05555555556</v>
      </c>
      <c r="S76" s="318" t="str">
        <f t="shared" si="26"/>
        <v>富田林市</v>
      </c>
      <c r="T76" s="326">
        <f t="shared" si="27"/>
        <v>1.1933174224343676E-3</v>
      </c>
      <c r="U76" s="301">
        <f t="shared" si="28"/>
        <v>1.1999999999999999E-3</v>
      </c>
      <c r="V76" s="17"/>
      <c r="W76" s="260">
        <f t="shared" si="29"/>
        <v>2454.4376996678825</v>
      </c>
      <c r="X76" s="85">
        <f t="shared" si="30"/>
        <v>666806.30455326464</v>
      </c>
      <c r="Y76" s="302">
        <f t="shared" si="31"/>
        <v>3.7000000000000002E-3</v>
      </c>
      <c r="Z76" s="85">
        <v>0</v>
      </c>
    </row>
    <row r="77" spans="2:26" s="16" customFormat="1" ht="26.85" customHeight="1">
      <c r="B77" s="9">
        <v>72</v>
      </c>
      <c r="C77" s="167" t="s">
        <v>32</v>
      </c>
      <c r="D77" s="271">
        <v>2107</v>
      </c>
      <c r="E77" s="272">
        <v>0</v>
      </c>
      <c r="F77" s="273">
        <v>0</v>
      </c>
      <c r="G77" s="195">
        <f t="shared" si="17"/>
        <v>0</v>
      </c>
      <c r="H77" s="274">
        <v>0</v>
      </c>
      <c r="I77" s="273">
        <v>0</v>
      </c>
      <c r="J77" s="271">
        <v>0</v>
      </c>
      <c r="K77" s="196">
        <f t="shared" si="20"/>
        <v>0</v>
      </c>
      <c r="L77" s="196">
        <f t="shared" si="21"/>
        <v>0</v>
      </c>
      <c r="M77" s="298">
        <f>IFERROR(J77/D77,"-")</f>
        <v>0</v>
      </c>
      <c r="N77" s="17"/>
      <c r="O77" s="237" t="str">
        <f t="shared" si="23"/>
        <v>堺市美原区</v>
      </c>
      <c r="P77" s="201">
        <f t="shared" si="24"/>
        <v>674.5505494505494</v>
      </c>
      <c r="Q77" s="237" t="str">
        <f t="shared" si="18"/>
        <v>浪速区</v>
      </c>
      <c r="R77" s="201">
        <f t="shared" si="25"/>
        <v>288781.25</v>
      </c>
      <c r="S77" s="318" t="str">
        <f t="shared" si="26"/>
        <v>羽曳野市</v>
      </c>
      <c r="T77" s="326">
        <f t="shared" si="27"/>
        <v>8.5864548674466031E-4</v>
      </c>
      <c r="U77" s="301">
        <f t="shared" si="28"/>
        <v>8.9999999999999998E-4</v>
      </c>
      <c r="V77" s="17"/>
      <c r="W77" s="260">
        <f t="shared" si="29"/>
        <v>2454.4376996678825</v>
      </c>
      <c r="X77" s="85">
        <f t="shared" si="30"/>
        <v>666806.30455326464</v>
      </c>
      <c r="Y77" s="302">
        <f t="shared" si="31"/>
        <v>3.7000000000000002E-3</v>
      </c>
      <c r="Z77" s="85">
        <v>0</v>
      </c>
    </row>
    <row r="78" spans="2:26" s="16" customFormat="1" ht="26.85" customHeight="1">
      <c r="B78" s="9">
        <v>73</v>
      </c>
      <c r="C78" s="167" t="s">
        <v>33</v>
      </c>
      <c r="D78" s="271">
        <v>2906</v>
      </c>
      <c r="E78" s="272">
        <v>16761700</v>
      </c>
      <c r="F78" s="273">
        <v>110422</v>
      </c>
      <c r="G78" s="195">
        <f t="shared" si="17"/>
        <v>16872122</v>
      </c>
      <c r="H78" s="274">
        <v>3</v>
      </c>
      <c r="I78" s="273">
        <v>4</v>
      </c>
      <c r="J78" s="271">
        <v>6</v>
      </c>
      <c r="K78" s="196">
        <f t="shared" si="20"/>
        <v>5805.9607708189951</v>
      </c>
      <c r="L78" s="196">
        <f t="shared" si="21"/>
        <v>2812020.3333333335</v>
      </c>
      <c r="M78" s="298">
        <f t="shared" si="22"/>
        <v>2.0646937370956643E-3</v>
      </c>
      <c r="N78" s="17"/>
      <c r="O78" s="237" t="str">
        <f t="shared" si="23"/>
        <v>河内長野市</v>
      </c>
      <c r="P78" s="201">
        <f t="shared" si="24"/>
        <v>659.51994202319077</v>
      </c>
      <c r="Q78" s="237" t="str">
        <f t="shared" si="18"/>
        <v>西淀川区</v>
      </c>
      <c r="R78" s="201">
        <f t="shared" si="25"/>
        <v>198991.91071428571</v>
      </c>
      <c r="S78" s="318" t="str">
        <f t="shared" si="26"/>
        <v>千早赤阪村</v>
      </c>
      <c r="T78" s="326">
        <f t="shared" si="27"/>
        <v>7.5471698113207543E-4</v>
      </c>
      <c r="U78" s="301">
        <f t="shared" si="28"/>
        <v>8.0000000000000004E-4</v>
      </c>
      <c r="V78" s="17"/>
      <c r="W78" s="260">
        <f t="shared" si="29"/>
        <v>2454.4376996678825</v>
      </c>
      <c r="X78" s="85">
        <f t="shared" si="30"/>
        <v>666806.30455326464</v>
      </c>
      <c r="Y78" s="302">
        <f t="shared" si="31"/>
        <v>3.7000000000000002E-3</v>
      </c>
      <c r="Z78" s="85">
        <v>0</v>
      </c>
    </row>
    <row r="79" spans="2:26" s="16" customFormat="1" ht="26.85" customHeight="1" thickBot="1">
      <c r="B79" s="9">
        <v>74</v>
      </c>
      <c r="C79" s="167" t="s">
        <v>34</v>
      </c>
      <c r="D79" s="271">
        <v>1325</v>
      </c>
      <c r="E79" s="272">
        <v>2594416</v>
      </c>
      <c r="F79" s="273">
        <v>0</v>
      </c>
      <c r="G79" s="195">
        <f t="shared" si="17"/>
        <v>2594416</v>
      </c>
      <c r="H79" s="274">
        <v>1</v>
      </c>
      <c r="I79" s="273">
        <v>0</v>
      </c>
      <c r="J79" s="271">
        <v>1</v>
      </c>
      <c r="K79" s="196">
        <f t="shared" si="20"/>
        <v>1958.0498113207548</v>
      </c>
      <c r="L79" s="196">
        <f t="shared" si="21"/>
        <v>2594416</v>
      </c>
      <c r="M79" s="298">
        <f t="shared" si="22"/>
        <v>7.5471698113207543E-4</v>
      </c>
      <c r="N79" s="17"/>
      <c r="O79" s="237" t="str">
        <f t="shared" si="23"/>
        <v>太子町</v>
      </c>
      <c r="P79" s="201">
        <f t="shared" si="24"/>
        <v>0</v>
      </c>
      <c r="Q79" s="237" t="str">
        <f t="shared" si="18"/>
        <v>太子町</v>
      </c>
      <c r="R79" s="201">
        <f t="shared" si="25"/>
        <v>0</v>
      </c>
      <c r="S79" s="261" t="str">
        <f t="shared" si="26"/>
        <v>太子町</v>
      </c>
      <c r="T79" s="326">
        <f t="shared" si="27"/>
        <v>0</v>
      </c>
      <c r="U79" s="301">
        <f t="shared" si="28"/>
        <v>0</v>
      </c>
      <c r="V79" s="17"/>
      <c r="W79" s="260">
        <f t="shared" si="29"/>
        <v>2454.4376996678825</v>
      </c>
      <c r="X79" s="85">
        <f t="shared" si="30"/>
        <v>666806.30455326464</v>
      </c>
      <c r="Y79" s="302">
        <f t="shared" si="31"/>
        <v>3.7000000000000002E-3</v>
      </c>
      <c r="Z79" s="85">
        <v>999</v>
      </c>
    </row>
    <row r="80" spans="2:26" s="16" customFormat="1" ht="26.85" customHeight="1" thickTop="1">
      <c r="B80" s="401" t="s">
        <v>0</v>
      </c>
      <c r="C80" s="402"/>
      <c r="D80" s="197">
        <f>'地区別_COVID-19の状況'!D14</f>
        <v>1264913</v>
      </c>
      <c r="E80" s="198">
        <f>'地区別_COVID-19の状況'!E14</f>
        <v>3064472471</v>
      </c>
      <c r="F80" s="199">
        <f>'地区別_COVID-19の状況'!F14</f>
        <v>40177683</v>
      </c>
      <c r="G80" s="200">
        <f>'地区別_COVID-19の状況'!G14</f>
        <v>3104650154</v>
      </c>
      <c r="H80" s="200">
        <f>'地区別_COVID-19の状況'!H14</f>
        <v>3497</v>
      </c>
      <c r="I80" s="199">
        <f>'地区別_COVID-19の状況'!I14</f>
        <v>1952</v>
      </c>
      <c r="J80" s="200">
        <f>'地区別_COVID-19の状況'!J14</f>
        <v>4656</v>
      </c>
      <c r="K80" s="192">
        <f>'地区別_COVID-19の状況'!K14</f>
        <v>2454.4376996678825</v>
      </c>
      <c r="L80" s="185">
        <f>'地区別_COVID-19の状況'!L14</f>
        <v>666806.30455326464</v>
      </c>
      <c r="M80" s="296">
        <f>'地区別_COVID-19の状況'!M14</f>
        <v>3.6808855628806094E-3</v>
      </c>
      <c r="N80" s="17"/>
      <c r="O80" s="15"/>
      <c r="P80" s="15"/>
      <c r="Q80" s="15"/>
      <c r="R80" s="15"/>
      <c r="S80" s="15"/>
      <c r="T80" s="15"/>
      <c r="U80" s="15"/>
      <c r="V80" s="17"/>
      <c r="W80" s="17"/>
      <c r="X80" s="15"/>
      <c r="Y80" s="15"/>
      <c r="Z80" s="15"/>
    </row>
  </sheetData>
  <mergeCells count="18">
    <mergeCell ref="Y4:Y5"/>
    <mergeCell ref="X4:X5"/>
    <mergeCell ref="W4:W5"/>
    <mergeCell ref="Z4:Z5"/>
    <mergeCell ref="S4:U5"/>
    <mergeCell ref="B80:C80"/>
    <mergeCell ref="E4:G4"/>
    <mergeCell ref="B3:B5"/>
    <mergeCell ref="C3:C5"/>
    <mergeCell ref="D4:D5"/>
    <mergeCell ref="E3:F3"/>
    <mergeCell ref="H3:I3"/>
    <mergeCell ref="H4:J4"/>
    <mergeCell ref="K4:K5"/>
    <mergeCell ref="O4:P5"/>
    <mergeCell ref="Q4:R5"/>
    <mergeCell ref="L4:L5"/>
    <mergeCell ref="M4:M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rowBreaks count="2" manualBreakCount="2">
    <brk id="35" max="12" man="1"/>
    <brk id="65" max="12" man="1"/>
  </rowBreaks>
  <ignoredErrors>
    <ignoredError sqref="G6:G79" formulaRange="1"/>
    <ignoredError sqref="P8:P79 R8:R79 T8:T79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260</v>
      </c>
    </row>
    <row r="2" spans="1:1" ht="16.5" customHeight="1">
      <c r="A2" s="2" t="s">
        <v>208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9"/>
  <sheetViews>
    <sheetView showGridLines="0" zoomScaleNormal="100" zoomScaleSheetLayoutView="100" workbookViewId="0"/>
  </sheetViews>
  <sheetFormatPr defaultColWidth="9" defaultRowHeight="13.5"/>
  <cols>
    <col min="1" max="1" width="4.625" style="22" customWidth="1"/>
    <col min="2" max="2" width="2.125" style="22" customWidth="1"/>
    <col min="3" max="3" width="8.375" style="22" customWidth="1"/>
    <col min="4" max="4" width="11.625" style="22" customWidth="1"/>
    <col min="5" max="5" width="5.5" style="22" bestFit="1" customWidth="1"/>
    <col min="6" max="6" width="11.625" style="22" customWidth="1"/>
    <col min="7" max="7" width="5.5" style="22" customWidth="1"/>
    <col min="8" max="16" width="8.75" style="22" customWidth="1"/>
    <col min="17" max="17" width="2" style="3" customWidth="1"/>
    <col min="18" max="16384" width="9" style="3"/>
  </cols>
  <sheetData>
    <row r="1" spans="1:15" ht="16.5" customHeight="1">
      <c r="A1" s="2" t="s">
        <v>260</v>
      </c>
    </row>
    <row r="2" spans="1:15" ht="16.5" customHeight="1">
      <c r="A2" s="22" t="s">
        <v>298</v>
      </c>
    </row>
    <row r="4" spans="1:15" ht="13.5" customHeight="1">
      <c r="B4" s="23"/>
      <c r="C4" s="24"/>
      <c r="D4" s="24"/>
      <c r="E4" s="24"/>
      <c r="F4" s="24"/>
      <c r="G4" s="25"/>
    </row>
    <row r="5" spans="1:15" ht="13.5" customHeight="1">
      <c r="B5" s="26"/>
      <c r="C5" s="27"/>
      <c r="D5" s="38">
        <v>4720</v>
      </c>
      <c r="E5" s="21" t="s">
        <v>120</v>
      </c>
      <c r="F5" s="38">
        <v>5900</v>
      </c>
      <c r="G5" s="28" t="s">
        <v>121</v>
      </c>
    </row>
    <row r="6" spans="1:15">
      <c r="B6" s="26"/>
      <c r="D6" s="38"/>
      <c r="E6" s="21"/>
      <c r="F6" s="38"/>
      <c r="G6" s="28"/>
    </row>
    <row r="7" spans="1:15">
      <c r="B7" s="26"/>
      <c r="C7" s="29"/>
      <c r="D7" s="38">
        <v>3540</v>
      </c>
      <c r="E7" s="21" t="s">
        <v>120</v>
      </c>
      <c r="F7" s="38">
        <v>4720</v>
      </c>
      <c r="G7" s="28" t="s">
        <v>122</v>
      </c>
    </row>
    <row r="8" spans="1:15">
      <c r="B8" s="26"/>
      <c r="D8" s="38"/>
      <c r="E8" s="21"/>
      <c r="F8" s="38"/>
      <c r="G8" s="28"/>
    </row>
    <row r="9" spans="1:15">
      <c r="B9" s="26"/>
      <c r="C9" s="30"/>
      <c r="D9" s="38">
        <v>2360</v>
      </c>
      <c r="E9" s="21" t="s">
        <v>120</v>
      </c>
      <c r="F9" s="38">
        <v>3540</v>
      </c>
      <c r="G9" s="28" t="s">
        <v>122</v>
      </c>
    </row>
    <row r="10" spans="1:15">
      <c r="B10" s="26"/>
      <c r="D10" s="38"/>
      <c r="E10" s="21"/>
      <c r="F10" s="38"/>
      <c r="G10" s="28"/>
    </row>
    <row r="11" spans="1:15">
      <c r="B11" s="26"/>
      <c r="C11" s="31"/>
      <c r="D11" s="38">
        <v>1180</v>
      </c>
      <c r="E11" s="21" t="s">
        <v>120</v>
      </c>
      <c r="F11" s="38">
        <v>2360</v>
      </c>
      <c r="G11" s="28" t="s">
        <v>122</v>
      </c>
    </row>
    <row r="12" spans="1:15">
      <c r="B12" s="26"/>
      <c r="D12" s="38"/>
      <c r="E12" s="21"/>
      <c r="F12" s="38"/>
      <c r="G12" s="28"/>
    </row>
    <row r="13" spans="1:15">
      <c r="B13" s="26"/>
      <c r="C13" s="32"/>
      <c r="D13" s="38">
        <v>0</v>
      </c>
      <c r="E13" s="21" t="s">
        <v>120</v>
      </c>
      <c r="F13" s="38">
        <v>1180</v>
      </c>
      <c r="G13" s="28" t="s">
        <v>122</v>
      </c>
    </row>
    <row r="14" spans="1:15">
      <c r="B14" s="33"/>
      <c r="C14" s="34"/>
      <c r="D14" s="34"/>
      <c r="E14" s="34"/>
      <c r="F14" s="34"/>
      <c r="G14" s="35"/>
    </row>
    <row r="16" spans="1: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</row>
    <row r="17" spans="2:15">
      <c r="B17" s="26"/>
      <c r="N17" s="36"/>
      <c r="O17" s="26"/>
    </row>
    <row r="18" spans="2:15">
      <c r="B18" s="26"/>
      <c r="N18" s="36"/>
      <c r="O18" s="26"/>
    </row>
    <row r="19" spans="2:15">
      <c r="B19" s="26"/>
      <c r="N19" s="36"/>
      <c r="O19" s="26"/>
    </row>
    <row r="20" spans="2:15">
      <c r="B20" s="26"/>
      <c r="N20" s="36"/>
      <c r="O20" s="26"/>
    </row>
    <row r="21" spans="2:15">
      <c r="B21" s="26"/>
      <c r="N21" s="36"/>
      <c r="O21" s="26"/>
    </row>
    <row r="22" spans="2:15">
      <c r="B22" s="26"/>
      <c r="N22" s="36"/>
      <c r="O22" s="26"/>
    </row>
    <row r="23" spans="2:15">
      <c r="B23" s="26"/>
      <c r="N23" s="36"/>
      <c r="O23" s="26"/>
    </row>
    <row r="24" spans="2:15">
      <c r="B24" s="26"/>
      <c r="N24" s="36"/>
      <c r="O24" s="26"/>
    </row>
    <row r="25" spans="2:15">
      <c r="B25" s="26"/>
      <c r="N25" s="36"/>
      <c r="O25" s="26"/>
    </row>
    <row r="26" spans="2:15">
      <c r="B26" s="26"/>
      <c r="N26" s="36"/>
      <c r="O26" s="26"/>
    </row>
    <row r="27" spans="2:15">
      <c r="B27" s="26"/>
      <c r="N27" s="36"/>
      <c r="O27" s="26"/>
    </row>
    <row r="28" spans="2:15">
      <c r="B28" s="26"/>
      <c r="N28" s="36"/>
      <c r="O28" s="26"/>
    </row>
    <row r="29" spans="2:15">
      <c r="B29" s="26"/>
      <c r="N29" s="36"/>
      <c r="O29" s="26"/>
    </row>
    <row r="30" spans="2:15">
      <c r="B30" s="26"/>
      <c r="N30" s="36"/>
      <c r="O30" s="26"/>
    </row>
    <row r="31" spans="2:15">
      <c r="B31" s="26"/>
      <c r="N31" s="36"/>
      <c r="O31" s="26"/>
    </row>
    <row r="32" spans="2:15">
      <c r="B32" s="26"/>
      <c r="N32" s="36"/>
      <c r="O32" s="26"/>
    </row>
    <row r="33" spans="2:15">
      <c r="B33" s="26"/>
      <c r="N33" s="36"/>
      <c r="O33" s="26"/>
    </row>
    <row r="34" spans="2:15">
      <c r="B34" s="26"/>
      <c r="N34" s="36"/>
      <c r="O34" s="26"/>
    </row>
    <row r="35" spans="2:15">
      <c r="B35" s="26"/>
      <c r="N35" s="36"/>
      <c r="O35" s="26"/>
    </row>
    <row r="36" spans="2:15">
      <c r="B36" s="26"/>
      <c r="N36" s="36"/>
      <c r="O36" s="26"/>
    </row>
    <row r="37" spans="2:15">
      <c r="B37" s="26"/>
      <c r="N37" s="36"/>
      <c r="O37" s="26"/>
    </row>
    <row r="38" spans="2:15">
      <c r="B38" s="26"/>
      <c r="N38" s="36"/>
      <c r="O38" s="26"/>
    </row>
    <row r="39" spans="2:15">
      <c r="B39" s="26"/>
      <c r="N39" s="36"/>
      <c r="O39" s="26"/>
    </row>
    <row r="40" spans="2:15">
      <c r="B40" s="26"/>
      <c r="N40" s="36"/>
      <c r="O40" s="26"/>
    </row>
    <row r="41" spans="2:15">
      <c r="B41" s="26"/>
      <c r="N41" s="36"/>
      <c r="O41" s="26"/>
    </row>
    <row r="42" spans="2:15">
      <c r="B42" s="26"/>
      <c r="N42" s="36"/>
      <c r="O42" s="26"/>
    </row>
    <row r="43" spans="2:15">
      <c r="B43" s="26"/>
      <c r="N43" s="36"/>
      <c r="O43" s="26"/>
    </row>
    <row r="44" spans="2:15">
      <c r="B44" s="26"/>
      <c r="N44" s="36"/>
      <c r="O44" s="26"/>
    </row>
    <row r="45" spans="2:15">
      <c r="B45" s="26"/>
      <c r="N45" s="36"/>
      <c r="O45" s="26"/>
    </row>
    <row r="46" spans="2:15">
      <c r="B46" s="26"/>
      <c r="N46" s="36"/>
      <c r="O46" s="26"/>
    </row>
    <row r="47" spans="2:15">
      <c r="B47" s="26"/>
      <c r="N47" s="36"/>
      <c r="O47" s="26"/>
    </row>
    <row r="48" spans="2:15">
      <c r="B48" s="26"/>
      <c r="N48" s="36"/>
      <c r="O48" s="26"/>
    </row>
    <row r="49" spans="2:15">
      <c r="B49" s="26"/>
      <c r="N49" s="36"/>
      <c r="O49" s="26"/>
    </row>
    <row r="50" spans="2:15">
      <c r="B50" s="26"/>
      <c r="N50" s="36"/>
      <c r="O50" s="26"/>
    </row>
    <row r="51" spans="2:15">
      <c r="B51" s="26"/>
      <c r="N51" s="36"/>
      <c r="O51" s="26"/>
    </row>
    <row r="52" spans="2:15">
      <c r="B52" s="26"/>
      <c r="N52" s="36"/>
      <c r="O52" s="26"/>
    </row>
    <row r="53" spans="2:15">
      <c r="B53" s="26"/>
      <c r="N53" s="36"/>
      <c r="O53" s="26"/>
    </row>
    <row r="54" spans="2:15">
      <c r="B54" s="26"/>
      <c r="N54" s="36"/>
      <c r="O54" s="26"/>
    </row>
    <row r="55" spans="2:15">
      <c r="B55" s="26"/>
      <c r="N55" s="36"/>
      <c r="O55" s="26"/>
    </row>
    <row r="56" spans="2:15">
      <c r="B56" s="26"/>
      <c r="N56" s="36"/>
      <c r="O56" s="26"/>
    </row>
    <row r="57" spans="2:15">
      <c r="B57" s="26"/>
      <c r="N57" s="36"/>
      <c r="O57" s="26"/>
    </row>
    <row r="58" spans="2:15">
      <c r="B58" s="26"/>
      <c r="N58" s="36"/>
      <c r="O58" s="26"/>
    </row>
    <row r="59" spans="2:15">
      <c r="B59" s="26"/>
      <c r="N59" s="36"/>
      <c r="O59" s="26"/>
    </row>
    <row r="60" spans="2:15">
      <c r="B60" s="26"/>
      <c r="N60" s="36"/>
      <c r="O60" s="26"/>
    </row>
    <row r="61" spans="2:15">
      <c r="B61" s="26"/>
      <c r="N61" s="36"/>
      <c r="O61" s="26"/>
    </row>
    <row r="62" spans="2:15">
      <c r="B62" s="26"/>
      <c r="N62" s="36"/>
      <c r="O62" s="26"/>
    </row>
    <row r="63" spans="2:15">
      <c r="B63" s="26"/>
      <c r="N63" s="36"/>
      <c r="O63" s="26"/>
    </row>
    <row r="64" spans="2:15">
      <c r="B64" s="26"/>
      <c r="N64" s="36"/>
      <c r="O64" s="26"/>
    </row>
    <row r="65" spans="2:15">
      <c r="B65" s="26"/>
      <c r="N65" s="36"/>
      <c r="O65" s="26"/>
    </row>
    <row r="66" spans="2:15">
      <c r="B66" s="26"/>
      <c r="N66" s="36"/>
      <c r="O66" s="26"/>
    </row>
    <row r="67" spans="2:15">
      <c r="B67" s="26"/>
      <c r="N67" s="36"/>
      <c r="O67" s="26"/>
    </row>
    <row r="68" spans="2:15">
      <c r="B68" s="26"/>
      <c r="N68" s="36"/>
      <c r="O68" s="26"/>
    </row>
    <row r="69" spans="2:15">
      <c r="B69" s="26"/>
      <c r="N69" s="36"/>
      <c r="O69" s="26"/>
    </row>
    <row r="70" spans="2:15">
      <c r="B70" s="26"/>
      <c r="N70" s="36"/>
      <c r="O70" s="26"/>
    </row>
    <row r="71" spans="2:15">
      <c r="B71" s="26"/>
      <c r="N71" s="36"/>
      <c r="O71" s="26"/>
    </row>
    <row r="72" spans="2:15">
      <c r="B72" s="26"/>
      <c r="N72" s="36"/>
      <c r="O72" s="26"/>
    </row>
    <row r="73" spans="2:15">
      <c r="B73" s="26"/>
      <c r="N73" s="36"/>
      <c r="O73" s="26"/>
    </row>
    <row r="74" spans="2:15">
      <c r="B74" s="26"/>
      <c r="N74" s="36"/>
      <c r="O74" s="26"/>
    </row>
    <row r="75" spans="2:15">
      <c r="B75" s="26"/>
      <c r="N75" s="36"/>
      <c r="O75" s="26"/>
    </row>
    <row r="76" spans="2:15">
      <c r="B76" s="26"/>
      <c r="N76" s="36"/>
      <c r="O76" s="26"/>
    </row>
    <row r="77" spans="2:15">
      <c r="B77" s="26"/>
      <c r="N77" s="36"/>
      <c r="O77" s="26"/>
    </row>
    <row r="78" spans="2:1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6"/>
    </row>
    <row r="79" spans="2: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299</v>
      </c>
    </row>
    <row r="2" spans="1:1" ht="16.5" customHeight="1">
      <c r="A2" s="2" t="s">
        <v>208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9"/>
  <sheetViews>
    <sheetView showGridLines="0" zoomScaleNormal="100" zoomScaleSheetLayoutView="100" workbookViewId="0"/>
  </sheetViews>
  <sheetFormatPr defaultColWidth="9" defaultRowHeight="13.5"/>
  <cols>
    <col min="1" max="1" width="4.625" style="22" customWidth="1"/>
    <col min="2" max="2" width="2.125" style="22" customWidth="1"/>
    <col min="3" max="3" width="8.375" style="22" customWidth="1"/>
    <col min="4" max="4" width="11.625" style="22" customWidth="1"/>
    <col min="5" max="5" width="5.5" style="22" bestFit="1" customWidth="1"/>
    <col min="6" max="6" width="11.625" style="22" customWidth="1"/>
    <col min="7" max="7" width="5.5" style="22" customWidth="1"/>
    <col min="8" max="16" width="8.75" style="22" customWidth="1"/>
    <col min="17" max="17" width="2" style="3" customWidth="1"/>
    <col min="18" max="16384" width="9" style="3"/>
  </cols>
  <sheetData>
    <row r="1" spans="1:15" ht="16.5" customHeight="1">
      <c r="A1" s="2" t="s">
        <v>299</v>
      </c>
    </row>
    <row r="2" spans="1:15" ht="16.5" customHeight="1">
      <c r="A2" s="22" t="s">
        <v>298</v>
      </c>
    </row>
    <row r="4" spans="1:15" ht="13.5" customHeight="1">
      <c r="B4" s="23"/>
      <c r="C4" s="24"/>
      <c r="D4" s="24"/>
      <c r="E4" s="24"/>
      <c r="F4" s="24"/>
      <c r="G4" s="25"/>
    </row>
    <row r="5" spans="1:15" ht="13.5" customHeight="1">
      <c r="B5" s="26"/>
      <c r="C5" s="27"/>
      <c r="D5" s="40">
        <v>2249680</v>
      </c>
      <c r="E5" s="21" t="s">
        <v>120</v>
      </c>
      <c r="F5" s="40">
        <v>2812100</v>
      </c>
      <c r="G5" s="28" t="s">
        <v>121</v>
      </c>
    </row>
    <row r="6" spans="1:15">
      <c r="B6" s="26"/>
      <c r="D6" s="40"/>
      <c r="E6" s="21"/>
      <c r="F6" s="40"/>
      <c r="G6" s="28"/>
    </row>
    <row r="7" spans="1:15">
      <c r="B7" s="26"/>
      <c r="C7" s="29"/>
      <c r="D7" s="40">
        <v>1687260</v>
      </c>
      <c r="E7" s="21" t="s">
        <v>120</v>
      </c>
      <c r="F7" s="40">
        <v>2249680</v>
      </c>
      <c r="G7" s="28" t="s">
        <v>122</v>
      </c>
    </row>
    <row r="8" spans="1:15">
      <c r="B8" s="26"/>
      <c r="D8" s="40"/>
      <c r="E8" s="21"/>
      <c r="F8" s="40"/>
      <c r="G8" s="28"/>
    </row>
    <row r="9" spans="1:15">
      <c r="B9" s="26"/>
      <c r="C9" s="30"/>
      <c r="D9" s="40">
        <v>1124840</v>
      </c>
      <c r="E9" s="21" t="s">
        <v>120</v>
      </c>
      <c r="F9" s="40">
        <v>1687260</v>
      </c>
      <c r="G9" s="28" t="s">
        <v>122</v>
      </c>
    </row>
    <row r="10" spans="1:15">
      <c r="B10" s="26"/>
      <c r="D10" s="40"/>
      <c r="E10" s="21"/>
      <c r="F10" s="40"/>
      <c r="G10" s="28"/>
    </row>
    <row r="11" spans="1:15">
      <c r="B11" s="26"/>
      <c r="C11" s="31"/>
      <c r="D11" s="40">
        <v>562420</v>
      </c>
      <c r="E11" s="21" t="s">
        <v>120</v>
      </c>
      <c r="F11" s="40">
        <v>1124840</v>
      </c>
      <c r="G11" s="28" t="s">
        <v>122</v>
      </c>
    </row>
    <row r="12" spans="1:15">
      <c r="B12" s="26"/>
      <c r="D12" s="40"/>
      <c r="E12" s="21"/>
      <c r="F12" s="40"/>
      <c r="G12" s="28"/>
    </row>
    <row r="13" spans="1:15">
      <c r="B13" s="26"/>
      <c r="C13" s="32"/>
      <c r="D13" s="40">
        <v>0</v>
      </c>
      <c r="E13" s="21" t="s">
        <v>120</v>
      </c>
      <c r="F13" s="40">
        <v>562420</v>
      </c>
      <c r="G13" s="28" t="s">
        <v>122</v>
      </c>
    </row>
    <row r="14" spans="1:15">
      <c r="B14" s="33"/>
      <c r="C14" s="34"/>
      <c r="D14" s="34"/>
      <c r="E14" s="34"/>
      <c r="F14" s="34"/>
      <c r="G14" s="35"/>
    </row>
    <row r="16" spans="1: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</row>
    <row r="17" spans="2:15">
      <c r="B17" s="26"/>
      <c r="N17" s="36"/>
      <c r="O17" s="26"/>
    </row>
    <row r="18" spans="2:15">
      <c r="B18" s="26"/>
      <c r="N18" s="36"/>
      <c r="O18" s="26"/>
    </row>
    <row r="19" spans="2:15">
      <c r="B19" s="26"/>
      <c r="N19" s="36"/>
      <c r="O19" s="26"/>
    </row>
    <row r="20" spans="2:15">
      <c r="B20" s="26"/>
      <c r="N20" s="36"/>
      <c r="O20" s="26"/>
    </row>
    <row r="21" spans="2:15">
      <c r="B21" s="26"/>
      <c r="N21" s="36"/>
      <c r="O21" s="26"/>
    </row>
    <row r="22" spans="2:15">
      <c r="B22" s="26"/>
      <c r="N22" s="36"/>
      <c r="O22" s="26"/>
    </row>
    <row r="23" spans="2:15">
      <c r="B23" s="26"/>
      <c r="N23" s="36"/>
      <c r="O23" s="26"/>
    </row>
    <row r="24" spans="2:15">
      <c r="B24" s="26"/>
      <c r="N24" s="36"/>
      <c r="O24" s="26"/>
    </row>
    <row r="25" spans="2:15">
      <c r="B25" s="26"/>
      <c r="N25" s="36"/>
      <c r="O25" s="26"/>
    </row>
    <row r="26" spans="2:15">
      <c r="B26" s="26"/>
      <c r="N26" s="36"/>
      <c r="O26" s="26"/>
    </row>
    <row r="27" spans="2:15">
      <c r="B27" s="26"/>
      <c r="N27" s="36"/>
      <c r="O27" s="26"/>
    </row>
    <row r="28" spans="2:15">
      <c r="B28" s="26"/>
      <c r="N28" s="36"/>
      <c r="O28" s="26"/>
    </row>
    <row r="29" spans="2:15">
      <c r="B29" s="26"/>
      <c r="N29" s="36"/>
      <c r="O29" s="26"/>
    </row>
    <row r="30" spans="2:15">
      <c r="B30" s="26"/>
      <c r="N30" s="36"/>
      <c r="O30" s="26"/>
    </row>
    <row r="31" spans="2:15">
      <c r="B31" s="26"/>
      <c r="N31" s="36"/>
      <c r="O31" s="26"/>
    </row>
    <row r="32" spans="2:15">
      <c r="B32" s="26"/>
      <c r="N32" s="36"/>
      <c r="O32" s="26"/>
    </row>
    <row r="33" spans="2:15">
      <c r="B33" s="26"/>
      <c r="N33" s="36"/>
      <c r="O33" s="26"/>
    </row>
    <row r="34" spans="2:15">
      <c r="B34" s="26"/>
      <c r="N34" s="36"/>
      <c r="O34" s="26"/>
    </row>
    <row r="35" spans="2:15">
      <c r="B35" s="26"/>
      <c r="N35" s="36"/>
      <c r="O35" s="26"/>
    </row>
    <row r="36" spans="2:15">
      <c r="B36" s="26"/>
      <c r="N36" s="36"/>
      <c r="O36" s="26"/>
    </row>
    <row r="37" spans="2:15">
      <c r="B37" s="26"/>
      <c r="N37" s="36"/>
      <c r="O37" s="26"/>
    </row>
    <row r="38" spans="2:15">
      <c r="B38" s="26"/>
      <c r="N38" s="36"/>
      <c r="O38" s="26"/>
    </row>
    <row r="39" spans="2:15">
      <c r="B39" s="26"/>
      <c r="N39" s="36"/>
      <c r="O39" s="26"/>
    </row>
    <row r="40" spans="2:15">
      <c r="B40" s="26"/>
      <c r="N40" s="36"/>
      <c r="O40" s="26"/>
    </row>
    <row r="41" spans="2:15">
      <c r="B41" s="26"/>
      <c r="N41" s="36"/>
      <c r="O41" s="26"/>
    </row>
    <row r="42" spans="2:15">
      <c r="B42" s="26"/>
      <c r="N42" s="36"/>
      <c r="O42" s="26"/>
    </row>
    <row r="43" spans="2:15">
      <c r="B43" s="26"/>
      <c r="N43" s="36"/>
      <c r="O43" s="26"/>
    </row>
    <row r="44" spans="2:15">
      <c r="B44" s="26"/>
      <c r="N44" s="36"/>
      <c r="O44" s="26"/>
    </row>
    <row r="45" spans="2:15">
      <c r="B45" s="26"/>
      <c r="N45" s="36"/>
      <c r="O45" s="26"/>
    </row>
    <row r="46" spans="2:15">
      <c r="B46" s="26"/>
      <c r="N46" s="36"/>
      <c r="O46" s="26"/>
    </row>
    <row r="47" spans="2:15">
      <c r="B47" s="26"/>
      <c r="N47" s="36"/>
      <c r="O47" s="26"/>
    </row>
    <row r="48" spans="2:15">
      <c r="B48" s="26"/>
      <c r="N48" s="36"/>
      <c r="O48" s="26"/>
    </row>
    <row r="49" spans="2:15">
      <c r="B49" s="26"/>
      <c r="N49" s="36"/>
      <c r="O49" s="26"/>
    </row>
    <row r="50" spans="2:15">
      <c r="B50" s="26"/>
      <c r="N50" s="36"/>
      <c r="O50" s="26"/>
    </row>
    <row r="51" spans="2:15">
      <c r="B51" s="26"/>
      <c r="N51" s="36"/>
      <c r="O51" s="26"/>
    </row>
    <row r="52" spans="2:15">
      <c r="B52" s="26"/>
      <c r="N52" s="36"/>
      <c r="O52" s="26"/>
    </row>
    <row r="53" spans="2:15">
      <c r="B53" s="26"/>
      <c r="N53" s="36"/>
      <c r="O53" s="26"/>
    </row>
    <row r="54" spans="2:15">
      <c r="B54" s="26"/>
      <c r="N54" s="36"/>
      <c r="O54" s="26"/>
    </row>
    <row r="55" spans="2:15">
      <c r="B55" s="26"/>
      <c r="N55" s="36"/>
      <c r="O55" s="26"/>
    </row>
    <row r="56" spans="2:15">
      <c r="B56" s="26"/>
      <c r="N56" s="36"/>
      <c r="O56" s="26"/>
    </row>
    <row r="57" spans="2:15">
      <c r="B57" s="26"/>
      <c r="N57" s="36"/>
      <c r="O57" s="26"/>
    </row>
    <row r="58" spans="2:15">
      <c r="B58" s="26"/>
      <c r="N58" s="36"/>
      <c r="O58" s="26"/>
    </row>
    <row r="59" spans="2:15">
      <c r="B59" s="26"/>
      <c r="N59" s="36"/>
      <c r="O59" s="26"/>
    </row>
    <row r="60" spans="2:15">
      <c r="B60" s="26"/>
      <c r="N60" s="36"/>
      <c r="O60" s="26"/>
    </row>
    <row r="61" spans="2:15">
      <c r="B61" s="26"/>
      <c r="N61" s="36"/>
      <c r="O61" s="26"/>
    </row>
    <row r="62" spans="2:15">
      <c r="B62" s="26"/>
      <c r="N62" s="36"/>
      <c r="O62" s="26"/>
    </row>
    <row r="63" spans="2:15">
      <c r="B63" s="26"/>
      <c r="N63" s="36"/>
      <c r="O63" s="26"/>
    </row>
    <row r="64" spans="2:15">
      <c r="B64" s="26"/>
      <c r="N64" s="36"/>
      <c r="O64" s="26"/>
    </row>
    <row r="65" spans="2:15">
      <c r="B65" s="26"/>
      <c r="N65" s="36"/>
      <c r="O65" s="26"/>
    </row>
    <row r="66" spans="2:15">
      <c r="B66" s="26"/>
      <c r="N66" s="36"/>
      <c r="O66" s="26"/>
    </row>
    <row r="67" spans="2:15">
      <c r="B67" s="26"/>
      <c r="N67" s="36"/>
      <c r="O67" s="26"/>
    </row>
    <row r="68" spans="2:15">
      <c r="B68" s="26"/>
      <c r="N68" s="36"/>
      <c r="O68" s="26"/>
    </row>
    <row r="69" spans="2:15">
      <c r="B69" s="26"/>
      <c r="N69" s="36"/>
      <c r="O69" s="26"/>
    </row>
    <row r="70" spans="2:15">
      <c r="B70" s="26"/>
      <c r="N70" s="36"/>
      <c r="O70" s="26"/>
    </row>
    <row r="71" spans="2:15">
      <c r="B71" s="26"/>
      <c r="N71" s="36"/>
      <c r="O71" s="26"/>
    </row>
    <row r="72" spans="2:15">
      <c r="B72" s="26"/>
      <c r="N72" s="36"/>
      <c r="O72" s="26"/>
    </row>
    <row r="73" spans="2:15">
      <c r="B73" s="26"/>
      <c r="N73" s="36"/>
      <c r="O73" s="26"/>
    </row>
    <row r="74" spans="2:15">
      <c r="B74" s="26"/>
      <c r="N74" s="36"/>
      <c r="O74" s="26"/>
    </row>
    <row r="75" spans="2:15">
      <c r="B75" s="26"/>
      <c r="N75" s="36"/>
      <c r="O75" s="26"/>
    </row>
    <row r="76" spans="2:15">
      <c r="B76" s="26"/>
      <c r="N76" s="36"/>
      <c r="O76" s="26"/>
    </row>
    <row r="77" spans="2:15">
      <c r="B77" s="26"/>
      <c r="N77" s="36"/>
      <c r="O77" s="26"/>
    </row>
    <row r="78" spans="2:1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6"/>
    </row>
    <row r="79" spans="2: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9.625" style="1" customWidth="1"/>
    <col min="4" max="9" width="13.125" style="1" customWidth="1"/>
    <col min="10" max="12" width="20.625" style="1" customWidth="1"/>
    <col min="13" max="13" width="6.625" style="1" customWidth="1"/>
    <col min="14" max="16384" width="9" style="1"/>
  </cols>
  <sheetData>
    <row r="1" spans="1:1" ht="16.5" customHeight="1">
      <c r="A1" s="2" t="s">
        <v>262</v>
      </c>
    </row>
    <row r="2" spans="1:1" ht="16.5" customHeight="1">
      <c r="A2" s="2" t="s">
        <v>208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9"/>
  <sheetViews>
    <sheetView showGridLines="0" zoomScaleNormal="100" zoomScaleSheetLayoutView="100" workbookViewId="0"/>
  </sheetViews>
  <sheetFormatPr defaultColWidth="9" defaultRowHeight="13.5"/>
  <cols>
    <col min="1" max="1" width="4.625" style="22" customWidth="1"/>
    <col min="2" max="2" width="2.125" style="22" customWidth="1"/>
    <col min="3" max="3" width="8.375" style="22" customWidth="1"/>
    <col min="4" max="4" width="11.625" style="22" customWidth="1"/>
    <col min="5" max="5" width="5.5" style="22" bestFit="1" customWidth="1"/>
    <col min="6" max="6" width="11.625" style="22" customWidth="1"/>
    <col min="7" max="7" width="5.5" style="22" customWidth="1"/>
    <col min="8" max="16" width="8.875" style="22" customWidth="1"/>
    <col min="17" max="17" width="2" style="3" customWidth="1"/>
    <col min="18" max="16384" width="9" style="3"/>
  </cols>
  <sheetData>
    <row r="1" spans="1:15" ht="16.5" customHeight="1">
      <c r="A1" s="2" t="s">
        <v>262</v>
      </c>
    </row>
    <row r="2" spans="1:15" ht="16.5" customHeight="1">
      <c r="A2" s="22" t="s">
        <v>104</v>
      </c>
    </row>
    <row r="4" spans="1:15" ht="13.5" customHeight="1">
      <c r="B4" s="23"/>
      <c r="C4" s="24"/>
      <c r="D4" s="24"/>
      <c r="E4" s="24"/>
      <c r="F4" s="24"/>
      <c r="G4" s="25"/>
    </row>
    <row r="5" spans="1:15" ht="13.5" customHeight="1">
      <c r="B5" s="26"/>
      <c r="C5" s="27"/>
      <c r="D5" s="264">
        <v>6.0000000000000001E-3</v>
      </c>
      <c r="E5" s="21" t="s">
        <v>120</v>
      </c>
      <c r="F5" s="265">
        <v>7.6E-3</v>
      </c>
      <c r="G5" s="28" t="s">
        <v>121</v>
      </c>
    </row>
    <row r="6" spans="1:15">
      <c r="B6" s="26"/>
      <c r="D6" s="264"/>
      <c r="E6" s="21"/>
      <c r="F6" s="265"/>
      <c r="G6" s="28"/>
    </row>
    <row r="7" spans="1:15">
      <c r="B7" s="26"/>
      <c r="C7" s="29"/>
      <c r="D7" s="264">
        <v>4.5000000000000005E-3</v>
      </c>
      <c r="E7" s="21" t="s">
        <v>120</v>
      </c>
      <c r="F7" s="265">
        <v>6.0000000000000001E-3</v>
      </c>
      <c r="G7" s="28" t="s">
        <v>122</v>
      </c>
    </row>
    <row r="8" spans="1:15">
      <c r="B8" s="26"/>
      <c r="D8" s="264"/>
      <c r="E8" s="21"/>
      <c r="F8" s="265"/>
      <c r="G8" s="28"/>
    </row>
    <row r="9" spans="1:15">
      <c r="B9" s="26"/>
      <c r="C9" s="30"/>
      <c r="D9" s="264">
        <v>3.0000000000000001E-3</v>
      </c>
      <c r="E9" s="21" t="s">
        <v>120</v>
      </c>
      <c r="F9" s="265">
        <v>4.5000000000000005E-3</v>
      </c>
      <c r="G9" s="28" t="s">
        <v>122</v>
      </c>
    </row>
    <row r="10" spans="1:15">
      <c r="B10" s="26"/>
      <c r="D10" s="264"/>
      <c r="E10" s="21"/>
      <c r="F10" s="265"/>
      <c r="G10" s="28"/>
    </row>
    <row r="11" spans="1:15">
      <c r="B11" s="26"/>
      <c r="C11" s="31"/>
      <c r="D11" s="264">
        <v>1.5E-3</v>
      </c>
      <c r="E11" s="21" t="s">
        <v>120</v>
      </c>
      <c r="F11" s="265">
        <v>3.0000000000000001E-3</v>
      </c>
      <c r="G11" s="28" t="s">
        <v>122</v>
      </c>
    </row>
    <row r="12" spans="1:15">
      <c r="B12" s="26"/>
      <c r="D12" s="264"/>
      <c r="E12" s="21"/>
      <c r="F12" s="265"/>
      <c r="G12" s="28"/>
    </row>
    <row r="13" spans="1:15">
      <c r="B13" s="26"/>
      <c r="C13" s="32"/>
      <c r="D13" s="264">
        <v>0</v>
      </c>
      <c r="E13" s="21" t="s">
        <v>120</v>
      </c>
      <c r="F13" s="265">
        <v>1.5E-3</v>
      </c>
      <c r="G13" s="28" t="s">
        <v>122</v>
      </c>
    </row>
    <row r="14" spans="1:15">
      <c r="B14" s="33"/>
      <c r="C14" s="34"/>
      <c r="D14" s="34"/>
      <c r="E14" s="34"/>
      <c r="F14" s="34"/>
      <c r="G14" s="37"/>
    </row>
    <row r="16" spans="1: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</row>
    <row r="17" spans="2:15">
      <c r="B17" s="26"/>
      <c r="N17" s="36"/>
      <c r="O17" s="26"/>
    </row>
    <row r="18" spans="2:15">
      <c r="B18" s="26"/>
      <c r="N18" s="36"/>
      <c r="O18" s="26"/>
    </row>
    <row r="19" spans="2:15">
      <c r="B19" s="26"/>
      <c r="N19" s="36"/>
      <c r="O19" s="26"/>
    </row>
    <row r="20" spans="2:15">
      <c r="B20" s="26"/>
      <c r="N20" s="36"/>
      <c r="O20" s="26"/>
    </row>
    <row r="21" spans="2:15">
      <c r="B21" s="26"/>
      <c r="N21" s="36"/>
      <c r="O21" s="26"/>
    </row>
    <row r="22" spans="2:15">
      <c r="B22" s="26"/>
      <c r="N22" s="36"/>
      <c r="O22" s="26"/>
    </row>
    <row r="23" spans="2:15">
      <c r="B23" s="26"/>
      <c r="N23" s="36"/>
      <c r="O23" s="26"/>
    </row>
    <row r="24" spans="2:15">
      <c r="B24" s="26"/>
      <c r="N24" s="36"/>
      <c r="O24" s="26"/>
    </row>
    <row r="25" spans="2:15">
      <c r="B25" s="26"/>
      <c r="N25" s="36"/>
      <c r="O25" s="26"/>
    </row>
    <row r="26" spans="2:15">
      <c r="B26" s="26"/>
      <c r="N26" s="36"/>
      <c r="O26" s="26"/>
    </row>
    <row r="27" spans="2:15">
      <c r="B27" s="26"/>
      <c r="N27" s="36"/>
      <c r="O27" s="26"/>
    </row>
    <row r="28" spans="2:15">
      <c r="B28" s="26"/>
      <c r="N28" s="36"/>
      <c r="O28" s="26"/>
    </row>
    <row r="29" spans="2:15">
      <c r="B29" s="26"/>
      <c r="N29" s="36"/>
      <c r="O29" s="26"/>
    </row>
    <row r="30" spans="2:15">
      <c r="B30" s="26"/>
      <c r="N30" s="36"/>
      <c r="O30" s="26"/>
    </row>
    <row r="31" spans="2:15">
      <c r="B31" s="26"/>
      <c r="N31" s="36"/>
      <c r="O31" s="26"/>
    </row>
    <row r="32" spans="2:15">
      <c r="B32" s="26"/>
      <c r="N32" s="36"/>
      <c r="O32" s="26"/>
    </row>
    <row r="33" spans="2:15">
      <c r="B33" s="26"/>
      <c r="N33" s="36"/>
      <c r="O33" s="26"/>
    </row>
    <row r="34" spans="2:15">
      <c r="B34" s="26"/>
      <c r="N34" s="36"/>
      <c r="O34" s="26"/>
    </row>
    <row r="35" spans="2:15">
      <c r="B35" s="26"/>
      <c r="N35" s="36"/>
      <c r="O35" s="26"/>
    </row>
    <row r="36" spans="2:15">
      <c r="B36" s="26"/>
      <c r="N36" s="36"/>
      <c r="O36" s="26"/>
    </row>
    <row r="37" spans="2:15">
      <c r="B37" s="26"/>
      <c r="N37" s="36"/>
      <c r="O37" s="26"/>
    </row>
    <row r="38" spans="2:15">
      <c r="B38" s="26"/>
      <c r="N38" s="36"/>
      <c r="O38" s="26"/>
    </row>
    <row r="39" spans="2:15">
      <c r="B39" s="26"/>
      <c r="N39" s="36"/>
      <c r="O39" s="26"/>
    </row>
    <row r="40" spans="2:15">
      <c r="B40" s="26"/>
      <c r="N40" s="36"/>
      <c r="O40" s="26"/>
    </row>
    <row r="41" spans="2:15">
      <c r="B41" s="26"/>
      <c r="N41" s="36"/>
      <c r="O41" s="26"/>
    </row>
    <row r="42" spans="2:15">
      <c r="B42" s="26"/>
      <c r="N42" s="36"/>
      <c r="O42" s="26"/>
    </row>
    <row r="43" spans="2:15">
      <c r="B43" s="26"/>
      <c r="N43" s="36"/>
      <c r="O43" s="26"/>
    </row>
    <row r="44" spans="2:15">
      <c r="B44" s="26"/>
      <c r="N44" s="36"/>
      <c r="O44" s="26"/>
    </row>
    <row r="45" spans="2:15">
      <c r="B45" s="26"/>
      <c r="N45" s="36"/>
      <c r="O45" s="26"/>
    </row>
    <row r="46" spans="2:15">
      <c r="B46" s="26"/>
      <c r="N46" s="36"/>
      <c r="O46" s="26"/>
    </row>
    <row r="47" spans="2:15">
      <c r="B47" s="26"/>
      <c r="N47" s="36"/>
      <c r="O47" s="26"/>
    </row>
    <row r="48" spans="2:15">
      <c r="B48" s="26"/>
      <c r="N48" s="36"/>
      <c r="O48" s="26"/>
    </row>
    <row r="49" spans="2:15">
      <c r="B49" s="26"/>
      <c r="N49" s="36"/>
      <c r="O49" s="26"/>
    </row>
    <row r="50" spans="2:15">
      <c r="B50" s="26"/>
      <c r="N50" s="36"/>
      <c r="O50" s="26"/>
    </row>
    <row r="51" spans="2:15">
      <c r="B51" s="26"/>
      <c r="N51" s="36"/>
      <c r="O51" s="26"/>
    </row>
    <row r="52" spans="2:15">
      <c r="B52" s="26"/>
      <c r="N52" s="36"/>
      <c r="O52" s="26"/>
    </row>
    <row r="53" spans="2:15">
      <c r="B53" s="26"/>
      <c r="N53" s="36"/>
      <c r="O53" s="26"/>
    </row>
    <row r="54" spans="2:15">
      <c r="B54" s="26"/>
      <c r="N54" s="36"/>
      <c r="O54" s="26"/>
    </row>
    <row r="55" spans="2:15">
      <c r="B55" s="26"/>
      <c r="N55" s="36"/>
      <c r="O55" s="26"/>
    </row>
    <row r="56" spans="2:15">
      <c r="B56" s="26"/>
      <c r="N56" s="36"/>
      <c r="O56" s="26"/>
    </row>
    <row r="57" spans="2:15">
      <c r="B57" s="26"/>
      <c r="N57" s="36"/>
      <c r="O57" s="26"/>
    </row>
    <row r="58" spans="2:15">
      <c r="B58" s="26"/>
      <c r="N58" s="36"/>
      <c r="O58" s="26"/>
    </row>
    <row r="59" spans="2:15">
      <c r="B59" s="26"/>
      <c r="N59" s="36"/>
      <c r="O59" s="26"/>
    </row>
    <row r="60" spans="2:15">
      <c r="B60" s="26"/>
      <c r="N60" s="36"/>
      <c r="O60" s="26"/>
    </row>
    <row r="61" spans="2:15">
      <c r="B61" s="26"/>
      <c r="N61" s="36"/>
      <c r="O61" s="26"/>
    </row>
    <row r="62" spans="2:15">
      <c r="B62" s="26"/>
      <c r="N62" s="36"/>
      <c r="O62" s="26"/>
    </row>
    <row r="63" spans="2:15">
      <c r="B63" s="26"/>
      <c r="N63" s="36"/>
      <c r="O63" s="26"/>
    </row>
    <row r="64" spans="2:15">
      <c r="B64" s="26"/>
      <c r="N64" s="36"/>
      <c r="O64" s="26"/>
    </row>
    <row r="65" spans="2:15">
      <c r="B65" s="26"/>
      <c r="N65" s="36"/>
      <c r="O65" s="26"/>
    </row>
    <row r="66" spans="2:15">
      <c r="B66" s="26"/>
      <c r="N66" s="36"/>
      <c r="O66" s="26"/>
    </row>
    <row r="67" spans="2:15">
      <c r="B67" s="26"/>
      <c r="N67" s="36"/>
      <c r="O67" s="26"/>
    </row>
    <row r="68" spans="2:15">
      <c r="B68" s="26"/>
      <c r="N68" s="36"/>
      <c r="O68" s="26"/>
    </row>
    <row r="69" spans="2:15">
      <c r="B69" s="26"/>
      <c r="N69" s="36"/>
      <c r="O69" s="26"/>
    </row>
    <row r="70" spans="2:15">
      <c r="B70" s="26"/>
      <c r="N70" s="36"/>
      <c r="O70" s="26"/>
    </row>
    <row r="71" spans="2:15">
      <c r="B71" s="26"/>
      <c r="N71" s="36"/>
      <c r="O71" s="26"/>
    </row>
    <row r="72" spans="2:15">
      <c r="B72" s="26"/>
      <c r="N72" s="36"/>
      <c r="O72" s="26"/>
    </row>
    <row r="73" spans="2:15">
      <c r="B73" s="26"/>
      <c r="N73" s="36"/>
      <c r="O73" s="26"/>
    </row>
    <row r="74" spans="2:15">
      <c r="B74" s="26"/>
      <c r="N74" s="36"/>
      <c r="O74" s="26"/>
    </row>
    <row r="75" spans="2:15">
      <c r="B75" s="26"/>
      <c r="N75" s="36"/>
      <c r="O75" s="26"/>
    </row>
    <row r="76" spans="2:15">
      <c r="B76" s="26"/>
      <c r="N76" s="36"/>
      <c r="O76" s="26"/>
    </row>
    <row r="77" spans="2:15">
      <c r="B77" s="26"/>
      <c r="N77" s="36"/>
      <c r="O77" s="26"/>
    </row>
    <row r="78" spans="2:1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6"/>
    </row>
    <row r="79" spans="2: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3"/>
  <sheetViews>
    <sheetView showGridLines="0" zoomScaleNormal="100" zoomScaleSheetLayoutView="100" workbookViewId="0"/>
  </sheetViews>
  <sheetFormatPr defaultColWidth="9" defaultRowHeight="15" customHeight="1"/>
  <cols>
    <col min="1" max="1" width="4.625" style="52" customWidth="1"/>
    <col min="2" max="2" width="7" style="52" customWidth="1"/>
    <col min="3" max="3" width="27.5" style="52" customWidth="1"/>
    <col min="4" max="6" width="16.625" style="52" customWidth="1"/>
    <col min="7" max="7" width="14.25" style="52" customWidth="1"/>
    <col min="8" max="9" width="11.875" style="52" customWidth="1"/>
    <col min="10" max="16384" width="9" style="52"/>
  </cols>
  <sheetData>
    <row r="1" spans="1:9" ht="16.5" customHeight="1">
      <c r="A1" s="51" t="s">
        <v>300</v>
      </c>
    </row>
    <row r="2" spans="1:9" ht="16.5" customHeight="1">
      <c r="A2" s="51" t="s">
        <v>100</v>
      </c>
    </row>
    <row r="3" spans="1:9" ht="15" customHeight="1">
      <c r="A3" s="51"/>
      <c r="B3" s="409" t="s">
        <v>123</v>
      </c>
      <c r="C3" s="409"/>
      <c r="D3" s="410">
        <f>'地区別_COVID-19の状況'!D14</f>
        <v>1264913</v>
      </c>
      <c r="E3" s="410"/>
    </row>
    <row r="4" spans="1:9" ht="15" customHeight="1">
      <c r="B4" s="409" t="s">
        <v>216</v>
      </c>
      <c r="C4" s="409"/>
      <c r="D4" s="411">
        <f>'地区別_COVID-19の状況'!J14</f>
        <v>4656</v>
      </c>
      <c r="E4" s="412"/>
    </row>
    <row r="5" spans="1:9" ht="10.15" customHeight="1">
      <c r="B5" s="53"/>
    </row>
    <row r="6" spans="1:9" ht="48" customHeight="1">
      <c r="B6" s="409" t="s">
        <v>124</v>
      </c>
      <c r="C6" s="409"/>
      <c r="D6" s="54" t="s">
        <v>125</v>
      </c>
      <c r="E6" s="305" t="s">
        <v>266</v>
      </c>
      <c r="F6" s="49" t="s">
        <v>307</v>
      </c>
      <c r="G6" s="55"/>
      <c r="H6" s="55"/>
    </row>
    <row r="7" spans="1:9" ht="14.25" customHeight="1">
      <c r="B7" s="56" t="s">
        <v>126</v>
      </c>
      <c r="C7" s="57"/>
      <c r="D7" s="204">
        <f>地区別_重症患者状況!H52</f>
        <v>1059</v>
      </c>
      <c r="E7" s="177">
        <f>地区別_重症患者状況!I52</f>
        <v>0.22744845360824742</v>
      </c>
      <c r="F7" s="58">
        <f>地区別_重症患者状況!J52</f>
        <v>8.3721172918611799E-4</v>
      </c>
      <c r="G7" s="55"/>
      <c r="H7" s="55"/>
    </row>
    <row r="8" spans="1:9" ht="14.25" customHeight="1">
      <c r="B8" s="59"/>
      <c r="C8" s="60" t="s">
        <v>127</v>
      </c>
      <c r="D8" s="61">
        <f>地区別_重症患者状況!H53</f>
        <v>1024</v>
      </c>
      <c r="E8" s="62">
        <f>地区別_重症患者状況!I53</f>
        <v>0.21993127147766323</v>
      </c>
      <c r="F8" s="58">
        <f>地区別_重症患者状況!J53</f>
        <v>8.0954184200810646E-4</v>
      </c>
      <c r="G8" s="63"/>
      <c r="H8" s="63"/>
    </row>
    <row r="9" spans="1:9" ht="14.25" customHeight="1">
      <c r="B9" s="59"/>
      <c r="C9" s="64" t="s">
        <v>128</v>
      </c>
      <c r="D9" s="65">
        <f>地区別_重症患者状況!H54</f>
        <v>372</v>
      </c>
      <c r="E9" s="66">
        <f>地区別_重症患者状況!I54</f>
        <v>7.9896907216494839E-2</v>
      </c>
      <c r="F9" s="67">
        <f>地区別_重症患者状況!J54</f>
        <v>2.9409137229200746E-4</v>
      </c>
      <c r="G9" s="63"/>
      <c r="H9" s="63"/>
    </row>
    <row r="10" spans="1:9" ht="14.25" customHeight="1">
      <c r="B10" s="59"/>
      <c r="C10" s="68" t="s">
        <v>129</v>
      </c>
      <c r="D10" s="69">
        <f>地区別_重症患者状況!H55</f>
        <v>0</v>
      </c>
      <c r="E10" s="70">
        <f>地区別_重症患者状況!I55</f>
        <v>0</v>
      </c>
      <c r="F10" s="71">
        <f>地区別_重症患者状況!J55</f>
        <v>0</v>
      </c>
      <c r="G10" s="63"/>
      <c r="H10" s="63"/>
    </row>
    <row r="11" spans="1:9" ht="14.25" customHeight="1" thickBot="1">
      <c r="B11" s="407" t="s">
        <v>130</v>
      </c>
      <c r="C11" s="408"/>
      <c r="D11" s="72">
        <f>地区別_重症患者状況!H56</f>
        <v>3597</v>
      </c>
      <c r="E11" s="73">
        <f>地区別_重症患者状況!I56</f>
        <v>0.77255154639175261</v>
      </c>
      <c r="F11" s="74">
        <f>地区別_重症患者状況!J56</f>
        <v>2.8436738336944912E-3</v>
      </c>
      <c r="G11" s="63"/>
      <c r="H11" s="63"/>
    </row>
    <row r="12" spans="1:9" ht="14.25" customHeight="1" thickTop="1">
      <c r="B12" s="406" t="s">
        <v>131</v>
      </c>
      <c r="C12" s="406"/>
      <c r="D12" s="75">
        <f>地区別_重症患者状況!H57</f>
        <v>4656</v>
      </c>
      <c r="E12" s="76">
        <f>地区別_重症患者状況!I57</f>
        <v>1</v>
      </c>
      <c r="F12" s="77">
        <f>地区別_重症患者状況!J57</f>
        <v>3.6808855628806094E-3</v>
      </c>
      <c r="G12" s="63"/>
      <c r="H12" s="63"/>
    </row>
    <row r="13" spans="1:9" ht="15" customHeight="1">
      <c r="B13" s="19" t="s">
        <v>199</v>
      </c>
      <c r="C13" s="78"/>
      <c r="D13" s="79"/>
      <c r="E13" s="79"/>
      <c r="F13" s="79"/>
      <c r="G13" s="79"/>
      <c r="I13" s="3"/>
    </row>
    <row r="14" spans="1:9" s="3" customFormat="1" ht="13.5">
      <c r="B14" s="19" t="s">
        <v>132</v>
      </c>
      <c r="I14" s="52"/>
    </row>
    <row r="15" spans="1:9" s="3" customFormat="1" ht="13.5" customHeight="1">
      <c r="B15" s="19" t="s">
        <v>274</v>
      </c>
      <c r="I15" s="52"/>
    </row>
    <row r="16" spans="1:9" s="3" customFormat="1" ht="13.5" customHeight="1">
      <c r="B16" s="19" t="s">
        <v>294</v>
      </c>
    </row>
    <row r="17" spans="1:8" s="3" customFormat="1" ht="15" customHeight="1">
      <c r="B17" s="19"/>
    </row>
    <row r="18" spans="1:8" ht="15" customHeight="1">
      <c r="B18" s="3"/>
      <c r="C18" s="3"/>
      <c r="D18" s="3"/>
      <c r="E18" s="3"/>
      <c r="F18" s="3"/>
      <c r="G18" s="3"/>
      <c r="H18" s="3"/>
    </row>
    <row r="19" spans="1:8" ht="16.5" customHeight="1">
      <c r="A19" s="51" t="s">
        <v>300</v>
      </c>
      <c r="B19" s="19"/>
      <c r="D19" s="3"/>
      <c r="E19" s="3"/>
      <c r="F19" s="3"/>
      <c r="G19" s="3"/>
      <c r="H19" s="3"/>
    </row>
    <row r="20" spans="1:8" ht="16.5" customHeight="1">
      <c r="A20" s="51" t="s">
        <v>100</v>
      </c>
      <c r="C20" s="3"/>
      <c r="D20" s="3"/>
      <c r="E20" s="3"/>
      <c r="F20" s="3"/>
      <c r="G20" s="3"/>
      <c r="H20" s="3"/>
    </row>
    <row r="21" spans="1:8" ht="15" customHeight="1">
      <c r="B21" s="3"/>
      <c r="C21" s="78"/>
      <c r="D21" s="79"/>
      <c r="E21" s="79"/>
      <c r="G21" s="79"/>
    </row>
    <row r="22" spans="1:8" ht="15" customHeight="1">
      <c r="C22" s="78"/>
      <c r="D22" s="79"/>
      <c r="E22" s="79"/>
      <c r="G22" s="79"/>
    </row>
    <row r="23" spans="1:8" ht="15" customHeight="1">
      <c r="C23" s="78"/>
      <c r="D23" s="79"/>
      <c r="E23" s="79"/>
      <c r="G23" s="79"/>
    </row>
    <row r="24" spans="1:8" ht="15" customHeight="1">
      <c r="C24" s="78"/>
      <c r="D24" s="79"/>
      <c r="E24" s="79"/>
      <c r="G24" s="79"/>
    </row>
    <row r="25" spans="1:8" ht="15" customHeight="1">
      <c r="C25" s="78"/>
      <c r="D25" s="79"/>
      <c r="E25" s="79"/>
      <c r="G25" s="79"/>
    </row>
    <row r="26" spans="1:8" ht="15" customHeight="1">
      <c r="C26" s="78"/>
      <c r="D26" s="79"/>
      <c r="E26" s="79"/>
      <c r="G26" s="79"/>
    </row>
    <row r="27" spans="1:8" ht="15" customHeight="1">
      <c r="C27" s="78"/>
      <c r="D27" s="79"/>
      <c r="E27" s="79"/>
      <c r="G27" s="79"/>
    </row>
    <row r="28" spans="1:8" ht="15" customHeight="1">
      <c r="C28" s="78"/>
      <c r="D28" s="79"/>
      <c r="E28" s="79"/>
      <c r="G28" s="79"/>
    </row>
    <row r="29" spans="1:8" ht="15" customHeight="1">
      <c r="C29" s="78"/>
      <c r="D29" s="79"/>
      <c r="E29" s="79"/>
      <c r="G29" s="79"/>
    </row>
    <row r="30" spans="1:8" ht="15" customHeight="1">
      <c r="C30" s="78"/>
      <c r="G30" s="79"/>
    </row>
    <row r="31" spans="1:8" ht="15" customHeight="1">
      <c r="C31" s="78"/>
      <c r="D31" s="79"/>
      <c r="E31" s="79"/>
      <c r="G31" s="79"/>
    </row>
    <row r="32" spans="1:8" ht="15" customHeight="1">
      <c r="C32" s="78"/>
      <c r="D32" s="79"/>
      <c r="E32" s="79"/>
      <c r="G32" s="79"/>
    </row>
    <row r="33" spans="2:7" ht="15" customHeight="1">
      <c r="C33" s="78"/>
      <c r="D33" s="79"/>
      <c r="E33" s="79"/>
      <c r="G33" s="79"/>
    </row>
    <row r="34" spans="2:7" ht="15" customHeight="1">
      <c r="C34" s="78"/>
      <c r="D34" s="79"/>
      <c r="E34" s="79"/>
      <c r="G34" s="79"/>
    </row>
    <row r="35" spans="2:7" ht="15" customHeight="1">
      <c r="C35" s="78"/>
      <c r="D35" s="79"/>
      <c r="E35" s="79"/>
      <c r="G35" s="79"/>
    </row>
    <row r="36" spans="2:7" ht="15" customHeight="1">
      <c r="C36" s="78"/>
      <c r="D36" s="79"/>
      <c r="E36" s="79"/>
      <c r="G36" s="79"/>
    </row>
    <row r="37" spans="2:7" ht="15" customHeight="1">
      <c r="C37" s="78"/>
      <c r="D37" s="79"/>
      <c r="E37" s="79"/>
      <c r="G37" s="79"/>
    </row>
    <row r="38" spans="2:7" ht="15" customHeight="1">
      <c r="C38" s="78"/>
      <c r="D38" s="79"/>
      <c r="E38" s="79"/>
      <c r="G38" s="79"/>
    </row>
    <row r="39" spans="2:7" ht="15" customHeight="1">
      <c r="B39" s="80"/>
      <c r="C39" s="78"/>
      <c r="D39" s="79"/>
      <c r="E39" s="79"/>
      <c r="G39" s="79"/>
    </row>
    <row r="40" spans="2:7" ht="15" customHeight="1">
      <c r="B40" s="19" t="s">
        <v>199</v>
      </c>
    </row>
    <row r="41" spans="2:7" ht="15" customHeight="1">
      <c r="B41" s="19" t="s">
        <v>133</v>
      </c>
    </row>
    <row r="42" spans="2:7" ht="15" customHeight="1">
      <c r="B42" s="19" t="s">
        <v>274</v>
      </c>
    </row>
    <row r="43" spans="2:7" ht="15" customHeight="1">
      <c r="B43" s="19" t="s">
        <v>294</v>
      </c>
    </row>
  </sheetData>
  <mergeCells count="7">
    <mergeCell ref="B12:C12"/>
    <mergeCell ref="B11:C11"/>
    <mergeCell ref="B3:C3"/>
    <mergeCell ref="D3:E3"/>
    <mergeCell ref="B4:C4"/>
    <mergeCell ref="D4:E4"/>
    <mergeCell ref="B6:C6"/>
  </mergeCells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8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3" customWidth="1"/>
    <col min="3" max="3" width="10.125" style="3" customWidth="1"/>
    <col min="4" max="4" width="12.5" style="3" customWidth="1"/>
    <col min="5" max="5" width="8.625" style="2" customWidth="1"/>
    <col min="6" max="6" width="7" style="2" customWidth="1"/>
    <col min="7" max="7" width="27.5" style="3" customWidth="1"/>
    <col min="8" max="10" width="16.625" style="3" customWidth="1"/>
    <col min="11" max="12" width="9" style="3" customWidth="1"/>
    <col min="13" max="13" width="13.75" style="22" customWidth="1"/>
    <col min="14" max="15" width="9.125" style="22" bestFit="1" customWidth="1"/>
    <col min="16" max="16" width="9" style="22"/>
    <col min="17" max="16384" width="9" style="3"/>
  </cols>
  <sheetData>
    <row r="1" spans="1:16" ht="16.5" customHeight="1">
      <c r="A1" s="3" t="s">
        <v>217</v>
      </c>
    </row>
    <row r="2" spans="1:16" ht="16.5" customHeight="1">
      <c r="A2" s="3" t="s">
        <v>98</v>
      </c>
      <c r="M2" s="169" t="s">
        <v>201</v>
      </c>
    </row>
    <row r="3" spans="1:16" ht="48" customHeight="1">
      <c r="B3" s="81"/>
      <c r="C3" s="50" t="s">
        <v>88</v>
      </c>
      <c r="D3" s="176" t="s">
        <v>134</v>
      </c>
      <c r="E3" s="303" t="s">
        <v>218</v>
      </c>
      <c r="F3" s="386" t="s">
        <v>124</v>
      </c>
      <c r="G3" s="388"/>
      <c r="H3" s="54" t="s">
        <v>125</v>
      </c>
      <c r="I3" s="341" t="s">
        <v>266</v>
      </c>
      <c r="J3" s="341" t="s">
        <v>267</v>
      </c>
      <c r="M3" s="83"/>
      <c r="N3" s="82" t="s">
        <v>126</v>
      </c>
      <c r="O3" s="82" t="s">
        <v>136</v>
      </c>
    </row>
    <row r="4" spans="1:16" s="15" customFormat="1" ht="13.15" customHeight="1">
      <c r="B4" s="413">
        <v>1</v>
      </c>
      <c r="C4" s="414" t="s">
        <v>137</v>
      </c>
      <c r="D4" s="417">
        <f>VLOOKUP(C4,'地区別_COVID-19の状況'!$C$6:$D$13,2,0)</f>
        <v>149036</v>
      </c>
      <c r="E4" s="420">
        <f>VLOOKUP(C4,'地区別_COVID-19の状況'!$C$6:$J$13,8,0)</f>
        <v>461</v>
      </c>
      <c r="F4" s="56" t="s">
        <v>126</v>
      </c>
      <c r="G4" s="57"/>
      <c r="H4" s="342">
        <v>85</v>
      </c>
      <c r="I4" s="141">
        <f t="shared" ref="I4:I9" si="0">IFERROR(H4/$E$4,"-")</f>
        <v>0.18438177874186551</v>
      </c>
      <c r="J4" s="343">
        <f>IFERROR(H4/$D$4,"-")</f>
        <v>5.7033200032206985E-4</v>
      </c>
      <c r="L4" s="17">
        <v>1</v>
      </c>
      <c r="M4" s="84" t="s">
        <v>1</v>
      </c>
      <c r="N4" s="86">
        <f t="shared" ref="N4:N12" si="1">INDEX($I:$I,(ROW()+(L4*5)-5))</f>
        <v>0.18438177874186551</v>
      </c>
      <c r="O4" s="86">
        <f>INDEX($I:$I,(ROW()+(L4*5)-1))</f>
        <v>0.81561822125813443</v>
      </c>
      <c r="P4" s="87"/>
    </row>
    <row r="5" spans="1:16" s="15" customFormat="1" ht="13.15" customHeight="1">
      <c r="B5" s="413"/>
      <c r="C5" s="415"/>
      <c r="D5" s="418"/>
      <c r="E5" s="421"/>
      <c r="F5" s="59"/>
      <c r="G5" s="88" t="s">
        <v>127</v>
      </c>
      <c r="H5" s="280">
        <v>81</v>
      </c>
      <c r="I5" s="119">
        <f t="shared" si="0"/>
        <v>0.175704989154013</v>
      </c>
      <c r="J5" s="344">
        <f>IFERROR(H5/$D$4,"-")</f>
        <v>5.4349284736573717E-4</v>
      </c>
      <c r="L5" s="17">
        <v>2</v>
      </c>
      <c r="M5" s="84" t="s">
        <v>8</v>
      </c>
      <c r="N5" s="86">
        <f t="shared" si="1"/>
        <v>0.22170900692840648</v>
      </c>
      <c r="O5" s="86">
        <f t="shared" ref="O5:O12" si="2">INDEX($I:$I,(ROW()+(L5*5)-1))</f>
        <v>0.77829099307159355</v>
      </c>
      <c r="P5" s="87"/>
    </row>
    <row r="6" spans="1:16" s="15" customFormat="1" ht="13.15" customHeight="1">
      <c r="B6" s="413"/>
      <c r="C6" s="415"/>
      <c r="D6" s="418"/>
      <c r="E6" s="421"/>
      <c r="F6" s="59"/>
      <c r="G6" s="89" t="s">
        <v>128</v>
      </c>
      <c r="H6" s="225">
        <v>34</v>
      </c>
      <c r="I6" s="125">
        <f t="shared" si="0"/>
        <v>7.3752711496746198E-2</v>
      </c>
      <c r="J6" s="345">
        <f>IFERROR(H6/$D$4,"-")</f>
        <v>2.2813280012882794E-4</v>
      </c>
      <c r="L6" s="17">
        <v>3</v>
      </c>
      <c r="M6" s="84" t="s">
        <v>13</v>
      </c>
      <c r="N6" s="86">
        <f t="shared" si="1"/>
        <v>0.18624641833810887</v>
      </c>
      <c r="O6" s="86">
        <f t="shared" si="2"/>
        <v>0.81375358166189116</v>
      </c>
      <c r="P6" s="87"/>
    </row>
    <row r="7" spans="1:16" s="15" customFormat="1" ht="13.15" customHeight="1">
      <c r="B7" s="413"/>
      <c r="C7" s="415"/>
      <c r="D7" s="418"/>
      <c r="E7" s="421"/>
      <c r="F7" s="59"/>
      <c r="G7" s="90" t="s">
        <v>129</v>
      </c>
      <c r="H7" s="226">
        <v>0</v>
      </c>
      <c r="I7" s="132">
        <f t="shared" si="0"/>
        <v>0</v>
      </c>
      <c r="J7" s="346">
        <f>IFERROR(H7/$D$4,"-")</f>
        <v>0</v>
      </c>
      <c r="L7" s="17">
        <v>4</v>
      </c>
      <c r="M7" s="84" t="s">
        <v>21</v>
      </c>
      <c r="N7" s="86">
        <f t="shared" si="1"/>
        <v>0.20786516853932585</v>
      </c>
      <c r="O7" s="86">
        <f t="shared" si="2"/>
        <v>0.7921348314606742</v>
      </c>
      <c r="P7" s="87"/>
    </row>
    <row r="8" spans="1:16" s="15" customFormat="1" ht="13.15" customHeight="1">
      <c r="B8" s="413"/>
      <c r="C8" s="415"/>
      <c r="D8" s="418"/>
      <c r="E8" s="421"/>
      <c r="F8" s="423" t="s">
        <v>138</v>
      </c>
      <c r="G8" s="424"/>
      <c r="H8" s="227">
        <v>376</v>
      </c>
      <c r="I8" s="137">
        <f t="shared" si="0"/>
        <v>0.81561822125813443</v>
      </c>
      <c r="J8" s="347">
        <f>IFERROR(H8/$D$4,"-")</f>
        <v>2.5228803778952736E-3</v>
      </c>
      <c r="L8" s="17">
        <v>5</v>
      </c>
      <c r="M8" s="84" t="s">
        <v>25</v>
      </c>
      <c r="N8" s="86">
        <f t="shared" si="1"/>
        <v>0.30674846625766872</v>
      </c>
      <c r="O8" s="86">
        <f t="shared" si="2"/>
        <v>0.69325153374233128</v>
      </c>
      <c r="P8" s="87"/>
    </row>
    <row r="9" spans="1:16" s="15" customFormat="1" ht="13.15" customHeight="1">
      <c r="B9" s="413"/>
      <c r="C9" s="416"/>
      <c r="D9" s="419"/>
      <c r="E9" s="422"/>
      <c r="F9" s="425" t="s">
        <v>135</v>
      </c>
      <c r="G9" s="426"/>
      <c r="H9" s="348">
        <v>461</v>
      </c>
      <c r="I9" s="349">
        <f t="shared" si="0"/>
        <v>1</v>
      </c>
      <c r="J9" s="350">
        <f t="shared" ref="J9" si="3">IFERROR(H9/$D$4,"-")</f>
        <v>3.0932123782173434E-3</v>
      </c>
      <c r="L9" s="17">
        <v>6</v>
      </c>
      <c r="M9" s="84" t="s">
        <v>226</v>
      </c>
      <c r="N9" s="86">
        <f t="shared" si="1"/>
        <v>0.30618892508143325</v>
      </c>
      <c r="O9" s="86">
        <f t="shared" si="2"/>
        <v>0.69381107491856675</v>
      </c>
      <c r="P9" s="87"/>
    </row>
    <row r="10" spans="1:16" s="15" customFormat="1" ht="13.15" customHeight="1">
      <c r="B10" s="413">
        <v>2</v>
      </c>
      <c r="C10" s="414" t="s">
        <v>139</v>
      </c>
      <c r="D10" s="417">
        <f>VLOOKUP(C10,'地区別_COVID-19の状況'!$C$6:$D$13,2,0)</f>
        <v>111560</v>
      </c>
      <c r="E10" s="420">
        <f>VLOOKUP(C10,'地区別_COVID-19の状況'!$C$6:$J$13,8,0)</f>
        <v>433</v>
      </c>
      <c r="F10" s="56" t="s">
        <v>126</v>
      </c>
      <c r="G10" s="57"/>
      <c r="H10" s="342">
        <v>96</v>
      </c>
      <c r="I10" s="141">
        <f t="shared" ref="I10:I15" si="4">IFERROR(H10/$E$10,"-")</f>
        <v>0.22170900692840648</v>
      </c>
      <c r="J10" s="343">
        <f>IFERROR(H10/$D$10,"-")</f>
        <v>8.6052348512011473E-4</v>
      </c>
      <c r="L10" s="17">
        <v>7</v>
      </c>
      <c r="M10" s="84" t="s">
        <v>228</v>
      </c>
      <c r="N10" s="86">
        <f t="shared" si="1"/>
        <v>0.4024767801857585</v>
      </c>
      <c r="O10" s="86">
        <f t="shared" si="2"/>
        <v>0.5975232198142415</v>
      </c>
      <c r="P10" s="87"/>
    </row>
    <row r="11" spans="1:16" s="15" customFormat="1" ht="13.15" customHeight="1">
      <c r="B11" s="413"/>
      <c r="C11" s="415"/>
      <c r="D11" s="418"/>
      <c r="E11" s="421"/>
      <c r="F11" s="59"/>
      <c r="G11" s="88" t="s">
        <v>127</v>
      </c>
      <c r="H11" s="280">
        <v>93</v>
      </c>
      <c r="I11" s="119">
        <f t="shared" si="4"/>
        <v>0.21478060046189376</v>
      </c>
      <c r="J11" s="344">
        <f t="shared" ref="J11:J15" si="5">IFERROR(H11/$D$10,"-")</f>
        <v>8.336321262101111E-4</v>
      </c>
      <c r="L11" s="17">
        <v>8</v>
      </c>
      <c r="M11" s="84" t="s">
        <v>230</v>
      </c>
      <c r="N11" s="86">
        <f t="shared" si="1"/>
        <v>0.20898100172711573</v>
      </c>
      <c r="O11" s="86">
        <f t="shared" si="2"/>
        <v>0.79101899827288424</v>
      </c>
      <c r="P11" s="87"/>
    </row>
    <row r="12" spans="1:16" s="15" customFormat="1" ht="13.15" customHeight="1">
      <c r="B12" s="413"/>
      <c r="C12" s="415"/>
      <c r="D12" s="418"/>
      <c r="E12" s="421"/>
      <c r="F12" s="59"/>
      <c r="G12" s="89" t="s">
        <v>128</v>
      </c>
      <c r="H12" s="225">
        <v>28</v>
      </c>
      <c r="I12" s="125">
        <f t="shared" si="4"/>
        <v>6.4665127020785224E-2</v>
      </c>
      <c r="J12" s="345">
        <f t="shared" si="5"/>
        <v>2.5098601649336681E-4</v>
      </c>
      <c r="L12" s="17">
        <v>9</v>
      </c>
      <c r="M12" s="239" t="s">
        <v>0</v>
      </c>
      <c r="N12" s="240">
        <f t="shared" si="1"/>
        <v>0.22744845360824742</v>
      </c>
      <c r="O12" s="240">
        <f t="shared" si="2"/>
        <v>0.77255154639175261</v>
      </c>
    </row>
    <row r="13" spans="1:16" s="15" customFormat="1" ht="13.15" customHeight="1">
      <c r="B13" s="413"/>
      <c r="C13" s="415"/>
      <c r="D13" s="418"/>
      <c r="E13" s="421"/>
      <c r="F13" s="59"/>
      <c r="G13" s="90" t="s">
        <v>129</v>
      </c>
      <c r="H13" s="226">
        <v>0</v>
      </c>
      <c r="I13" s="132">
        <f t="shared" si="4"/>
        <v>0</v>
      </c>
      <c r="J13" s="346">
        <f t="shared" si="5"/>
        <v>0</v>
      </c>
    </row>
    <row r="14" spans="1:16" s="15" customFormat="1" ht="13.15" customHeight="1">
      <c r="B14" s="413"/>
      <c r="C14" s="415"/>
      <c r="D14" s="418"/>
      <c r="E14" s="421"/>
      <c r="F14" s="423" t="s">
        <v>138</v>
      </c>
      <c r="G14" s="424"/>
      <c r="H14" s="227">
        <v>337</v>
      </c>
      <c r="I14" s="137">
        <f t="shared" si="4"/>
        <v>0.77829099307159355</v>
      </c>
      <c r="J14" s="347">
        <f t="shared" si="5"/>
        <v>3.0207959842237361E-3</v>
      </c>
    </row>
    <row r="15" spans="1:16" s="15" customFormat="1" ht="13.15" customHeight="1">
      <c r="B15" s="413"/>
      <c r="C15" s="416"/>
      <c r="D15" s="419"/>
      <c r="E15" s="422"/>
      <c r="F15" s="425" t="s">
        <v>135</v>
      </c>
      <c r="G15" s="426"/>
      <c r="H15" s="348">
        <v>433</v>
      </c>
      <c r="I15" s="349">
        <f t="shared" si="4"/>
        <v>1</v>
      </c>
      <c r="J15" s="350">
        <f t="shared" si="5"/>
        <v>3.8813194693438509E-3</v>
      </c>
    </row>
    <row r="16" spans="1:16" s="15" customFormat="1" ht="13.15" customHeight="1">
      <c r="B16" s="413">
        <v>3</v>
      </c>
      <c r="C16" s="414" t="s">
        <v>140</v>
      </c>
      <c r="D16" s="417">
        <f>VLOOKUP(C16,'地区別_COVID-19の状況'!$C$6:$D$13,2,0)</f>
        <v>177561</v>
      </c>
      <c r="E16" s="420">
        <f>VLOOKUP(C16,'地区別_COVID-19の状況'!$C$6:$J$13,8,0)</f>
        <v>698</v>
      </c>
      <c r="F16" s="56" t="s">
        <v>126</v>
      </c>
      <c r="G16" s="57"/>
      <c r="H16" s="342">
        <v>130</v>
      </c>
      <c r="I16" s="141">
        <f t="shared" ref="I16:I21" si="6">IFERROR(H16/$E$16,"-")</f>
        <v>0.18624641833810887</v>
      </c>
      <c r="J16" s="343">
        <f>IFERROR(H16/$D$16,"-")</f>
        <v>7.3214275657379718E-4</v>
      </c>
    </row>
    <row r="17" spans="2:10" s="15" customFormat="1" ht="13.15" customHeight="1">
      <c r="B17" s="413"/>
      <c r="C17" s="415"/>
      <c r="D17" s="418"/>
      <c r="E17" s="421"/>
      <c r="F17" s="59"/>
      <c r="G17" s="88" t="s">
        <v>127</v>
      </c>
      <c r="H17" s="280">
        <v>126</v>
      </c>
      <c r="I17" s="119">
        <f t="shared" si="6"/>
        <v>0.18051575931232092</v>
      </c>
      <c r="J17" s="344">
        <f t="shared" ref="J17:J21" si="7">IFERROR(H17/$D$16,"-")</f>
        <v>7.0961528714075727E-4</v>
      </c>
    </row>
    <row r="18" spans="2:10" s="15" customFormat="1" ht="13.15" customHeight="1">
      <c r="B18" s="413"/>
      <c r="C18" s="415"/>
      <c r="D18" s="418"/>
      <c r="E18" s="421"/>
      <c r="F18" s="59"/>
      <c r="G18" s="89" t="s">
        <v>128</v>
      </c>
      <c r="H18" s="225">
        <v>56</v>
      </c>
      <c r="I18" s="125">
        <f t="shared" si="6"/>
        <v>8.0229226361031525E-2</v>
      </c>
      <c r="J18" s="345">
        <f t="shared" si="7"/>
        <v>3.1538457206255877E-4</v>
      </c>
    </row>
    <row r="19" spans="2:10" s="15" customFormat="1" ht="13.15" customHeight="1">
      <c r="B19" s="413"/>
      <c r="C19" s="415"/>
      <c r="D19" s="418"/>
      <c r="E19" s="421"/>
      <c r="F19" s="59"/>
      <c r="G19" s="90" t="s">
        <v>129</v>
      </c>
      <c r="H19" s="226">
        <v>0</v>
      </c>
      <c r="I19" s="132">
        <f t="shared" si="6"/>
        <v>0</v>
      </c>
      <c r="J19" s="346">
        <f t="shared" si="7"/>
        <v>0</v>
      </c>
    </row>
    <row r="20" spans="2:10" s="15" customFormat="1" ht="13.15" customHeight="1">
      <c r="B20" s="413"/>
      <c r="C20" s="415"/>
      <c r="D20" s="418"/>
      <c r="E20" s="421"/>
      <c r="F20" s="423" t="s">
        <v>138</v>
      </c>
      <c r="G20" s="424"/>
      <c r="H20" s="227">
        <v>568</v>
      </c>
      <c r="I20" s="137">
        <f t="shared" si="6"/>
        <v>0.81375358166189116</v>
      </c>
      <c r="J20" s="347">
        <f t="shared" si="7"/>
        <v>3.1989006594916676E-3</v>
      </c>
    </row>
    <row r="21" spans="2:10" s="15" customFormat="1" ht="13.15" customHeight="1">
      <c r="B21" s="413"/>
      <c r="C21" s="416"/>
      <c r="D21" s="419"/>
      <c r="E21" s="422"/>
      <c r="F21" s="425" t="s">
        <v>135</v>
      </c>
      <c r="G21" s="426"/>
      <c r="H21" s="348">
        <v>698</v>
      </c>
      <c r="I21" s="349">
        <f t="shared" si="6"/>
        <v>1</v>
      </c>
      <c r="J21" s="350">
        <f t="shared" si="7"/>
        <v>3.9310434160654646E-3</v>
      </c>
    </row>
    <row r="22" spans="2:10" s="15" customFormat="1" ht="13.15" customHeight="1">
      <c r="B22" s="413">
        <v>4</v>
      </c>
      <c r="C22" s="414" t="s">
        <v>141</v>
      </c>
      <c r="D22" s="417">
        <f>VLOOKUP(C22,'地区別_COVID-19の状況'!$C$6:$D$13,2,0)</f>
        <v>126386</v>
      </c>
      <c r="E22" s="420">
        <f>VLOOKUP(C22,'地区別_COVID-19の状況'!$C$6:$J$13,8,0)</f>
        <v>534</v>
      </c>
      <c r="F22" s="56" t="s">
        <v>126</v>
      </c>
      <c r="G22" s="57"/>
      <c r="H22" s="342">
        <v>111</v>
      </c>
      <c r="I22" s="141">
        <f t="shared" ref="I22:I27" si="8">IFERROR(H22/$E$22,"-")</f>
        <v>0.20786516853932585</v>
      </c>
      <c r="J22" s="343">
        <f>IFERROR(H22/$D$22,"-")</f>
        <v>8.7826183279793649E-4</v>
      </c>
    </row>
    <row r="23" spans="2:10" s="15" customFormat="1" ht="13.15" customHeight="1">
      <c r="B23" s="413"/>
      <c r="C23" s="415"/>
      <c r="D23" s="418"/>
      <c r="E23" s="421"/>
      <c r="F23" s="59"/>
      <c r="G23" s="88" t="s">
        <v>127</v>
      </c>
      <c r="H23" s="280">
        <v>109</v>
      </c>
      <c r="I23" s="119">
        <f t="shared" si="8"/>
        <v>0.20411985018726592</v>
      </c>
      <c r="J23" s="344">
        <f t="shared" ref="J23:J27" si="9">IFERROR(H23/$D$22,"-")</f>
        <v>8.6243729527004569E-4</v>
      </c>
    </row>
    <row r="24" spans="2:10" s="15" customFormat="1" ht="13.15" customHeight="1">
      <c r="B24" s="413"/>
      <c r="C24" s="415"/>
      <c r="D24" s="418"/>
      <c r="E24" s="421"/>
      <c r="F24" s="59"/>
      <c r="G24" s="89" t="s">
        <v>128</v>
      </c>
      <c r="H24" s="225">
        <v>48</v>
      </c>
      <c r="I24" s="125">
        <f t="shared" si="8"/>
        <v>8.98876404494382E-2</v>
      </c>
      <c r="J24" s="345">
        <f t="shared" si="9"/>
        <v>3.7978890066937794E-4</v>
      </c>
    </row>
    <row r="25" spans="2:10" s="15" customFormat="1" ht="13.15" customHeight="1">
      <c r="B25" s="413"/>
      <c r="C25" s="415"/>
      <c r="D25" s="418"/>
      <c r="E25" s="421"/>
      <c r="F25" s="59"/>
      <c r="G25" s="90" t="s">
        <v>129</v>
      </c>
      <c r="H25" s="226">
        <v>0</v>
      </c>
      <c r="I25" s="132">
        <f t="shared" si="8"/>
        <v>0</v>
      </c>
      <c r="J25" s="346">
        <f t="shared" si="9"/>
        <v>0</v>
      </c>
    </row>
    <row r="26" spans="2:10" s="15" customFormat="1" ht="13.15" customHeight="1">
      <c r="B26" s="413"/>
      <c r="C26" s="415"/>
      <c r="D26" s="418"/>
      <c r="E26" s="421"/>
      <c r="F26" s="423" t="s">
        <v>138</v>
      </c>
      <c r="G26" s="424"/>
      <c r="H26" s="227">
        <v>423</v>
      </c>
      <c r="I26" s="137">
        <f t="shared" si="8"/>
        <v>0.7921348314606742</v>
      </c>
      <c r="J26" s="347">
        <f t="shared" si="9"/>
        <v>3.3468896871488929E-3</v>
      </c>
    </row>
    <row r="27" spans="2:10" s="15" customFormat="1" ht="13.15" customHeight="1">
      <c r="B27" s="413"/>
      <c r="C27" s="416"/>
      <c r="D27" s="419"/>
      <c r="E27" s="422"/>
      <c r="F27" s="425" t="s">
        <v>135</v>
      </c>
      <c r="G27" s="426"/>
      <c r="H27" s="348">
        <v>534</v>
      </c>
      <c r="I27" s="349">
        <f t="shared" si="8"/>
        <v>1</v>
      </c>
      <c r="J27" s="350">
        <f t="shared" si="9"/>
        <v>4.2251515199468294E-3</v>
      </c>
    </row>
    <row r="28" spans="2:10" s="15" customFormat="1" ht="13.15" customHeight="1">
      <c r="B28" s="413">
        <v>5</v>
      </c>
      <c r="C28" s="414" t="s">
        <v>142</v>
      </c>
      <c r="D28" s="417">
        <f>VLOOKUP(C28,'地区別_COVID-19の状況'!$C$6:$D$13,2,0)</f>
        <v>102040</v>
      </c>
      <c r="E28" s="420">
        <f>VLOOKUP(C28,'地区別_COVID-19の状況'!$C$6:$J$13,8,0)</f>
        <v>163</v>
      </c>
      <c r="F28" s="56" t="s">
        <v>126</v>
      </c>
      <c r="G28" s="57"/>
      <c r="H28" s="342">
        <v>50</v>
      </c>
      <c r="I28" s="141">
        <f t="shared" ref="I28:I33" si="10">IFERROR(H28/$E$28,"-")</f>
        <v>0.30674846625766872</v>
      </c>
      <c r="J28" s="343">
        <f>IFERROR(H28/$D$28,"-")</f>
        <v>4.9000392003136026E-4</v>
      </c>
    </row>
    <row r="29" spans="2:10" s="15" customFormat="1" ht="13.15" customHeight="1">
      <c r="B29" s="413"/>
      <c r="C29" s="415"/>
      <c r="D29" s="418"/>
      <c r="E29" s="421"/>
      <c r="F29" s="59"/>
      <c r="G29" s="88" t="s">
        <v>127</v>
      </c>
      <c r="H29" s="280">
        <v>49</v>
      </c>
      <c r="I29" s="119">
        <f t="shared" si="10"/>
        <v>0.30061349693251532</v>
      </c>
      <c r="J29" s="344">
        <f t="shared" ref="J29:J33" si="11">IFERROR(H29/$D$28,"-")</f>
        <v>4.8020384163073305E-4</v>
      </c>
    </row>
    <row r="30" spans="2:10" s="15" customFormat="1" ht="13.15" customHeight="1">
      <c r="B30" s="413"/>
      <c r="C30" s="415"/>
      <c r="D30" s="418"/>
      <c r="E30" s="421"/>
      <c r="F30" s="59"/>
      <c r="G30" s="89" t="s">
        <v>128</v>
      </c>
      <c r="H30" s="225">
        <v>27</v>
      </c>
      <c r="I30" s="125">
        <f t="shared" si="10"/>
        <v>0.16564417177914109</v>
      </c>
      <c r="J30" s="345">
        <f t="shared" si="11"/>
        <v>2.6460211681693456E-4</v>
      </c>
    </row>
    <row r="31" spans="2:10" s="15" customFormat="1" ht="13.15" customHeight="1">
      <c r="B31" s="413"/>
      <c r="C31" s="415"/>
      <c r="D31" s="418"/>
      <c r="E31" s="421"/>
      <c r="F31" s="59"/>
      <c r="G31" s="90" t="s">
        <v>129</v>
      </c>
      <c r="H31" s="226">
        <v>0</v>
      </c>
      <c r="I31" s="132">
        <f t="shared" si="10"/>
        <v>0</v>
      </c>
      <c r="J31" s="346">
        <f t="shared" si="11"/>
        <v>0</v>
      </c>
    </row>
    <row r="32" spans="2:10" s="15" customFormat="1" ht="13.15" customHeight="1">
      <c r="B32" s="413"/>
      <c r="C32" s="415"/>
      <c r="D32" s="418"/>
      <c r="E32" s="421"/>
      <c r="F32" s="423" t="s">
        <v>138</v>
      </c>
      <c r="G32" s="424"/>
      <c r="H32" s="227">
        <v>113</v>
      </c>
      <c r="I32" s="137">
        <f t="shared" si="10"/>
        <v>0.69325153374233128</v>
      </c>
      <c r="J32" s="347">
        <f t="shared" si="11"/>
        <v>1.1074088592708741E-3</v>
      </c>
    </row>
    <row r="33" spans="2:10" s="15" customFormat="1" ht="13.15" customHeight="1">
      <c r="B33" s="413"/>
      <c r="C33" s="416"/>
      <c r="D33" s="419"/>
      <c r="E33" s="422"/>
      <c r="F33" s="425" t="s">
        <v>135</v>
      </c>
      <c r="G33" s="426"/>
      <c r="H33" s="348">
        <v>163</v>
      </c>
      <c r="I33" s="349">
        <f t="shared" si="10"/>
        <v>1</v>
      </c>
      <c r="J33" s="350">
        <f t="shared" si="11"/>
        <v>1.5974127793022344E-3</v>
      </c>
    </row>
    <row r="34" spans="2:10" s="15" customFormat="1" ht="13.15" customHeight="1">
      <c r="B34" s="413">
        <v>6</v>
      </c>
      <c r="C34" s="414" t="s">
        <v>225</v>
      </c>
      <c r="D34" s="417">
        <f>VLOOKUP(C34,'地区別_COVID-19の状況'!$C$6:$D$13,2,0)</f>
        <v>128043</v>
      </c>
      <c r="E34" s="420">
        <f>VLOOKUP(C34,'地区別_COVID-19の状況'!$C$6:$J$13,8,0)</f>
        <v>307</v>
      </c>
      <c r="F34" s="56" t="s">
        <v>126</v>
      </c>
      <c r="G34" s="57"/>
      <c r="H34" s="342">
        <v>94</v>
      </c>
      <c r="I34" s="141">
        <f t="shared" ref="I34:I39" si="12">IFERROR(H34/$E$34,"-")</f>
        <v>0.30618892508143325</v>
      </c>
      <c r="J34" s="343">
        <f>IFERROR(H34/$D$34,"-")</f>
        <v>7.341283787477644E-4</v>
      </c>
    </row>
    <row r="35" spans="2:10" s="15" customFormat="1" ht="13.15" customHeight="1">
      <c r="B35" s="413"/>
      <c r="C35" s="415"/>
      <c r="D35" s="418"/>
      <c r="E35" s="421"/>
      <c r="F35" s="59"/>
      <c r="G35" s="88" t="s">
        <v>127</v>
      </c>
      <c r="H35" s="280">
        <v>91</v>
      </c>
      <c r="I35" s="119">
        <f t="shared" si="12"/>
        <v>0.29641693811074921</v>
      </c>
      <c r="J35" s="344">
        <f t="shared" ref="J35:J39" si="13">IFERROR(H35/$D$34,"-")</f>
        <v>7.1069874963879327E-4</v>
      </c>
    </row>
    <row r="36" spans="2:10" s="15" customFormat="1" ht="13.15" customHeight="1">
      <c r="B36" s="413"/>
      <c r="C36" s="415"/>
      <c r="D36" s="418"/>
      <c r="E36" s="421"/>
      <c r="F36" s="59"/>
      <c r="G36" s="89" t="s">
        <v>128</v>
      </c>
      <c r="H36" s="225">
        <v>29</v>
      </c>
      <c r="I36" s="125">
        <f t="shared" si="12"/>
        <v>9.4462540716612378E-2</v>
      </c>
      <c r="J36" s="345">
        <f t="shared" si="13"/>
        <v>2.2648641472005498E-4</v>
      </c>
    </row>
    <row r="37" spans="2:10" s="15" customFormat="1" ht="13.15" customHeight="1">
      <c r="B37" s="413"/>
      <c r="C37" s="415"/>
      <c r="D37" s="418"/>
      <c r="E37" s="421"/>
      <c r="F37" s="59"/>
      <c r="G37" s="90" t="s">
        <v>129</v>
      </c>
      <c r="H37" s="226">
        <v>0</v>
      </c>
      <c r="I37" s="132">
        <f t="shared" si="12"/>
        <v>0</v>
      </c>
      <c r="J37" s="346">
        <f t="shared" si="13"/>
        <v>0</v>
      </c>
    </row>
    <row r="38" spans="2:10" s="15" customFormat="1" ht="13.15" customHeight="1">
      <c r="B38" s="413"/>
      <c r="C38" s="415"/>
      <c r="D38" s="418"/>
      <c r="E38" s="421"/>
      <c r="F38" s="423" t="s">
        <v>138</v>
      </c>
      <c r="G38" s="424"/>
      <c r="H38" s="227">
        <v>213</v>
      </c>
      <c r="I38" s="137">
        <f t="shared" si="12"/>
        <v>0.69381107491856675</v>
      </c>
      <c r="J38" s="347">
        <f t="shared" si="13"/>
        <v>1.6635036667369556E-3</v>
      </c>
    </row>
    <row r="39" spans="2:10" s="15" customFormat="1" ht="13.15" customHeight="1">
      <c r="B39" s="413"/>
      <c r="C39" s="416"/>
      <c r="D39" s="419"/>
      <c r="E39" s="422"/>
      <c r="F39" s="425" t="s">
        <v>135</v>
      </c>
      <c r="G39" s="426"/>
      <c r="H39" s="348">
        <v>307</v>
      </c>
      <c r="I39" s="349">
        <f t="shared" si="12"/>
        <v>1</v>
      </c>
      <c r="J39" s="350">
        <f t="shared" si="13"/>
        <v>2.39763204548472E-3</v>
      </c>
    </row>
    <row r="40" spans="2:10" s="15" customFormat="1" ht="13.15" customHeight="1">
      <c r="B40" s="413">
        <v>7</v>
      </c>
      <c r="C40" s="414" t="s">
        <v>227</v>
      </c>
      <c r="D40" s="417">
        <f>VLOOKUP(C40,'地区別_COVID-19の状況'!$C$6:$D$13,2,0)</f>
        <v>130853</v>
      </c>
      <c r="E40" s="420">
        <f>VLOOKUP(C40,'地区別_COVID-19の状況'!$C$6:$J$13,8,0)</f>
        <v>323</v>
      </c>
      <c r="F40" s="56" t="s">
        <v>126</v>
      </c>
      <c r="G40" s="57"/>
      <c r="H40" s="342">
        <v>130</v>
      </c>
      <c r="I40" s="141">
        <f t="shared" ref="I40:I45" si="14">IFERROR(H40/$E$40,"-")</f>
        <v>0.4024767801857585</v>
      </c>
      <c r="J40" s="343">
        <f>IFERROR(H40/$D$40,"-")</f>
        <v>9.9348123466790972E-4</v>
      </c>
    </row>
    <row r="41" spans="2:10" s="15" customFormat="1" ht="13.15" customHeight="1">
      <c r="B41" s="413"/>
      <c r="C41" s="415"/>
      <c r="D41" s="418"/>
      <c r="E41" s="421"/>
      <c r="F41" s="59"/>
      <c r="G41" s="88" t="s">
        <v>127</v>
      </c>
      <c r="H41" s="280">
        <v>127</v>
      </c>
      <c r="I41" s="119">
        <f t="shared" si="14"/>
        <v>0.39318885448916407</v>
      </c>
      <c r="J41" s="344">
        <f t="shared" ref="J41:J45" si="15">IFERROR(H41/$D$40,"-")</f>
        <v>9.7055474463711184E-4</v>
      </c>
    </row>
    <row r="42" spans="2:10" s="15" customFormat="1" ht="13.15" customHeight="1">
      <c r="B42" s="413"/>
      <c r="C42" s="415"/>
      <c r="D42" s="418"/>
      <c r="E42" s="421"/>
      <c r="F42" s="59"/>
      <c r="G42" s="89" t="s">
        <v>128</v>
      </c>
      <c r="H42" s="225">
        <v>34</v>
      </c>
      <c r="I42" s="125">
        <f t="shared" si="14"/>
        <v>0.10526315789473684</v>
      </c>
      <c r="J42" s="345">
        <f t="shared" si="15"/>
        <v>2.5983355368237643E-4</v>
      </c>
    </row>
    <row r="43" spans="2:10" s="15" customFormat="1" ht="13.15" customHeight="1">
      <c r="B43" s="413"/>
      <c r="C43" s="415"/>
      <c r="D43" s="418"/>
      <c r="E43" s="421"/>
      <c r="F43" s="59"/>
      <c r="G43" s="90" t="s">
        <v>129</v>
      </c>
      <c r="H43" s="226">
        <v>0</v>
      </c>
      <c r="I43" s="132">
        <f t="shared" si="14"/>
        <v>0</v>
      </c>
      <c r="J43" s="346">
        <f t="shared" si="15"/>
        <v>0</v>
      </c>
    </row>
    <row r="44" spans="2:10" s="15" customFormat="1" ht="13.15" customHeight="1">
      <c r="B44" s="413"/>
      <c r="C44" s="415"/>
      <c r="D44" s="418"/>
      <c r="E44" s="421"/>
      <c r="F44" s="423" t="s">
        <v>138</v>
      </c>
      <c r="G44" s="424"/>
      <c r="H44" s="227">
        <v>193</v>
      </c>
      <c r="I44" s="137">
        <f t="shared" si="14"/>
        <v>0.5975232198142415</v>
      </c>
      <c r="J44" s="347">
        <f t="shared" si="15"/>
        <v>1.4749375253146661E-3</v>
      </c>
    </row>
    <row r="45" spans="2:10" s="15" customFormat="1" ht="13.15" customHeight="1">
      <c r="B45" s="413"/>
      <c r="C45" s="416"/>
      <c r="D45" s="419"/>
      <c r="E45" s="422"/>
      <c r="F45" s="425" t="s">
        <v>135</v>
      </c>
      <c r="G45" s="426"/>
      <c r="H45" s="348">
        <v>323</v>
      </c>
      <c r="I45" s="349">
        <f t="shared" si="14"/>
        <v>1</v>
      </c>
      <c r="J45" s="350">
        <f t="shared" si="15"/>
        <v>2.468418759982576E-3</v>
      </c>
    </row>
    <row r="46" spans="2:10" s="15" customFormat="1" ht="13.15" customHeight="1">
      <c r="B46" s="413">
        <v>8</v>
      </c>
      <c r="C46" s="414" t="s">
        <v>229</v>
      </c>
      <c r="D46" s="417">
        <f>VLOOKUP(C46,'地区別_COVID-19の状況'!$C$6:$D$13,2,0)</f>
        <v>359595</v>
      </c>
      <c r="E46" s="420">
        <f>VLOOKUP(C46,'地区別_COVID-19の状況'!$C$6:$J$13,8,0)</f>
        <v>1737</v>
      </c>
      <c r="F46" s="56" t="s">
        <v>126</v>
      </c>
      <c r="G46" s="57"/>
      <c r="H46" s="342">
        <v>363</v>
      </c>
      <c r="I46" s="141">
        <f t="shared" ref="I46:I51" si="16">IFERROR(H46/$E$46,"-")</f>
        <v>0.20898100172711573</v>
      </c>
      <c r="J46" s="343">
        <f>IFERROR(H46/$D$46,"-")</f>
        <v>1.0094689859425187E-3</v>
      </c>
    </row>
    <row r="47" spans="2:10" s="15" customFormat="1" ht="13.15" customHeight="1">
      <c r="B47" s="413"/>
      <c r="C47" s="415"/>
      <c r="D47" s="418"/>
      <c r="E47" s="421"/>
      <c r="F47" s="59"/>
      <c r="G47" s="88" t="s">
        <v>127</v>
      </c>
      <c r="H47" s="280">
        <v>348</v>
      </c>
      <c r="I47" s="119">
        <f t="shared" si="16"/>
        <v>0.2003454231433506</v>
      </c>
      <c r="J47" s="344">
        <f t="shared" ref="J47:J51" si="17">IFERROR(H47/$D$46,"-")</f>
        <v>9.6775539148208399E-4</v>
      </c>
    </row>
    <row r="48" spans="2:10" s="15" customFormat="1" ht="13.15" customHeight="1">
      <c r="B48" s="413"/>
      <c r="C48" s="415"/>
      <c r="D48" s="418"/>
      <c r="E48" s="421"/>
      <c r="F48" s="59"/>
      <c r="G48" s="89" t="s">
        <v>128</v>
      </c>
      <c r="H48" s="225">
        <v>116</v>
      </c>
      <c r="I48" s="125">
        <f t="shared" si="16"/>
        <v>6.6781807714450206E-2</v>
      </c>
      <c r="J48" s="345">
        <f t="shared" si="17"/>
        <v>3.2258513049402798E-4</v>
      </c>
    </row>
    <row r="49" spans="2:16" s="15" customFormat="1" ht="13.15" customHeight="1">
      <c r="B49" s="413"/>
      <c r="C49" s="415"/>
      <c r="D49" s="418"/>
      <c r="E49" s="421"/>
      <c r="F49" s="59"/>
      <c r="G49" s="90" t="s">
        <v>129</v>
      </c>
      <c r="H49" s="226">
        <v>0</v>
      </c>
      <c r="I49" s="132">
        <f t="shared" si="16"/>
        <v>0</v>
      </c>
      <c r="J49" s="346">
        <f t="shared" si="17"/>
        <v>0</v>
      </c>
    </row>
    <row r="50" spans="2:16" s="15" customFormat="1" ht="13.15" customHeight="1">
      <c r="B50" s="413"/>
      <c r="C50" s="415"/>
      <c r="D50" s="418"/>
      <c r="E50" s="421"/>
      <c r="F50" s="423" t="s">
        <v>138</v>
      </c>
      <c r="G50" s="424"/>
      <c r="H50" s="227">
        <v>1374</v>
      </c>
      <c r="I50" s="137">
        <f t="shared" si="16"/>
        <v>0.79101899827288424</v>
      </c>
      <c r="J50" s="347">
        <f t="shared" si="17"/>
        <v>3.8209652525758144E-3</v>
      </c>
      <c r="M50" s="87"/>
      <c r="N50" s="87"/>
      <c r="O50" s="87"/>
    </row>
    <row r="51" spans="2:16" s="15" customFormat="1" ht="13.15" customHeight="1" thickBot="1">
      <c r="B51" s="413"/>
      <c r="C51" s="427"/>
      <c r="D51" s="428"/>
      <c r="E51" s="422"/>
      <c r="F51" s="429" t="s">
        <v>135</v>
      </c>
      <c r="G51" s="430"/>
      <c r="H51" s="351">
        <v>1737</v>
      </c>
      <c r="I51" s="352">
        <f t="shared" si="16"/>
        <v>1</v>
      </c>
      <c r="J51" s="350">
        <f t="shared" si="17"/>
        <v>4.8304342385183333E-3</v>
      </c>
      <c r="M51" s="87"/>
      <c r="N51" s="87"/>
      <c r="O51" s="87"/>
      <c r="P51" s="87"/>
    </row>
    <row r="52" spans="2:16" s="15" customFormat="1" ht="13.15" customHeight="1" thickTop="1" thickBot="1">
      <c r="B52" s="431" t="s">
        <v>143</v>
      </c>
      <c r="C52" s="432"/>
      <c r="D52" s="435">
        <f>'地区別_COVID-19の状況'!D14</f>
        <v>1264913</v>
      </c>
      <c r="E52" s="435">
        <f>'地区別_COVID-19の状況'!J14</f>
        <v>4656</v>
      </c>
      <c r="F52" s="91" t="s">
        <v>126</v>
      </c>
      <c r="G52" s="92"/>
      <c r="H52" s="353">
        <v>1059</v>
      </c>
      <c r="I52" s="354">
        <f t="shared" ref="I52:I57" si="18">IFERROR(H52/$E$52,"-")</f>
        <v>0.22744845360824742</v>
      </c>
      <c r="J52" s="355">
        <f>IFERROR(H52/$D$52,"-")</f>
        <v>8.3721172918611799E-4</v>
      </c>
      <c r="M52" s="87"/>
      <c r="N52" s="87"/>
      <c r="O52" s="87"/>
      <c r="P52" s="87"/>
    </row>
    <row r="53" spans="2:16" s="15" customFormat="1" ht="13.15" customHeight="1" thickTop="1" thickBot="1">
      <c r="B53" s="431"/>
      <c r="C53" s="432"/>
      <c r="D53" s="418"/>
      <c r="E53" s="418"/>
      <c r="F53" s="59"/>
      <c r="G53" s="88" t="s">
        <v>127</v>
      </c>
      <c r="H53" s="280">
        <v>1024</v>
      </c>
      <c r="I53" s="119">
        <f t="shared" si="18"/>
        <v>0.21993127147766323</v>
      </c>
      <c r="J53" s="344">
        <f t="shared" ref="J53:J57" si="19">IFERROR(H53/$D$52,"-")</f>
        <v>8.0954184200810646E-4</v>
      </c>
      <c r="M53" s="87"/>
      <c r="N53" s="87"/>
      <c r="O53" s="87"/>
      <c r="P53" s="87"/>
    </row>
    <row r="54" spans="2:16" s="15" customFormat="1" ht="13.15" customHeight="1" thickTop="1" thickBot="1">
      <c r="B54" s="431"/>
      <c r="C54" s="432"/>
      <c r="D54" s="418"/>
      <c r="E54" s="418"/>
      <c r="F54" s="59"/>
      <c r="G54" s="89" t="s">
        <v>128</v>
      </c>
      <c r="H54" s="225">
        <v>372</v>
      </c>
      <c r="I54" s="125">
        <f t="shared" si="18"/>
        <v>7.9896907216494839E-2</v>
      </c>
      <c r="J54" s="345">
        <f t="shared" si="19"/>
        <v>2.9409137229200746E-4</v>
      </c>
      <c r="M54" s="87"/>
      <c r="N54" s="87"/>
      <c r="O54" s="87"/>
      <c r="P54" s="87"/>
    </row>
    <row r="55" spans="2:16" s="15" customFormat="1" ht="13.15" customHeight="1" thickTop="1" thickBot="1">
      <c r="B55" s="431"/>
      <c r="C55" s="432"/>
      <c r="D55" s="418"/>
      <c r="E55" s="418"/>
      <c r="F55" s="59"/>
      <c r="G55" s="90" t="s">
        <v>129</v>
      </c>
      <c r="H55" s="226">
        <v>0</v>
      </c>
      <c r="I55" s="132">
        <f t="shared" si="18"/>
        <v>0</v>
      </c>
      <c r="J55" s="346">
        <f t="shared" si="19"/>
        <v>0</v>
      </c>
      <c r="M55" s="87"/>
      <c r="N55" s="87"/>
      <c r="O55" s="87"/>
      <c r="P55" s="87"/>
    </row>
    <row r="56" spans="2:16" s="15" customFormat="1" ht="13.15" customHeight="1" thickTop="1" thickBot="1">
      <c r="B56" s="431"/>
      <c r="C56" s="432"/>
      <c r="D56" s="418"/>
      <c r="E56" s="418"/>
      <c r="F56" s="423" t="s">
        <v>138</v>
      </c>
      <c r="G56" s="424"/>
      <c r="H56" s="227">
        <v>3597</v>
      </c>
      <c r="I56" s="137">
        <f t="shared" si="18"/>
        <v>0.77255154639175261</v>
      </c>
      <c r="J56" s="347">
        <f t="shared" si="19"/>
        <v>2.8436738336944912E-3</v>
      </c>
      <c r="M56" s="87"/>
      <c r="N56" s="87"/>
      <c r="O56" s="87"/>
      <c r="P56" s="87"/>
    </row>
    <row r="57" spans="2:16" s="15" customFormat="1" ht="13.15" customHeight="1" thickTop="1">
      <c r="B57" s="433"/>
      <c r="C57" s="434"/>
      <c r="D57" s="419"/>
      <c r="E57" s="419"/>
      <c r="F57" s="425" t="s">
        <v>135</v>
      </c>
      <c r="G57" s="426"/>
      <c r="H57" s="348">
        <v>4656</v>
      </c>
      <c r="I57" s="349">
        <f t="shared" si="18"/>
        <v>1</v>
      </c>
      <c r="J57" s="356">
        <f t="shared" si="19"/>
        <v>3.6808855628806094E-3</v>
      </c>
      <c r="L57" s="3"/>
      <c r="M57" s="22"/>
      <c r="N57" s="22"/>
      <c r="O57" s="22"/>
      <c r="P57" s="87"/>
    </row>
    <row r="58" spans="2:16">
      <c r="E58" s="93"/>
      <c r="F58" s="93"/>
      <c r="G58" s="15"/>
      <c r="H58" s="15"/>
      <c r="I58" s="15"/>
      <c r="J58" s="15"/>
    </row>
  </sheetData>
  <mergeCells count="54">
    <mergeCell ref="B52:C57"/>
    <mergeCell ref="D52:D57"/>
    <mergeCell ref="E52:E57"/>
    <mergeCell ref="F56:G56"/>
    <mergeCell ref="F57:G57"/>
    <mergeCell ref="B46:B51"/>
    <mergeCell ref="C46:C51"/>
    <mergeCell ref="D46:D51"/>
    <mergeCell ref="E46:E51"/>
    <mergeCell ref="F50:G50"/>
    <mergeCell ref="F51:G51"/>
    <mergeCell ref="B40:B45"/>
    <mergeCell ref="C40:C45"/>
    <mergeCell ref="D40:D45"/>
    <mergeCell ref="E40:E45"/>
    <mergeCell ref="F44:G44"/>
    <mergeCell ref="F45:G45"/>
    <mergeCell ref="B34:B39"/>
    <mergeCell ref="C34:C39"/>
    <mergeCell ref="D34:D39"/>
    <mergeCell ref="E34:E39"/>
    <mergeCell ref="F38:G38"/>
    <mergeCell ref="F39:G39"/>
    <mergeCell ref="B28:B33"/>
    <mergeCell ref="C28:C33"/>
    <mergeCell ref="D28:D33"/>
    <mergeCell ref="E28:E33"/>
    <mergeCell ref="F32:G32"/>
    <mergeCell ref="F33:G33"/>
    <mergeCell ref="B22:B27"/>
    <mergeCell ref="C22:C27"/>
    <mergeCell ref="D22:D27"/>
    <mergeCell ref="E22:E27"/>
    <mergeCell ref="F26:G26"/>
    <mergeCell ref="F27:G27"/>
    <mergeCell ref="B16:B21"/>
    <mergeCell ref="C16:C21"/>
    <mergeCell ref="D16:D21"/>
    <mergeCell ref="E16:E21"/>
    <mergeCell ref="F20:G20"/>
    <mergeCell ref="F21:G21"/>
    <mergeCell ref="B10:B15"/>
    <mergeCell ref="C10:C15"/>
    <mergeCell ref="D10:D15"/>
    <mergeCell ref="E10:E15"/>
    <mergeCell ref="F14:G14"/>
    <mergeCell ref="F15:G15"/>
    <mergeCell ref="F3:G3"/>
    <mergeCell ref="B4:B9"/>
    <mergeCell ref="C4:C9"/>
    <mergeCell ref="D4:D9"/>
    <mergeCell ref="E4:E9"/>
    <mergeCell ref="F8:G8"/>
    <mergeCell ref="F9:G9"/>
  </mergeCells>
  <phoneticPr fontId="4"/>
  <pageMargins left="0.43307086614173229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colBreaks count="1" manualBreakCount="1">
    <brk id="10" max="1048575" man="1"/>
  </colBreaks>
  <ignoredErrors>
    <ignoredError sqref="N4:O12" emptyCellReferenc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1:12" s="2" customFormat="1" ht="16.5" customHeight="1">
      <c r="A1" s="3" t="s">
        <v>219</v>
      </c>
      <c r="B1" s="3"/>
    </row>
    <row r="2" spans="1:12" s="2" customFormat="1" ht="16.5" customHeight="1">
      <c r="A2" s="2" t="s">
        <v>302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11.25" style="3" customWidth="1"/>
    <col min="3" max="3" width="10.625" style="3" customWidth="1"/>
    <col min="4" max="9" width="8.625" style="3" customWidth="1"/>
    <col min="10" max="12" width="11.125" style="3" customWidth="1"/>
    <col min="13" max="13" width="10.625" style="3" customWidth="1"/>
    <col min="14" max="15" width="9" style="3"/>
    <col min="16" max="16" width="11.75" style="3" bestFit="1" customWidth="1"/>
    <col min="17" max="16384" width="9" style="3"/>
  </cols>
  <sheetData>
    <row r="1" spans="1:13" ht="16.5" customHeight="1">
      <c r="A1" s="2" t="s">
        <v>118</v>
      </c>
      <c r="C1" s="2"/>
      <c r="D1" s="2"/>
      <c r="E1" s="2"/>
      <c r="F1" s="2"/>
      <c r="G1" s="2"/>
      <c r="H1" s="2"/>
      <c r="I1" s="2"/>
      <c r="J1" s="2"/>
    </row>
    <row r="2" spans="1:13" ht="16.5" customHeight="1">
      <c r="A2" s="2" t="s">
        <v>100</v>
      </c>
      <c r="C2" s="2"/>
      <c r="D2" s="2"/>
      <c r="E2" s="2"/>
      <c r="F2" s="2"/>
      <c r="G2" s="2"/>
      <c r="H2" s="2"/>
      <c r="I2" s="2"/>
      <c r="J2" s="2"/>
    </row>
    <row r="3" spans="1:13" ht="18" customHeight="1">
      <c r="B3" s="381" t="s">
        <v>65</v>
      </c>
      <c r="C3" s="5" t="s">
        <v>66</v>
      </c>
      <c r="D3" s="390"/>
      <c r="E3" s="391"/>
      <c r="F3" s="41" t="s">
        <v>116</v>
      </c>
      <c r="G3" s="390"/>
      <c r="H3" s="391"/>
      <c r="I3" s="43" t="s">
        <v>106</v>
      </c>
      <c r="J3" s="5" t="s">
        <v>107</v>
      </c>
      <c r="K3" s="5" t="s">
        <v>108</v>
      </c>
      <c r="L3" s="5" t="s">
        <v>109</v>
      </c>
    </row>
    <row r="4" spans="1:13" ht="26.25" customHeight="1">
      <c r="B4" s="382"/>
      <c r="C4" s="384" t="s">
        <v>67</v>
      </c>
      <c r="D4" s="386" t="s">
        <v>105</v>
      </c>
      <c r="E4" s="387"/>
      <c r="F4" s="388"/>
      <c r="G4" s="389" t="s">
        <v>256</v>
      </c>
      <c r="H4" s="389"/>
      <c r="I4" s="389"/>
      <c r="J4" s="379" t="s">
        <v>265</v>
      </c>
      <c r="K4" s="379" t="s">
        <v>110</v>
      </c>
      <c r="L4" s="379" t="s">
        <v>205</v>
      </c>
    </row>
    <row r="5" spans="1:13" ht="26.25" customHeight="1">
      <c r="B5" s="383"/>
      <c r="C5" s="385"/>
      <c r="D5" s="6" t="s">
        <v>113</v>
      </c>
      <c r="E5" s="7" t="s">
        <v>114</v>
      </c>
      <c r="F5" s="8" t="s">
        <v>68</v>
      </c>
      <c r="G5" s="6" t="s">
        <v>113</v>
      </c>
      <c r="H5" s="7" t="s">
        <v>114</v>
      </c>
      <c r="I5" s="42" t="s">
        <v>115</v>
      </c>
      <c r="J5" s="380"/>
      <c r="K5" s="380"/>
      <c r="L5" s="380"/>
      <c r="M5" s="15"/>
    </row>
    <row r="6" spans="1:13" ht="26.65" customHeight="1">
      <c r="B6" s="11" t="s">
        <v>90</v>
      </c>
      <c r="C6" s="267">
        <v>3123</v>
      </c>
      <c r="D6" s="268">
        <v>8108740</v>
      </c>
      <c r="E6" s="269">
        <v>173608</v>
      </c>
      <c r="F6" s="178">
        <f t="shared" ref="F6:F12" si="0">SUM(D6:E6)</f>
        <v>8282348</v>
      </c>
      <c r="G6" s="270">
        <v>9</v>
      </c>
      <c r="H6" s="269">
        <v>10</v>
      </c>
      <c r="I6" s="267">
        <v>17</v>
      </c>
      <c r="J6" s="179">
        <f>IFERROR(F6/C6,0)</f>
        <v>2652.0486711495355</v>
      </c>
      <c r="K6" s="179">
        <f>IFERROR(F6/I6,0)</f>
        <v>487196.9411764706</v>
      </c>
      <c r="L6" s="295">
        <f>IFERROR(I6/C6,0)</f>
        <v>5.4434838296509762E-3</v>
      </c>
      <c r="M6" s="15"/>
    </row>
    <row r="7" spans="1:13" ht="26.65" customHeight="1">
      <c r="B7" s="11" t="s">
        <v>91</v>
      </c>
      <c r="C7" s="267">
        <v>8327</v>
      </c>
      <c r="D7" s="268">
        <v>38445812</v>
      </c>
      <c r="E7" s="269">
        <v>435650</v>
      </c>
      <c r="F7" s="178">
        <f t="shared" si="0"/>
        <v>38881462</v>
      </c>
      <c r="G7" s="270">
        <v>31</v>
      </c>
      <c r="H7" s="269">
        <v>16</v>
      </c>
      <c r="I7" s="267">
        <v>34</v>
      </c>
      <c r="J7" s="179">
        <f t="shared" ref="J7:J12" si="1">IFERROR(F7/C7,0)</f>
        <v>4669.3241263360151</v>
      </c>
      <c r="K7" s="179">
        <f t="shared" ref="K7:K12" si="2">IFERROR(F7/I7,0)</f>
        <v>1143572.4117647058</v>
      </c>
      <c r="L7" s="295">
        <f t="shared" ref="L7:L12" si="3">IFERROR(I7/C7,0)</f>
        <v>4.0831031584003842E-3</v>
      </c>
      <c r="M7" s="15"/>
    </row>
    <row r="8" spans="1:13" ht="26.65" customHeight="1">
      <c r="B8" s="11" t="s">
        <v>92</v>
      </c>
      <c r="C8" s="267">
        <v>473655</v>
      </c>
      <c r="D8" s="268">
        <v>1046354230</v>
      </c>
      <c r="E8" s="269">
        <v>13137485</v>
      </c>
      <c r="F8" s="178">
        <f t="shared" si="0"/>
        <v>1059491715</v>
      </c>
      <c r="G8" s="270">
        <v>842</v>
      </c>
      <c r="H8" s="269">
        <v>674</v>
      </c>
      <c r="I8" s="267">
        <v>1277</v>
      </c>
      <c r="J8" s="179">
        <f t="shared" si="1"/>
        <v>2236.8426702980018</v>
      </c>
      <c r="K8" s="179">
        <f t="shared" si="2"/>
        <v>829672.44714173849</v>
      </c>
      <c r="L8" s="295">
        <f t="shared" si="3"/>
        <v>2.696055145622869E-3</v>
      </c>
      <c r="M8" s="15"/>
    </row>
    <row r="9" spans="1:13" ht="26.65" customHeight="1">
      <c r="B9" s="11" t="s">
        <v>93</v>
      </c>
      <c r="C9" s="267">
        <v>378672</v>
      </c>
      <c r="D9" s="268">
        <v>936931706</v>
      </c>
      <c r="E9" s="269">
        <v>12101483</v>
      </c>
      <c r="F9" s="178">
        <f t="shared" si="0"/>
        <v>949033189</v>
      </c>
      <c r="G9" s="270">
        <v>1030</v>
      </c>
      <c r="H9" s="269">
        <v>584</v>
      </c>
      <c r="I9" s="267">
        <v>1366</v>
      </c>
      <c r="J9" s="179">
        <f t="shared" si="1"/>
        <v>2506.2143200447881</v>
      </c>
      <c r="K9" s="179">
        <f t="shared" si="2"/>
        <v>694753.4326500732</v>
      </c>
      <c r="L9" s="295">
        <f t="shared" si="3"/>
        <v>3.6073435585414291E-3</v>
      </c>
      <c r="M9" s="15"/>
    </row>
    <row r="10" spans="1:13" ht="26.65" customHeight="1">
      <c r="B10" s="11" t="s">
        <v>94</v>
      </c>
      <c r="C10" s="267">
        <v>246230</v>
      </c>
      <c r="D10" s="268">
        <v>617725445</v>
      </c>
      <c r="E10" s="269">
        <v>8541484</v>
      </c>
      <c r="F10" s="178">
        <f t="shared" si="0"/>
        <v>626266929</v>
      </c>
      <c r="G10" s="270">
        <v>869</v>
      </c>
      <c r="H10" s="269">
        <v>404</v>
      </c>
      <c r="I10" s="267">
        <v>1094</v>
      </c>
      <c r="J10" s="179">
        <f t="shared" si="1"/>
        <v>2543.4225277179871</v>
      </c>
      <c r="K10" s="179">
        <f t="shared" si="2"/>
        <v>572456.05941499083</v>
      </c>
      <c r="L10" s="295">
        <f t="shared" si="3"/>
        <v>4.4430004467367907E-3</v>
      </c>
      <c r="M10" s="15"/>
    </row>
    <row r="11" spans="1:13" ht="26.65" customHeight="1">
      <c r="B11" s="11" t="s">
        <v>95</v>
      </c>
      <c r="C11" s="267">
        <v>113179</v>
      </c>
      <c r="D11" s="268">
        <v>281200754</v>
      </c>
      <c r="E11" s="269">
        <v>4281920</v>
      </c>
      <c r="F11" s="178">
        <f t="shared" si="0"/>
        <v>285482674</v>
      </c>
      <c r="G11" s="270">
        <v>489</v>
      </c>
      <c r="H11" s="269">
        <v>198</v>
      </c>
      <c r="I11" s="267">
        <v>608</v>
      </c>
      <c r="J11" s="179">
        <f t="shared" si="1"/>
        <v>2522.3996854540155</v>
      </c>
      <c r="K11" s="179">
        <f t="shared" si="2"/>
        <v>469543.87171052629</v>
      </c>
      <c r="L11" s="295">
        <f t="shared" si="3"/>
        <v>5.372021311374018E-3</v>
      </c>
      <c r="M11" s="15"/>
    </row>
    <row r="12" spans="1:13" ht="26.65" customHeight="1" thickBot="1">
      <c r="B12" s="11" t="s">
        <v>96</v>
      </c>
      <c r="C12" s="267">
        <v>41727</v>
      </c>
      <c r="D12" s="268">
        <v>135705784</v>
      </c>
      <c r="E12" s="269">
        <v>1506053</v>
      </c>
      <c r="F12" s="178">
        <f t="shared" si="0"/>
        <v>137211837</v>
      </c>
      <c r="G12" s="270">
        <v>227</v>
      </c>
      <c r="H12" s="269">
        <v>66</v>
      </c>
      <c r="I12" s="267">
        <v>260</v>
      </c>
      <c r="J12" s="179">
        <f t="shared" si="1"/>
        <v>3288.3225968797183</v>
      </c>
      <c r="K12" s="179">
        <f t="shared" si="2"/>
        <v>527737.83461538458</v>
      </c>
      <c r="L12" s="295">
        <f t="shared" si="3"/>
        <v>6.2309775445155416E-3</v>
      </c>
      <c r="M12" s="15"/>
    </row>
    <row r="13" spans="1:13" ht="26.65" customHeight="1" thickTop="1">
      <c r="B13" s="12" t="s">
        <v>310</v>
      </c>
      <c r="C13" s="180">
        <f>'地区別_COVID-19の状況'!D14</f>
        <v>1264913</v>
      </c>
      <c r="D13" s="181">
        <f>'地区別_COVID-19の状況'!E14</f>
        <v>3064472471</v>
      </c>
      <c r="E13" s="182">
        <f>'地区別_COVID-19の状況'!F14</f>
        <v>40177683</v>
      </c>
      <c r="F13" s="183">
        <f>'地区別_COVID-19の状況'!G14</f>
        <v>3104650154</v>
      </c>
      <c r="G13" s="184">
        <f>'地区別_COVID-19の状況'!H14</f>
        <v>3497</v>
      </c>
      <c r="H13" s="182">
        <f>'地区別_COVID-19の状況'!I14</f>
        <v>1952</v>
      </c>
      <c r="I13" s="180">
        <f>'地区別_COVID-19の状況'!J14</f>
        <v>4656</v>
      </c>
      <c r="J13" s="185">
        <f>'地区別_COVID-19の状況'!K14</f>
        <v>2454.4376996678825</v>
      </c>
      <c r="K13" s="185">
        <f>'地区別_COVID-19の状況'!L14</f>
        <v>666806.30455326464</v>
      </c>
      <c r="L13" s="296">
        <f>'地区別_COVID-19の状況'!M14</f>
        <v>3.6808855628806094E-3</v>
      </c>
      <c r="M13" s="44"/>
    </row>
    <row r="14" spans="1:13">
      <c r="B14" s="19" t="s">
        <v>303</v>
      </c>
    </row>
    <row r="15" spans="1:13">
      <c r="B15" s="19" t="s">
        <v>101</v>
      </c>
    </row>
    <row r="16" spans="1:13">
      <c r="B16" s="19" t="s">
        <v>204</v>
      </c>
    </row>
    <row r="17" spans="1:15">
      <c r="B17" s="19" t="s">
        <v>277</v>
      </c>
    </row>
    <row r="18" spans="1:15">
      <c r="B18" s="19" t="s">
        <v>278</v>
      </c>
    </row>
    <row r="19" spans="1:15" ht="16.5" customHeight="1">
      <c r="B19" s="2"/>
    </row>
    <row r="20" spans="1:15" ht="16.5" customHeight="1">
      <c r="A20" s="2" t="s">
        <v>118</v>
      </c>
      <c r="B20" s="2"/>
    </row>
    <row r="21" spans="1:15" ht="16.5" customHeight="1">
      <c r="A21" s="2" t="s">
        <v>100</v>
      </c>
      <c r="B21" s="2"/>
      <c r="O21" s="3" t="s">
        <v>288</v>
      </c>
    </row>
    <row r="22" spans="1:15">
      <c r="O22" s="3" t="s">
        <v>292</v>
      </c>
    </row>
    <row r="23" spans="1:15">
      <c r="O23" s="3" t="s">
        <v>289</v>
      </c>
    </row>
    <row r="52" spans="2:2">
      <c r="B52" s="19" t="s">
        <v>303</v>
      </c>
    </row>
    <row r="53" spans="2:2">
      <c r="B53" s="19" t="s">
        <v>101</v>
      </c>
    </row>
    <row r="54" spans="2:2">
      <c r="B54" s="19" t="s">
        <v>204</v>
      </c>
    </row>
    <row r="55" spans="2:2">
      <c r="B55" s="19" t="s">
        <v>277</v>
      </c>
    </row>
    <row r="56" spans="2:2">
      <c r="B56" s="19" t="s">
        <v>278</v>
      </c>
    </row>
  </sheetData>
  <mergeCells count="9">
    <mergeCell ref="J4:J5"/>
    <mergeCell ref="K4:K5"/>
    <mergeCell ref="L4:L5"/>
    <mergeCell ref="B3:B5"/>
    <mergeCell ref="C4:C5"/>
    <mergeCell ref="D4:F4"/>
    <mergeCell ref="G4:I4"/>
    <mergeCell ref="D3:E3"/>
    <mergeCell ref="G3:H3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ignoredErrors>
    <ignoredError sqref="F6:F12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454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3" customWidth="1"/>
    <col min="3" max="3" width="10.125" style="3" customWidth="1"/>
    <col min="4" max="4" width="12.5" style="3" customWidth="1"/>
    <col min="5" max="5" width="8.625" style="2" customWidth="1"/>
    <col min="6" max="6" width="7" style="2" customWidth="1"/>
    <col min="7" max="7" width="27.5" style="3" customWidth="1"/>
    <col min="8" max="10" width="16.625" style="3" customWidth="1"/>
    <col min="11" max="11" width="9" style="3" customWidth="1"/>
    <col min="12" max="12" width="5.5" style="3" customWidth="1"/>
    <col min="13" max="13" width="13.75" style="22" customWidth="1"/>
    <col min="14" max="15" width="9.125" style="22" bestFit="1" customWidth="1"/>
    <col min="16" max="16" width="9" style="22"/>
    <col min="17" max="16384" width="9" style="3"/>
  </cols>
  <sheetData>
    <row r="1" spans="1:16" ht="16.5" customHeight="1">
      <c r="A1" s="3" t="s">
        <v>217</v>
      </c>
    </row>
    <row r="2" spans="1:16" ht="16.5" customHeight="1">
      <c r="A2" s="3" t="s">
        <v>185</v>
      </c>
      <c r="M2" s="169" t="s">
        <v>102</v>
      </c>
    </row>
    <row r="3" spans="1:16" ht="48" customHeight="1">
      <c r="B3" s="81"/>
      <c r="C3" s="50" t="s">
        <v>144</v>
      </c>
      <c r="D3" s="176" t="s">
        <v>134</v>
      </c>
      <c r="E3" s="303" t="s">
        <v>218</v>
      </c>
      <c r="F3" s="386" t="s">
        <v>124</v>
      </c>
      <c r="G3" s="388"/>
      <c r="H3" s="54" t="s">
        <v>125</v>
      </c>
      <c r="I3" s="340" t="s">
        <v>266</v>
      </c>
      <c r="J3" s="341" t="s">
        <v>267</v>
      </c>
      <c r="M3" s="83"/>
      <c r="N3" s="82" t="s">
        <v>126</v>
      </c>
      <c r="O3" s="82" t="s">
        <v>136</v>
      </c>
    </row>
    <row r="4" spans="1:16" s="15" customFormat="1" ht="13.15" customHeight="1">
      <c r="B4" s="413">
        <v>1</v>
      </c>
      <c r="C4" s="414" t="s">
        <v>58</v>
      </c>
      <c r="D4" s="417">
        <f>VLOOKUP(C4,'市区町村別_COVID-19の状況'!$C$6:$D$79,2,0)</f>
        <v>359595</v>
      </c>
      <c r="E4" s="420">
        <f>VLOOKUP(C4,'市区町村別_COVID-19の状況'!$C$6:$J$79,8,0)</f>
        <v>1737</v>
      </c>
      <c r="F4" s="56" t="s">
        <v>126</v>
      </c>
      <c r="G4" s="57"/>
      <c r="H4" s="342">
        <v>363</v>
      </c>
      <c r="I4" s="141">
        <f>IFERROR(H4/E4,"-")</f>
        <v>0.20898100172711573</v>
      </c>
      <c r="J4" s="343">
        <f>IFERROR(H4/D4,"-")</f>
        <v>1.0094689859425187E-3</v>
      </c>
      <c r="L4" s="168">
        <v>1</v>
      </c>
      <c r="M4" s="94" t="s">
        <v>58</v>
      </c>
      <c r="N4" s="86">
        <f t="shared" ref="N4:N35" si="0">INDEX(I:I,(ROW()+(L4*5)-5))</f>
        <v>0.20898100172711573</v>
      </c>
      <c r="O4" s="86">
        <f t="shared" ref="O4:O35" si="1">INDEX(I:I,(ROW()+(L4*5)-1))</f>
        <v>0.79101899827288424</v>
      </c>
      <c r="P4" s="87"/>
    </row>
    <row r="5" spans="1:16" s="15" customFormat="1" ht="13.15" customHeight="1">
      <c r="B5" s="413"/>
      <c r="C5" s="415"/>
      <c r="D5" s="418"/>
      <c r="E5" s="436"/>
      <c r="F5" s="59"/>
      <c r="G5" s="88" t="s">
        <v>127</v>
      </c>
      <c r="H5" s="280">
        <v>348</v>
      </c>
      <c r="I5" s="119">
        <f>IFERROR(H5/E4,"-")</f>
        <v>0.2003454231433506</v>
      </c>
      <c r="J5" s="344">
        <f>IFERROR(H5/D4,"-")</f>
        <v>9.6775539148208399E-4</v>
      </c>
      <c r="L5" s="168">
        <v>2</v>
      </c>
      <c r="M5" s="94" t="s">
        <v>69</v>
      </c>
      <c r="N5" s="86">
        <f t="shared" si="0"/>
        <v>0.20634920634920634</v>
      </c>
      <c r="O5" s="86">
        <f t="shared" si="1"/>
        <v>0.79365079365079361</v>
      </c>
      <c r="P5" s="87"/>
    </row>
    <row r="6" spans="1:16" s="15" customFormat="1" ht="13.15" customHeight="1">
      <c r="B6" s="413"/>
      <c r="C6" s="415"/>
      <c r="D6" s="418"/>
      <c r="E6" s="436"/>
      <c r="F6" s="59"/>
      <c r="G6" s="89" t="s">
        <v>128</v>
      </c>
      <c r="H6" s="225">
        <v>116</v>
      </c>
      <c r="I6" s="125">
        <f>IFERROR(H6/E4,"-")</f>
        <v>6.6781807714450206E-2</v>
      </c>
      <c r="J6" s="345">
        <f>IFERROR(H6/D4,"-")</f>
        <v>3.2258513049402798E-4</v>
      </c>
      <c r="L6" s="168">
        <v>3</v>
      </c>
      <c r="M6" s="94" t="s">
        <v>70</v>
      </c>
      <c r="N6" s="86">
        <f t="shared" si="0"/>
        <v>0.34883720930232559</v>
      </c>
      <c r="O6" s="86">
        <f t="shared" si="1"/>
        <v>0.65116279069767447</v>
      </c>
      <c r="P6" s="87"/>
    </row>
    <row r="7" spans="1:16" s="15" customFormat="1" ht="13.15" customHeight="1">
      <c r="B7" s="413"/>
      <c r="C7" s="415"/>
      <c r="D7" s="418"/>
      <c r="E7" s="436"/>
      <c r="F7" s="59"/>
      <c r="G7" s="90" t="s">
        <v>129</v>
      </c>
      <c r="H7" s="226">
        <v>0</v>
      </c>
      <c r="I7" s="132">
        <f>IFERROR(H7/E4,"-")</f>
        <v>0</v>
      </c>
      <c r="J7" s="346">
        <f>IFERROR(H7/D4,"-")</f>
        <v>0</v>
      </c>
      <c r="L7" s="168">
        <v>4</v>
      </c>
      <c r="M7" s="94" t="s">
        <v>71</v>
      </c>
      <c r="N7" s="86">
        <f t="shared" si="0"/>
        <v>0.2857142857142857</v>
      </c>
      <c r="O7" s="86">
        <f t="shared" si="1"/>
        <v>0.7142857142857143</v>
      </c>
      <c r="P7" s="87"/>
    </row>
    <row r="8" spans="1:16" s="15" customFormat="1" ht="13.15" customHeight="1">
      <c r="B8" s="413"/>
      <c r="C8" s="415"/>
      <c r="D8" s="418"/>
      <c r="E8" s="436"/>
      <c r="F8" s="423" t="s">
        <v>138</v>
      </c>
      <c r="G8" s="424"/>
      <c r="H8" s="227">
        <v>1374</v>
      </c>
      <c r="I8" s="137">
        <f>IFERROR(H8/E4,"-")</f>
        <v>0.79101899827288424</v>
      </c>
      <c r="J8" s="347">
        <f>IFERROR(H8/D4,"-")</f>
        <v>3.8209652525758144E-3</v>
      </c>
      <c r="L8" s="168">
        <v>5</v>
      </c>
      <c r="M8" s="94" t="s">
        <v>72</v>
      </c>
      <c r="N8" s="86">
        <f t="shared" si="0"/>
        <v>0.21212121212121213</v>
      </c>
      <c r="O8" s="86">
        <f t="shared" si="1"/>
        <v>0.78787878787878785</v>
      </c>
      <c r="P8" s="87"/>
    </row>
    <row r="9" spans="1:16" s="15" customFormat="1" ht="13.15" customHeight="1">
      <c r="B9" s="413"/>
      <c r="C9" s="416"/>
      <c r="D9" s="419"/>
      <c r="E9" s="437"/>
      <c r="F9" s="425" t="s">
        <v>135</v>
      </c>
      <c r="G9" s="426"/>
      <c r="H9" s="348">
        <v>1737</v>
      </c>
      <c r="I9" s="349">
        <f>IFERROR(H9/E4,"-")</f>
        <v>1</v>
      </c>
      <c r="J9" s="350">
        <f>IFERROR(H9/D4,"-")</f>
        <v>4.8304342385183333E-3</v>
      </c>
      <c r="L9" s="168">
        <v>6</v>
      </c>
      <c r="M9" s="94" t="s">
        <v>73</v>
      </c>
      <c r="N9" s="86">
        <f t="shared" si="0"/>
        <v>0.30434782608695654</v>
      </c>
      <c r="O9" s="86">
        <f t="shared" si="1"/>
        <v>0.69565217391304346</v>
      </c>
      <c r="P9" s="87"/>
    </row>
    <row r="10" spans="1:16" s="15" customFormat="1" ht="13.15" customHeight="1">
      <c r="B10" s="413">
        <v>2</v>
      </c>
      <c r="C10" s="414" t="s">
        <v>69</v>
      </c>
      <c r="D10" s="417">
        <f>VLOOKUP(C10,'市区町村別_COVID-19の状況'!$C$6:$D$79,2,0)</f>
        <v>13587</v>
      </c>
      <c r="E10" s="420">
        <f>VLOOKUP(C10,'市区町村別_COVID-19の状況'!$C$6:$J$79,8,0)</f>
        <v>63</v>
      </c>
      <c r="F10" s="56" t="s">
        <v>126</v>
      </c>
      <c r="G10" s="57"/>
      <c r="H10" s="342">
        <v>13</v>
      </c>
      <c r="I10" s="141">
        <f>IFERROR(H10/E10,"-")</f>
        <v>0.20634920634920634</v>
      </c>
      <c r="J10" s="343">
        <f>IFERROR(H10/D10,"-")</f>
        <v>9.5679693824979762E-4</v>
      </c>
      <c r="L10" s="168">
        <v>7</v>
      </c>
      <c r="M10" s="94" t="s">
        <v>74</v>
      </c>
      <c r="N10" s="86">
        <f t="shared" si="0"/>
        <v>0.31914893617021278</v>
      </c>
      <c r="O10" s="86">
        <f t="shared" si="1"/>
        <v>0.68085106382978722</v>
      </c>
      <c r="P10" s="87"/>
    </row>
    <row r="11" spans="1:16" s="15" customFormat="1" ht="13.15" customHeight="1">
      <c r="B11" s="413"/>
      <c r="C11" s="415"/>
      <c r="D11" s="418"/>
      <c r="E11" s="436"/>
      <c r="F11" s="59"/>
      <c r="G11" s="88" t="s">
        <v>127</v>
      </c>
      <c r="H11" s="280">
        <v>12</v>
      </c>
      <c r="I11" s="119">
        <f>IFERROR(H11/E10,"-")</f>
        <v>0.19047619047619047</v>
      </c>
      <c r="J11" s="344">
        <f>IFERROR(H11/D10,"-")</f>
        <v>8.8319717376904392E-4</v>
      </c>
      <c r="L11" s="168">
        <v>8</v>
      </c>
      <c r="M11" s="94" t="s">
        <v>59</v>
      </c>
      <c r="N11" s="86">
        <f t="shared" si="0"/>
        <v>0.13432835820895522</v>
      </c>
      <c r="O11" s="86">
        <f t="shared" si="1"/>
        <v>0.86567164179104472</v>
      </c>
      <c r="P11" s="87"/>
    </row>
    <row r="12" spans="1:16" s="15" customFormat="1" ht="13.15" customHeight="1">
      <c r="B12" s="413"/>
      <c r="C12" s="415"/>
      <c r="D12" s="418"/>
      <c r="E12" s="436"/>
      <c r="F12" s="59"/>
      <c r="G12" s="89" t="s">
        <v>128</v>
      </c>
      <c r="H12" s="225">
        <v>7</v>
      </c>
      <c r="I12" s="125">
        <f>IFERROR(H12/E10,"-")</f>
        <v>0.1111111111111111</v>
      </c>
      <c r="J12" s="345">
        <f>IFERROR(H12/D10,"-")</f>
        <v>5.1519835136527566E-4</v>
      </c>
      <c r="L12" s="168">
        <v>9</v>
      </c>
      <c r="M12" s="94" t="s">
        <v>75</v>
      </c>
      <c r="N12" s="86">
        <f t="shared" si="0"/>
        <v>0.2</v>
      </c>
      <c r="O12" s="86">
        <f t="shared" si="1"/>
        <v>0.8</v>
      </c>
    </row>
    <row r="13" spans="1:16" s="15" customFormat="1" ht="13.15" customHeight="1">
      <c r="B13" s="413"/>
      <c r="C13" s="415"/>
      <c r="D13" s="418"/>
      <c r="E13" s="436"/>
      <c r="F13" s="59"/>
      <c r="G13" s="90" t="s">
        <v>129</v>
      </c>
      <c r="H13" s="226">
        <v>0</v>
      </c>
      <c r="I13" s="132">
        <f>IFERROR(H13/E10,"-")</f>
        <v>0</v>
      </c>
      <c r="J13" s="346">
        <f>IFERROR(H13/D10,"-")</f>
        <v>0</v>
      </c>
      <c r="L13" s="168">
        <v>10</v>
      </c>
      <c r="M13" s="94" t="s">
        <v>60</v>
      </c>
      <c r="N13" s="86">
        <f t="shared" si="0"/>
        <v>0.125</v>
      </c>
      <c r="O13" s="86">
        <f t="shared" si="1"/>
        <v>0.875</v>
      </c>
    </row>
    <row r="14" spans="1:16" s="15" customFormat="1" ht="13.15" customHeight="1">
      <c r="B14" s="413"/>
      <c r="C14" s="415"/>
      <c r="D14" s="418"/>
      <c r="E14" s="436"/>
      <c r="F14" s="423" t="s">
        <v>138</v>
      </c>
      <c r="G14" s="424"/>
      <c r="H14" s="227">
        <v>50</v>
      </c>
      <c r="I14" s="137">
        <f>IFERROR(H14/E10,"-")</f>
        <v>0.79365079365079361</v>
      </c>
      <c r="J14" s="347">
        <f>IFERROR(H14/D10,"-")</f>
        <v>3.6799882240376833E-3</v>
      </c>
      <c r="L14" s="168">
        <v>11</v>
      </c>
      <c r="M14" s="94" t="s">
        <v>61</v>
      </c>
      <c r="N14" s="86">
        <f t="shared" si="0"/>
        <v>0.1440677966101695</v>
      </c>
      <c r="O14" s="86">
        <f t="shared" si="1"/>
        <v>0.85593220338983056</v>
      </c>
    </row>
    <row r="15" spans="1:16" s="15" customFormat="1" ht="13.15" customHeight="1">
      <c r="B15" s="413"/>
      <c r="C15" s="416"/>
      <c r="D15" s="419"/>
      <c r="E15" s="437"/>
      <c r="F15" s="425" t="s">
        <v>135</v>
      </c>
      <c r="G15" s="426"/>
      <c r="H15" s="348">
        <v>63</v>
      </c>
      <c r="I15" s="349">
        <f>IFERROR(H15/E10,"-")</f>
        <v>1</v>
      </c>
      <c r="J15" s="350">
        <f>IFERROR(H15/D10,"-")</f>
        <v>4.6367851622874804E-3</v>
      </c>
      <c r="L15" s="168">
        <v>12</v>
      </c>
      <c r="M15" s="94" t="s">
        <v>76</v>
      </c>
      <c r="N15" s="86">
        <f t="shared" si="0"/>
        <v>0.16216216216216217</v>
      </c>
      <c r="O15" s="86">
        <f t="shared" si="1"/>
        <v>0.83783783783783783</v>
      </c>
    </row>
    <row r="16" spans="1:16" s="15" customFormat="1" ht="13.15" customHeight="1">
      <c r="B16" s="413">
        <v>3</v>
      </c>
      <c r="C16" s="414" t="s">
        <v>70</v>
      </c>
      <c r="D16" s="417">
        <f>VLOOKUP(C16,'市区町村別_COVID-19の状況'!$C$6:$D$79,2,0)</f>
        <v>8534</v>
      </c>
      <c r="E16" s="420">
        <f>VLOOKUP(C16,'市区町村別_COVID-19の状況'!$C$6:$J$79,8,0)</f>
        <v>43</v>
      </c>
      <c r="F16" s="56" t="s">
        <v>126</v>
      </c>
      <c r="G16" s="57"/>
      <c r="H16" s="342">
        <v>15</v>
      </c>
      <c r="I16" s="141">
        <f>IFERROR(H16/E16,"-")</f>
        <v>0.34883720930232559</v>
      </c>
      <c r="J16" s="343">
        <f>IFERROR(H16/D16,"-")</f>
        <v>1.7576751816264355E-3</v>
      </c>
      <c r="L16" s="168">
        <v>13</v>
      </c>
      <c r="M16" s="94" t="s">
        <v>77</v>
      </c>
      <c r="N16" s="86">
        <f t="shared" si="0"/>
        <v>0.22330097087378642</v>
      </c>
      <c r="O16" s="86">
        <f t="shared" si="1"/>
        <v>0.77669902912621358</v>
      </c>
    </row>
    <row r="17" spans="2:15" s="15" customFormat="1" ht="13.15" customHeight="1">
      <c r="B17" s="413"/>
      <c r="C17" s="415"/>
      <c r="D17" s="418"/>
      <c r="E17" s="436"/>
      <c r="F17" s="59"/>
      <c r="G17" s="88" t="s">
        <v>127</v>
      </c>
      <c r="H17" s="280">
        <v>15</v>
      </c>
      <c r="I17" s="119">
        <f>IFERROR(H17/E16,"-")</f>
        <v>0.34883720930232559</v>
      </c>
      <c r="J17" s="344">
        <f>IFERROR(H17/D16,"-")</f>
        <v>1.7576751816264355E-3</v>
      </c>
      <c r="L17" s="168">
        <v>14</v>
      </c>
      <c r="M17" s="94" t="s">
        <v>78</v>
      </c>
      <c r="N17" s="86">
        <f t="shared" si="0"/>
        <v>0.20512820512820512</v>
      </c>
      <c r="O17" s="86">
        <f t="shared" si="1"/>
        <v>0.79487179487179482</v>
      </c>
    </row>
    <row r="18" spans="2:15" s="15" customFormat="1" ht="13.15" customHeight="1">
      <c r="B18" s="413"/>
      <c r="C18" s="415"/>
      <c r="D18" s="418"/>
      <c r="E18" s="436"/>
      <c r="F18" s="59"/>
      <c r="G18" s="89" t="s">
        <v>128</v>
      </c>
      <c r="H18" s="225">
        <v>6</v>
      </c>
      <c r="I18" s="125">
        <f>IFERROR(H18/E16,"-")</f>
        <v>0.13953488372093023</v>
      </c>
      <c r="J18" s="345">
        <f>IFERROR(H18/D16,"-")</f>
        <v>7.0307007265057423E-4</v>
      </c>
      <c r="L18" s="168">
        <v>15</v>
      </c>
      <c r="M18" s="94" t="s">
        <v>79</v>
      </c>
      <c r="N18" s="86">
        <f t="shared" si="0"/>
        <v>0.21818181818181817</v>
      </c>
      <c r="O18" s="86">
        <f t="shared" si="1"/>
        <v>0.78181818181818186</v>
      </c>
    </row>
    <row r="19" spans="2:15" s="15" customFormat="1" ht="13.15" customHeight="1">
      <c r="B19" s="413"/>
      <c r="C19" s="415"/>
      <c r="D19" s="418"/>
      <c r="E19" s="436"/>
      <c r="F19" s="59"/>
      <c r="G19" s="90" t="s">
        <v>129</v>
      </c>
      <c r="H19" s="226">
        <v>0</v>
      </c>
      <c r="I19" s="132">
        <f>IFERROR(H19/E16,"-")</f>
        <v>0</v>
      </c>
      <c r="J19" s="346">
        <f>IFERROR(H19/D16,"-")</f>
        <v>0</v>
      </c>
      <c r="L19" s="168">
        <v>16</v>
      </c>
      <c r="M19" s="94" t="s">
        <v>62</v>
      </c>
      <c r="N19" s="86">
        <f t="shared" si="0"/>
        <v>0.28421052631578947</v>
      </c>
      <c r="O19" s="86">
        <f t="shared" si="1"/>
        <v>0.71578947368421053</v>
      </c>
    </row>
    <row r="20" spans="2:15" s="15" customFormat="1" ht="13.15" customHeight="1">
      <c r="B20" s="413"/>
      <c r="C20" s="415"/>
      <c r="D20" s="418"/>
      <c r="E20" s="436"/>
      <c r="F20" s="423" t="s">
        <v>138</v>
      </c>
      <c r="G20" s="424"/>
      <c r="H20" s="227">
        <v>28</v>
      </c>
      <c r="I20" s="137">
        <f>IFERROR(H20/E16,"-")</f>
        <v>0.65116279069767447</v>
      </c>
      <c r="J20" s="347">
        <f>IFERROR(H20/D16,"-")</f>
        <v>3.2809936723693462E-3</v>
      </c>
      <c r="L20" s="168">
        <v>17</v>
      </c>
      <c r="M20" s="94" t="s">
        <v>80</v>
      </c>
      <c r="N20" s="86">
        <f t="shared" si="0"/>
        <v>0.21428571428571427</v>
      </c>
      <c r="O20" s="86">
        <f t="shared" si="1"/>
        <v>0.7857142857142857</v>
      </c>
    </row>
    <row r="21" spans="2:15" s="15" customFormat="1" ht="13.15" customHeight="1">
      <c r="B21" s="413"/>
      <c r="C21" s="416"/>
      <c r="D21" s="419"/>
      <c r="E21" s="437"/>
      <c r="F21" s="425" t="s">
        <v>135</v>
      </c>
      <c r="G21" s="426"/>
      <c r="H21" s="348">
        <v>43</v>
      </c>
      <c r="I21" s="349">
        <f>IFERROR(H21/E16,"-")</f>
        <v>1</v>
      </c>
      <c r="J21" s="350">
        <f>IFERROR(H21/D16,"-")</f>
        <v>5.0386688539957817E-3</v>
      </c>
      <c r="L21" s="168">
        <v>18</v>
      </c>
      <c r="M21" s="94" t="s">
        <v>63</v>
      </c>
      <c r="N21" s="86">
        <f t="shared" si="0"/>
        <v>0.24369747899159663</v>
      </c>
      <c r="O21" s="86">
        <f t="shared" si="1"/>
        <v>0.75630252100840334</v>
      </c>
    </row>
    <row r="22" spans="2:15" s="15" customFormat="1" ht="13.15" customHeight="1">
      <c r="B22" s="413">
        <v>4</v>
      </c>
      <c r="C22" s="414" t="s">
        <v>71</v>
      </c>
      <c r="D22" s="417">
        <f>VLOOKUP(C22,'市区町村別_COVID-19の状況'!$C$6:$D$79,2,0)</f>
        <v>9792</v>
      </c>
      <c r="E22" s="420">
        <f>VLOOKUP(C22,'市区町村別_COVID-19の状況'!$C$6:$J$79,8,0)</f>
        <v>42</v>
      </c>
      <c r="F22" s="56" t="s">
        <v>126</v>
      </c>
      <c r="G22" s="57"/>
      <c r="H22" s="342">
        <v>12</v>
      </c>
      <c r="I22" s="141">
        <f>IFERROR(H22/E22,"-")</f>
        <v>0.2857142857142857</v>
      </c>
      <c r="J22" s="343">
        <f>IFERROR(H22/D22,"-")</f>
        <v>1.2254901960784314E-3</v>
      </c>
      <c r="L22" s="168">
        <v>19</v>
      </c>
      <c r="M22" s="94" t="s">
        <v>81</v>
      </c>
      <c r="N22" s="86">
        <f t="shared" si="0"/>
        <v>0.19101123595505617</v>
      </c>
      <c r="O22" s="86">
        <f t="shared" si="1"/>
        <v>0.8089887640449438</v>
      </c>
    </row>
    <row r="23" spans="2:15" s="15" customFormat="1" ht="13.15" customHeight="1">
      <c r="B23" s="413"/>
      <c r="C23" s="415"/>
      <c r="D23" s="418"/>
      <c r="E23" s="436"/>
      <c r="F23" s="59"/>
      <c r="G23" s="88" t="s">
        <v>127</v>
      </c>
      <c r="H23" s="280">
        <v>11</v>
      </c>
      <c r="I23" s="119">
        <f>IFERROR(H23/E22,"-")</f>
        <v>0.26190476190476192</v>
      </c>
      <c r="J23" s="344">
        <f>IFERROR(H23/D22,"-")</f>
        <v>1.1233660130718953E-3</v>
      </c>
      <c r="L23" s="168">
        <v>20</v>
      </c>
      <c r="M23" s="94" t="s">
        <v>82</v>
      </c>
      <c r="N23" s="86">
        <f t="shared" si="0"/>
        <v>0.15053763440860216</v>
      </c>
      <c r="O23" s="86">
        <f t="shared" si="1"/>
        <v>0.84946236559139787</v>
      </c>
    </row>
    <row r="24" spans="2:15" s="15" customFormat="1" ht="13.15" customHeight="1">
      <c r="B24" s="413"/>
      <c r="C24" s="415"/>
      <c r="D24" s="418"/>
      <c r="E24" s="436"/>
      <c r="F24" s="59"/>
      <c r="G24" s="89" t="s">
        <v>128</v>
      </c>
      <c r="H24" s="225">
        <v>5</v>
      </c>
      <c r="I24" s="125">
        <f>IFERROR(H24/E22,"-")</f>
        <v>0.11904761904761904</v>
      </c>
      <c r="J24" s="345">
        <f>IFERROR(H24/D22,"-")</f>
        <v>5.1062091503267977E-4</v>
      </c>
      <c r="L24" s="168">
        <v>21</v>
      </c>
      <c r="M24" s="94" t="s">
        <v>83</v>
      </c>
      <c r="N24" s="86">
        <f t="shared" si="0"/>
        <v>0.17391304347826086</v>
      </c>
      <c r="O24" s="86">
        <f t="shared" si="1"/>
        <v>0.82608695652173914</v>
      </c>
    </row>
    <row r="25" spans="2:15" s="15" customFormat="1" ht="13.15" customHeight="1">
      <c r="B25" s="413"/>
      <c r="C25" s="415"/>
      <c r="D25" s="418"/>
      <c r="E25" s="436"/>
      <c r="F25" s="59"/>
      <c r="G25" s="90" t="s">
        <v>129</v>
      </c>
      <c r="H25" s="226">
        <v>0</v>
      </c>
      <c r="I25" s="132">
        <f>IFERROR(H25/E22,"-")</f>
        <v>0</v>
      </c>
      <c r="J25" s="346">
        <f>IFERROR(H25/D22,"-")</f>
        <v>0</v>
      </c>
      <c r="L25" s="168">
        <v>22</v>
      </c>
      <c r="M25" s="94" t="s">
        <v>64</v>
      </c>
      <c r="N25" s="86">
        <f t="shared" si="0"/>
        <v>0.17272727272727273</v>
      </c>
      <c r="O25" s="86">
        <f t="shared" si="1"/>
        <v>0.82727272727272727</v>
      </c>
    </row>
    <row r="26" spans="2:15" s="15" customFormat="1" ht="13.15" customHeight="1">
      <c r="B26" s="413"/>
      <c r="C26" s="415"/>
      <c r="D26" s="418"/>
      <c r="E26" s="436"/>
      <c r="F26" s="423" t="s">
        <v>138</v>
      </c>
      <c r="G26" s="424"/>
      <c r="H26" s="227">
        <v>30</v>
      </c>
      <c r="I26" s="137">
        <f>IFERROR(H26/E22,"-")</f>
        <v>0.7142857142857143</v>
      </c>
      <c r="J26" s="347">
        <f>IFERROR(H26/D22,"-")</f>
        <v>3.0637254901960784E-3</v>
      </c>
      <c r="L26" s="168">
        <v>23</v>
      </c>
      <c r="M26" s="94" t="s">
        <v>84</v>
      </c>
      <c r="N26" s="86">
        <f t="shared" si="0"/>
        <v>0.21428571428571427</v>
      </c>
      <c r="O26" s="86">
        <f t="shared" si="1"/>
        <v>0.7857142857142857</v>
      </c>
    </row>
    <row r="27" spans="2:15" s="15" customFormat="1" ht="13.15" customHeight="1">
      <c r="B27" s="413"/>
      <c r="C27" s="416"/>
      <c r="D27" s="419"/>
      <c r="E27" s="437"/>
      <c r="F27" s="425" t="s">
        <v>135</v>
      </c>
      <c r="G27" s="426"/>
      <c r="H27" s="348">
        <v>42</v>
      </c>
      <c r="I27" s="349">
        <f>IFERROR(H27/E22,"-")</f>
        <v>1</v>
      </c>
      <c r="J27" s="350">
        <f>IFERROR(H27/D22,"-")</f>
        <v>4.2892156862745102E-3</v>
      </c>
      <c r="L27" s="168">
        <v>24</v>
      </c>
      <c r="M27" s="94" t="s">
        <v>85</v>
      </c>
      <c r="N27" s="86">
        <f t="shared" si="0"/>
        <v>0.16981132075471697</v>
      </c>
      <c r="O27" s="86">
        <f t="shared" si="1"/>
        <v>0.83018867924528306</v>
      </c>
    </row>
    <row r="28" spans="2:15" s="15" customFormat="1" ht="13.15" customHeight="1">
      <c r="B28" s="413">
        <v>5</v>
      </c>
      <c r="C28" s="414" t="s">
        <v>72</v>
      </c>
      <c r="D28" s="417">
        <f>VLOOKUP(C28,'市区町村別_COVID-19の状況'!$C$6:$D$79,2,0)</f>
        <v>8474</v>
      </c>
      <c r="E28" s="420">
        <f>VLOOKUP(C28,'市区町村別_COVID-19の状況'!$C$6:$J$79,8,0)</f>
        <v>33</v>
      </c>
      <c r="F28" s="56" t="s">
        <v>126</v>
      </c>
      <c r="G28" s="57"/>
      <c r="H28" s="342">
        <v>7</v>
      </c>
      <c r="I28" s="141">
        <f>IFERROR(H28/E28,"-")</f>
        <v>0.21212121212121213</v>
      </c>
      <c r="J28" s="343">
        <f>IFERROR(H28/D28,"-")</f>
        <v>8.2605617181968373E-4</v>
      </c>
      <c r="L28" s="168">
        <v>25</v>
      </c>
      <c r="M28" s="94" t="s">
        <v>86</v>
      </c>
      <c r="N28" s="86">
        <f t="shared" si="0"/>
        <v>0.27906976744186046</v>
      </c>
      <c r="O28" s="86">
        <f t="shared" si="1"/>
        <v>0.72093023255813948</v>
      </c>
    </row>
    <row r="29" spans="2:15" s="15" customFormat="1" ht="13.15" customHeight="1">
      <c r="B29" s="413"/>
      <c r="C29" s="415"/>
      <c r="D29" s="418"/>
      <c r="E29" s="436"/>
      <c r="F29" s="59"/>
      <c r="G29" s="88" t="s">
        <v>127</v>
      </c>
      <c r="H29" s="280">
        <v>7</v>
      </c>
      <c r="I29" s="119">
        <f>IFERROR(H29/E28,"-")</f>
        <v>0.21212121212121213</v>
      </c>
      <c r="J29" s="344">
        <f>IFERROR(H29/D28,"-")</f>
        <v>8.2605617181968373E-4</v>
      </c>
      <c r="L29" s="168">
        <v>26</v>
      </c>
      <c r="M29" s="94" t="s">
        <v>36</v>
      </c>
      <c r="N29" s="86">
        <f t="shared" si="0"/>
        <v>0.30618892508143325</v>
      </c>
      <c r="O29" s="86">
        <f t="shared" si="1"/>
        <v>0.69381107491856675</v>
      </c>
    </row>
    <row r="30" spans="2:15" s="15" customFormat="1" ht="13.15" customHeight="1">
      <c r="B30" s="413"/>
      <c r="C30" s="415"/>
      <c r="D30" s="418"/>
      <c r="E30" s="436"/>
      <c r="F30" s="59"/>
      <c r="G30" s="89" t="s">
        <v>128</v>
      </c>
      <c r="H30" s="225">
        <v>0</v>
      </c>
      <c r="I30" s="125">
        <f>IFERROR(H30/E28,"-")</f>
        <v>0</v>
      </c>
      <c r="J30" s="345">
        <f>IFERROR(H30/D28,"-")</f>
        <v>0</v>
      </c>
      <c r="L30" s="168">
        <v>27</v>
      </c>
      <c r="M30" s="94" t="s">
        <v>37</v>
      </c>
      <c r="N30" s="86">
        <f t="shared" si="0"/>
        <v>0.33333333333333331</v>
      </c>
      <c r="O30" s="86">
        <f t="shared" si="1"/>
        <v>0.66666666666666663</v>
      </c>
    </row>
    <row r="31" spans="2:15" s="15" customFormat="1" ht="13.15" customHeight="1">
      <c r="B31" s="413"/>
      <c r="C31" s="415"/>
      <c r="D31" s="418"/>
      <c r="E31" s="436"/>
      <c r="F31" s="59"/>
      <c r="G31" s="90" t="s">
        <v>129</v>
      </c>
      <c r="H31" s="226">
        <v>0</v>
      </c>
      <c r="I31" s="132">
        <f>IFERROR(H31/E28,"-")</f>
        <v>0</v>
      </c>
      <c r="J31" s="346">
        <f>IFERROR(H31/D28,"-")</f>
        <v>0</v>
      </c>
      <c r="L31" s="168">
        <v>28</v>
      </c>
      <c r="M31" s="94" t="s">
        <v>38</v>
      </c>
      <c r="N31" s="86">
        <f t="shared" si="0"/>
        <v>0.32692307692307693</v>
      </c>
      <c r="O31" s="86">
        <f t="shared" si="1"/>
        <v>0.67307692307692313</v>
      </c>
    </row>
    <row r="32" spans="2:15" s="15" customFormat="1" ht="13.15" customHeight="1">
      <c r="B32" s="413"/>
      <c r="C32" s="415"/>
      <c r="D32" s="418"/>
      <c r="E32" s="436"/>
      <c r="F32" s="423" t="s">
        <v>138</v>
      </c>
      <c r="G32" s="424"/>
      <c r="H32" s="227">
        <v>26</v>
      </c>
      <c r="I32" s="137">
        <f>IFERROR(H32/E28,"-")</f>
        <v>0.78787878787878785</v>
      </c>
      <c r="J32" s="347">
        <f>IFERROR(H32/D28,"-")</f>
        <v>3.0682086381873968E-3</v>
      </c>
      <c r="L32" s="168">
        <v>29</v>
      </c>
      <c r="M32" s="94" t="s">
        <v>39</v>
      </c>
      <c r="N32" s="86">
        <f t="shared" si="0"/>
        <v>0.29411764705882354</v>
      </c>
      <c r="O32" s="86">
        <f t="shared" si="1"/>
        <v>0.70588235294117652</v>
      </c>
    </row>
    <row r="33" spans="2:15" s="15" customFormat="1" ht="13.15" customHeight="1">
      <c r="B33" s="413"/>
      <c r="C33" s="416"/>
      <c r="D33" s="419"/>
      <c r="E33" s="437"/>
      <c r="F33" s="425" t="s">
        <v>135</v>
      </c>
      <c r="G33" s="426"/>
      <c r="H33" s="348">
        <v>33</v>
      </c>
      <c r="I33" s="349">
        <f>IFERROR(H33/E28,"-")</f>
        <v>1</v>
      </c>
      <c r="J33" s="350">
        <f>IFERROR(H33/D28,"-")</f>
        <v>3.8942648100070807E-3</v>
      </c>
      <c r="L33" s="168">
        <v>30</v>
      </c>
      <c r="M33" s="94" t="s">
        <v>40</v>
      </c>
      <c r="N33" s="86">
        <f t="shared" si="0"/>
        <v>0.53333333333333333</v>
      </c>
      <c r="O33" s="86">
        <f t="shared" si="1"/>
        <v>0.46666666666666667</v>
      </c>
    </row>
    <row r="34" spans="2:15" s="15" customFormat="1" ht="13.15" customHeight="1">
      <c r="B34" s="413">
        <v>6</v>
      </c>
      <c r="C34" s="414" t="s">
        <v>73</v>
      </c>
      <c r="D34" s="417">
        <f>VLOOKUP(C34,'市区町村別_COVID-19の状況'!$C$6:$D$79,2,0)</f>
        <v>12122</v>
      </c>
      <c r="E34" s="420">
        <f>VLOOKUP(C34,'市区町村別_COVID-19の状況'!$C$6:$J$79,8,0)</f>
        <v>23</v>
      </c>
      <c r="F34" s="56" t="s">
        <v>126</v>
      </c>
      <c r="G34" s="57"/>
      <c r="H34" s="342">
        <v>7</v>
      </c>
      <c r="I34" s="141">
        <f>IFERROR(H34/E34,"-")</f>
        <v>0.30434782608695654</v>
      </c>
      <c r="J34" s="343">
        <f>IFERROR(H34/D34,"-")</f>
        <v>5.7746246493977889E-4</v>
      </c>
      <c r="L34" s="168">
        <v>31</v>
      </c>
      <c r="M34" s="94" t="s">
        <v>41</v>
      </c>
      <c r="N34" s="86">
        <f t="shared" si="0"/>
        <v>0.19565217391304349</v>
      </c>
      <c r="O34" s="86">
        <f t="shared" si="1"/>
        <v>0.80434782608695654</v>
      </c>
    </row>
    <row r="35" spans="2:15" s="15" customFormat="1" ht="13.15" customHeight="1">
      <c r="B35" s="413"/>
      <c r="C35" s="415"/>
      <c r="D35" s="418"/>
      <c r="E35" s="436"/>
      <c r="F35" s="59"/>
      <c r="G35" s="88" t="s">
        <v>127</v>
      </c>
      <c r="H35" s="280">
        <v>7</v>
      </c>
      <c r="I35" s="119">
        <f>IFERROR(H35/E34,"-")</f>
        <v>0.30434782608695654</v>
      </c>
      <c r="J35" s="344">
        <f>IFERROR(H35/D34,"-")</f>
        <v>5.7746246493977889E-4</v>
      </c>
      <c r="L35" s="168">
        <v>32</v>
      </c>
      <c r="M35" s="94" t="s">
        <v>42</v>
      </c>
      <c r="N35" s="86">
        <f t="shared" si="0"/>
        <v>0.27692307692307694</v>
      </c>
      <c r="O35" s="86">
        <f t="shared" si="1"/>
        <v>0.72307692307692306</v>
      </c>
    </row>
    <row r="36" spans="2:15" s="15" customFormat="1" ht="13.15" customHeight="1">
      <c r="B36" s="413"/>
      <c r="C36" s="415"/>
      <c r="D36" s="418"/>
      <c r="E36" s="436"/>
      <c r="F36" s="59"/>
      <c r="G36" s="89" t="s">
        <v>128</v>
      </c>
      <c r="H36" s="225">
        <v>2</v>
      </c>
      <c r="I36" s="125">
        <f>IFERROR(H36/E34,"-")</f>
        <v>8.6956521739130432E-2</v>
      </c>
      <c r="J36" s="345">
        <f>IFERROR(H36/D34,"-")</f>
        <v>1.6498927569707968E-4</v>
      </c>
      <c r="L36" s="168">
        <v>33</v>
      </c>
      <c r="M36" s="94" t="s">
        <v>43</v>
      </c>
      <c r="N36" s="86">
        <f t="shared" ref="N36:N67" si="2">INDEX(I:I,(ROW()+(L36*5)-5))</f>
        <v>0.1111111111111111</v>
      </c>
      <c r="O36" s="86">
        <f t="shared" ref="O36:O67" si="3">INDEX(I:I,(ROW()+(L36*5)-1))</f>
        <v>0.88888888888888884</v>
      </c>
    </row>
    <row r="37" spans="2:15" s="15" customFormat="1" ht="13.15" customHeight="1">
      <c r="B37" s="413"/>
      <c r="C37" s="415"/>
      <c r="D37" s="418"/>
      <c r="E37" s="436"/>
      <c r="F37" s="59"/>
      <c r="G37" s="90" t="s">
        <v>129</v>
      </c>
      <c r="H37" s="226">
        <v>0</v>
      </c>
      <c r="I37" s="132">
        <f>IFERROR(H37/E34,"-")</f>
        <v>0</v>
      </c>
      <c r="J37" s="346">
        <f>IFERROR(H37/D34,"-")</f>
        <v>0</v>
      </c>
      <c r="L37" s="168">
        <v>34</v>
      </c>
      <c r="M37" s="94" t="s">
        <v>45</v>
      </c>
      <c r="N37" s="86">
        <f t="shared" si="2"/>
        <v>0.26865671641791045</v>
      </c>
      <c r="O37" s="86">
        <f t="shared" si="3"/>
        <v>0.73134328358208955</v>
      </c>
    </row>
    <row r="38" spans="2:15" s="15" customFormat="1" ht="13.15" customHeight="1">
      <c r="B38" s="413"/>
      <c r="C38" s="415"/>
      <c r="D38" s="418"/>
      <c r="E38" s="436"/>
      <c r="F38" s="423" t="s">
        <v>138</v>
      </c>
      <c r="G38" s="424"/>
      <c r="H38" s="227">
        <v>16</v>
      </c>
      <c r="I38" s="137">
        <f>IFERROR(H38/E34,"-")</f>
        <v>0.69565217391304346</v>
      </c>
      <c r="J38" s="347">
        <f>IFERROR(H38/D34,"-")</f>
        <v>1.3199142055766375E-3</v>
      </c>
      <c r="L38" s="168">
        <v>35</v>
      </c>
      <c r="M38" s="94" t="s">
        <v>2</v>
      </c>
      <c r="N38" s="86">
        <f t="shared" si="2"/>
        <v>0.24736842105263157</v>
      </c>
      <c r="O38" s="86">
        <f t="shared" si="3"/>
        <v>0.75263157894736843</v>
      </c>
    </row>
    <row r="39" spans="2:15" s="15" customFormat="1" ht="13.15" customHeight="1">
      <c r="B39" s="413"/>
      <c r="C39" s="416"/>
      <c r="D39" s="419"/>
      <c r="E39" s="437"/>
      <c r="F39" s="425" t="s">
        <v>135</v>
      </c>
      <c r="G39" s="426"/>
      <c r="H39" s="348">
        <v>23</v>
      </c>
      <c r="I39" s="349">
        <f>IFERROR(H39/E34,"-")</f>
        <v>1</v>
      </c>
      <c r="J39" s="350">
        <f>IFERROR(H39/D34,"-")</f>
        <v>1.8973766705164164E-3</v>
      </c>
      <c r="L39" s="168">
        <v>36</v>
      </c>
      <c r="M39" s="94" t="s">
        <v>3</v>
      </c>
      <c r="N39" s="86">
        <f t="shared" si="2"/>
        <v>0.1111111111111111</v>
      </c>
      <c r="O39" s="86">
        <f t="shared" si="3"/>
        <v>0.88888888888888884</v>
      </c>
    </row>
    <row r="40" spans="2:15" s="15" customFormat="1" ht="13.15" customHeight="1">
      <c r="B40" s="413">
        <v>7</v>
      </c>
      <c r="C40" s="414" t="s">
        <v>74</v>
      </c>
      <c r="D40" s="417">
        <f>VLOOKUP(C40,'市区町村別_COVID-19の状況'!$C$6:$D$79,2,0)</f>
        <v>10791</v>
      </c>
      <c r="E40" s="420">
        <f>VLOOKUP(C40,'市区町村別_COVID-19の状況'!$C$6:$J$79,8,0)</f>
        <v>47</v>
      </c>
      <c r="F40" s="56" t="s">
        <v>126</v>
      </c>
      <c r="G40" s="57"/>
      <c r="H40" s="342">
        <v>15</v>
      </c>
      <c r="I40" s="141">
        <f>IFERROR(H40/E40,"-")</f>
        <v>0.31914893617021278</v>
      </c>
      <c r="J40" s="343">
        <f>IFERROR(H40/D40,"-")</f>
        <v>1.3900472616068947E-3</v>
      </c>
      <c r="L40" s="168">
        <v>37</v>
      </c>
      <c r="M40" s="94" t="s">
        <v>4</v>
      </c>
      <c r="N40" s="86">
        <f t="shared" si="2"/>
        <v>0.12213740458015267</v>
      </c>
      <c r="O40" s="86">
        <f t="shared" si="3"/>
        <v>0.87786259541984735</v>
      </c>
    </row>
    <row r="41" spans="2:15" s="15" customFormat="1" ht="13.15" customHeight="1">
      <c r="B41" s="413"/>
      <c r="C41" s="415"/>
      <c r="D41" s="418"/>
      <c r="E41" s="436"/>
      <c r="F41" s="59"/>
      <c r="G41" s="88" t="s">
        <v>127</v>
      </c>
      <c r="H41" s="280">
        <v>15</v>
      </c>
      <c r="I41" s="119">
        <f>IFERROR(H41/E40,"-")</f>
        <v>0.31914893617021278</v>
      </c>
      <c r="J41" s="344">
        <f>IFERROR(H41/D40,"-")</f>
        <v>1.3900472616068947E-3</v>
      </c>
      <c r="L41" s="168">
        <v>38</v>
      </c>
      <c r="M41" s="95" t="s">
        <v>46</v>
      </c>
      <c r="N41" s="86">
        <f t="shared" si="2"/>
        <v>0.36</v>
      </c>
      <c r="O41" s="86">
        <f t="shared" si="3"/>
        <v>0.64</v>
      </c>
    </row>
    <row r="42" spans="2:15" s="15" customFormat="1" ht="13.15" customHeight="1">
      <c r="B42" s="413"/>
      <c r="C42" s="415"/>
      <c r="D42" s="418"/>
      <c r="E42" s="436"/>
      <c r="F42" s="59"/>
      <c r="G42" s="89" t="s">
        <v>128</v>
      </c>
      <c r="H42" s="225">
        <v>2</v>
      </c>
      <c r="I42" s="125">
        <f>IFERROR(H42/E40,"-")</f>
        <v>4.2553191489361701E-2</v>
      </c>
      <c r="J42" s="345">
        <f>IFERROR(H42/D40,"-")</f>
        <v>1.8533963488091929E-4</v>
      </c>
      <c r="L42" s="168">
        <v>39</v>
      </c>
      <c r="M42" s="95" t="s">
        <v>9</v>
      </c>
      <c r="N42" s="86">
        <f t="shared" si="2"/>
        <v>0.24324324324324326</v>
      </c>
      <c r="O42" s="86">
        <f t="shared" si="3"/>
        <v>0.7567567567567568</v>
      </c>
    </row>
    <row r="43" spans="2:15" s="15" customFormat="1" ht="13.15" customHeight="1">
      <c r="B43" s="413"/>
      <c r="C43" s="415"/>
      <c r="D43" s="418"/>
      <c r="E43" s="436"/>
      <c r="F43" s="59"/>
      <c r="G43" s="90" t="s">
        <v>129</v>
      </c>
      <c r="H43" s="226">
        <v>0</v>
      </c>
      <c r="I43" s="132">
        <f>IFERROR(H43/E40,"-")</f>
        <v>0</v>
      </c>
      <c r="J43" s="346">
        <f>IFERROR(H43/D40,"-")</f>
        <v>0</v>
      </c>
      <c r="L43" s="168">
        <v>40</v>
      </c>
      <c r="M43" s="95" t="s">
        <v>47</v>
      </c>
      <c r="N43" s="86">
        <f t="shared" si="2"/>
        <v>0.30434782608695654</v>
      </c>
      <c r="O43" s="86">
        <f t="shared" si="3"/>
        <v>0.69565217391304346</v>
      </c>
    </row>
    <row r="44" spans="2:15" s="15" customFormat="1" ht="13.15" customHeight="1">
      <c r="B44" s="413"/>
      <c r="C44" s="415"/>
      <c r="D44" s="418"/>
      <c r="E44" s="436"/>
      <c r="F44" s="423" t="s">
        <v>138</v>
      </c>
      <c r="G44" s="424"/>
      <c r="H44" s="227">
        <v>32</v>
      </c>
      <c r="I44" s="137">
        <f>IFERROR(H44/E40,"-")</f>
        <v>0.68085106382978722</v>
      </c>
      <c r="J44" s="347">
        <f>IFERROR(H44/D40,"-")</f>
        <v>2.9654341580947086E-3</v>
      </c>
      <c r="L44" s="168">
        <v>41</v>
      </c>
      <c r="M44" s="95" t="s">
        <v>14</v>
      </c>
      <c r="N44" s="86">
        <f t="shared" si="2"/>
        <v>0.25882352941176473</v>
      </c>
      <c r="O44" s="86">
        <f t="shared" si="3"/>
        <v>0.74117647058823533</v>
      </c>
    </row>
    <row r="45" spans="2:15" s="15" customFormat="1" ht="13.15" customHeight="1">
      <c r="B45" s="413"/>
      <c r="C45" s="416"/>
      <c r="D45" s="419"/>
      <c r="E45" s="437"/>
      <c r="F45" s="425" t="s">
        <v>135</v>
      </c>
      <c r="G45" s="426"/>
      <c r="H45" s="348">
        <v>47</v>
      </c>
      <c r="I45" s="349">
        <f>IFERROR(H45/E40,"-")</f>
        <v>1</v>
      </c>
      <c r="J45" s="350">
        <f>IFERROR(H45/D40,"-")</f>
        <v>4.3554814197016029E-3</v>
      </c>
      <c r="L45" s="168">
        <v>42</v>
      </c>
      <c r="M45" s="95" t="s">
        <v>15</v>
      </c>
      <c r="N45" s="86">
        <f t="shared" si="2"/>
        <v>0.16751269035532995</v>
      </c>
      <c r="O45" s="86">
        <f t="shared" si="3"/>
        <v>0.8324873096446701</v>
      </c>
    </row>
    <row r="46" spans="2:15" s="15" customFormat="1" ht="13.15" customHeight="1">
      <c r="B46" s="413">
        <v>8</v>
      </c>
      <c r="C46" s="414" t="s">
        <v>59</v>
      </c>
      <c r="D46" s="417">
        <f>VLOOKUP(C46,'市区町村別_COVID-19の状況'!$C$6:$D$79,2,0)</f>
        <v>8781</v>
      </c>
      <c r="E46" s="420">
        <f>VLOOKUP(C46,'市区町村別_COVID-19の状況'!$C$6:$J$79,8,0)</f>
        <v>67</v>
      </c>
      <c r="F46" s="56" t="s">
        <v>126</v>
      </c>
      <c r="G46" s="57"/>
      <c r="H46" s="342">
        <v>9</v>
      </c>
      <c r="I46" s="141">
        <f>IFERROR(H46/E46,"-")</f>
        <v>0.13432835820895522</v>
      </c>
      <c r="J46" s="343">
        <f>IFERROR(H46/D46,"-")</f>
        <v>1.0249402118209772E-3</v>
      </c>
      <c r="L46" s="168">
        <v>43</v>
      </c>
      <c r="M46" s="95" t="s">
        <v>10</v>
      </c>
      <c r="N46" s="86">
        <f t="shared" si="2"/>
        <v>0.18238993710691823</v>
      </c>
      <c r="O46" s="86">
        <f t="shared" si="3"/>
        <v>0.8176100628930818</v>
      </c>
    </row>
    <row r="47" spans="2:15" s="15" customFormat="1" ht="13.15" customHeight="1">
      <c r="B47" s="413"/>
      <c r="C47" s="415"/>
      <c r="D47" s="418"/>
      <c r="E47" s="436"/>
      <c r="F47" s="59"/>
      <c r="G47" s="88" t="s">
        <v>127</v>
      </c>
      <c r="H47" s="280">
        <v>9</v>
      </c>
      <c r="I47" s="119">
        <f>IFERROR(H47/E46,"-")</f>
        <v>0.13432835820895522</v>
      </c>
      <c r="J47" s="344">
        <f>IFERROR(H47/D46,"-")</f>
        <v>1.0249402118209772E-3</v>
      </c>
      <c r="L47" s="168">
        <v>44</v>
      </c>
      <c r="M47" s="95" t="s">
        <v>22</v>
      </c>
      <c r="N47" s="86">
        <f t="shared" si="2"/>
        <v>0.23157894736842105</v>
      </c>
      <c r="O47" s="86">
        <f t="shared" si="3"/>
        <v>0.76842105263157889</v>
      </c>
    </row>
    <row r="48" spans="2:15" s="15" customFormat="1" ht="13.15" customHeight="1">
      <c r="B48" s="413"/>
      <c r="C48" s="415"/>
      <c r="D48" s="418"/>
      <c r="E48" s="436"/>
      <c r="F48" s="59"/>
      <c r="G48" s="89" t="s">
        <v>128</v>
      </c>
      <c r="H48" s="225">
        <v>3</v>
      </c>
      <c r="I48" s="125">
        <f>IFERROR(H48/E46,"-")</f>
        <v>4.4776119402985072E-2</v>
      </c>
      <c r="J48" s="345">
        <f>IFERROR(H48/D46,"-")</f>
        <v>3.4164673727365904E-4</v>
      </c>
      <c r="L48" s="168">
        <v>45</v>
      </c>
      <c r="M48" s="95" t="s">
        <v>48</v>
      </c>
      <c r="N48" s="86">
        <f t="shared" si="2"/>
        <v>0.47826086956521741</v>
      </c>
      <c r="O48" s="86">
        <f t="shared" si="3"/>
        <v>0.52173913043478259</v>
      </c>
    </row>
    <row r="49" spans="2:15" s="15" customFormat="1" ht="13.15" customHeight="1">
      <c r="B49" s="413"/>
      <c r="C49" s="415"/>
      <c r="D49" s="418"/>
      <c r="E49" s="436"/>
      <c r="F49" s="59"/>
      <c r="G49" s="90" t="s">
        <v>129</v>
      </c>
      <c r="H49" s="226">
        <v>0</v>
      </c>
      <c r="I49" s="132">
        <f>IFERROR(H49/E46,"-")</f>
        <v>0</v>
      </c>
      <c r="J49" s="346">
        <f>IFERROR(H49/D46,"-")</f>
        <v>0</v>
      </c>
      <c r="L49" s="168">
        <v>46</v>
      </c>
      <c r="M49" s="95" t="s">
        <v>26</v>
      </c>
      <c r="N49" s="86">
        <f t="shared" si="2"/>
        <v>0.40909090909090912</v>
      </c>
      <c r="O49" s="86">
        <f t="shared" si="3"/>
        <v>0.59090909090909094</v>
      </c>
    </row>
    <row r="50" spans="2:15" s="15" customFormat="1" ht="13.15" customHeight="1">
      <c r="B50" s="413"/>
      <c r="C50" s="415"/>
      <c r="D50" s="418"/>
      <c r="E50" s="436"/>
      <c r="F50" s="423" t="s">
        <v>138</v>
      </c>
      <c r="G50" s="424"/>
      <c r="H50" s="227">
        <v>58</v>
      </c>
      <c r="I50" s="137">
        <f>IFERROR(H50/E46,"-")</f>
        <v>0.86567164179104472</v>
      </c>
      <c r="J50" s="347">
        <f>IFERROR(H50/D46,"-")</f>
        <v>6.6051702539574077E-3</v>
      </c>
      <c r="L50" s="168">
        <v>47</v>
      </c>
      <c r="M50" s="95" t="s">
        <v>16</v>
      </c>
      <c r="N50" s="86">
        <f t="shared" si="2"/>
        <v>0.1875</v>
      </c>
      <c r="O50" s="86">
        <f t="shared" si="3"/>
        <v>0.8125</v>
      </c>
    </row>
    <row r="51" spans="2:15" s="15" customFormat="1" ht="13.15" customHeight="1">
      <c r="B51" s="413"/>
      <c r="C51" s="416"/>
      <c r="D51" s="419"/>
      <c r="E51" s="437"/>
      <c r="F51" s="425" t="s">
        <v>135</v>
      </c>
      <c r="G51" s="426"/>
      <c r="H51" s="348">
        <v>67</v>
      </c>
      <c r="I51" s="349">
        <f>IFERROR(H51/E46,"-")</f>
        <v>1</v>
      </c>
      <c r="J51" s="350">
        <f>IFERROR(H51/D46,"-")</f>
        <v>7.6301104657783853E-3</v>
      </c>
      <c r="L51" s="168">
        <v>48</v>
      </c>
      <c r="M51" s="95" t="s">
        <v>27</v>
      </c>
      <c r="N51" s="86">
        <f t="shared" si="2"/>
        <v>0.3</v>
      </c>
      <c r="O51" s="86">
        <f t="shared" si="3"/>
        <v>0.7</v>
      </c>
    </row>
    <row r="52" spans="2:15" s="15" customFormat="1" ht="13.15" customHeight="1">
      <c r="B52" s="413">
        <v>9</v>
      </c>
      <c r="C52" s="414" t="s">
        <v>75</v>
      </c>
      <c r="D52" s="417">
        <f>VLOOKUP(C52,'市区町村別_COVID-19の状況'!$C$6:$D$79,2,0)</f>
        <v>5637</v>
      </c>
      <c r="E52" s="420">
        <f>VLOOKUP(C52,'市区町村別_COVID-19の状況'!$C$6:$J$79,8,0)</f>
        <v>20</v>
      </c>
      <c r="F52" s="56" t="s">
        <v>126</v>
      </c>
      <c r="G52" s="57"/>
      <c r="H52" s="342">
        <v>4</v>
      </c>
      <c r="I52" s="141">
        <f>IFERROR(H52/E52,"-")</f>
        <v>0.2</v>
      </c>
      <c r="J52" s="343">
        <f>IFERROR(H52/D52,"-")</f>
        <v>7.0959730353024658E-4</v>
      </c>
      <c r="L52" s="168">
        <v>49</v>
      </c>
      <c r="M52" s="95" t="s">
        <v>28</v>
      </c>
      <c r="N52" s="86">
        <f t="shared" si="2"/>
        <v>0.22448979591836735</v>
      </c>
      <c r="O52" s="86">
        <f t="shared" si="3"/>
        <v>0.77551020408163263</v>
      </c>
    </row>
    <row r="53" spans="2:15" s="15" customFormat="1" ht="13.15" customHeight="1">
      <c r="B53" s="413"/>
      <c r="C53" s="415"/>
      <c r="D53" s="418"/>
      <c r="E53" s="436"/>
      <c r="F53" s="59"/>
      <c r="G53" s="88" t="s">
        <v>127</v>
      </c>
      <c r="H53" s="280">
        <v>4</v>
      </c>
      <c r="I53" s="119">
        <f>IFERROR(H53/E52,"-")</f>
        <v>0.2</v>
      </c>
      <c r="J53" s="344">
        <f>IFERROR(H53/D52,"-")</f>
        <v>7.0959730353024658E-4</v>
      </c>
      <c r="L53" s="168">
        <v>50</v>
      </c>
      <c r="M53" s="95" t="s">
        <v>17</v>
      </c>
      <c r="N53" s="86">
        <f t="shared" si="2"/>
        <v>0.18811881188118812</v>
      </c>
      <c r="O53" s="86">
        <f t="shared" si="3"/>
        <v>0.81188118811881194</v>
      </c>
    </row>
    <row r="54" spans="2:15" s="15" customFormat="1" ht="13.15" customHeight="1">
      <c r="B54" s="413"/>
      <c r="C54" s="415"/>
      <c r="D54" s="418"/>
      <c r="E54" s="436"/>
      <c r="F54" s="59"/>
      <c r="G54" s="89" t="s">
        <v>128</v>
      </c>
      <c r="H54" s="225">
        <v>0</v>
      </c>
      <c r="I54" s="125">
        <f>IFERROR(H54/E52,"-")</f>
        <v>0</v>
      </c>
      <c r="J54" s="345">
        <f>IFERROR(H54/D52,"-")</f>
        <v>0</v>
      </c>
      <c r="L54" s="168">
        <v>51</v>
      </c>
      <c r="M54" s="95" t="s">
        <v>49</v>
      </c>
      <c r="N54" s="86">
        <f t="shared" si="2"/>
        <v>0.45205479452054792</v>
      </c>
      <c r="O54" s="86">
        <f t="shared" si="3"/>
        <v>0.54794520547945202</v>
      </c>
    </row>
    <row r="55" spans="2:15" s="15" customFormat="1" ht="13.15" customHeight="1">
      <c r="B55" s="413"/>
      <c r="C55" s="415"/>
      <c r="D55" s="418"/>
      <c r="E55" s="436"/>
      <c r="F55" s="59"/>
      <c r="G55" s="90" t="s">
        <v>129</v>
      </c>
      <c r="H55" s="226">
        <v>0</v>
      </c>
      <c r="I55" s="132">
        <f>IFERROR(H55/E52,"-")</f>
        <v>0</v>
      </c>
      <c r="J55" s="346">
        <f>IFERROR(H55/D52,"-")</f>
        <v>0</v>
      </c>
      <c r="L55" s="168">
        <v>52</v>
      </c>
      <c r="M55" s="95" t="s">
        <v>5</v>
      </c>
      <c r="N55" s="86">
        <f t="shared" si="2"/>
        <v>0.20454545454545456</v>
      </c>
      <c r="O55" s="86">
        <f t="shared" si="3"/>
        <v>0.79545454545454541</v>
      </c>
    </row>
    <row r="56" spans="2:15" s="15" customFormat="1" ht="13.15" customHeight="1">
      <c r="B56" s="413"/>
      <c r="C56" s="415"/>
      <c r="D56" s="418"/>
      <c r="E56" s="436"/>
      <c r="F56" s="423" t="s">
        <v>138</v>
      </c>
      <c r="G56" s="424"/>
      <c r="H56" s="227">
        <v>16</v>
      </c>
      <c r="I56" s="137">
        <f>IFERROR(H56/E52,"-")</f>
        <v>0.8</v>
      </c>
      <c r="J56" s="347">
        <f>IFERROR(H56/D52,"-")</f>
        <v>2.8383892141209863E-3</v>
      </c>
      <c r="L56" s="168">
        <v>53</v>
      </c>
      <c r="M56" s="95" t="s">
        <v>23</v>
      </c>
      <c r="N56" s="86">
        <f t="shared" si="2"/>
        <v>0.22222222222222221</v>
      </c>
      <c r="O56" s="86">
        <f t="shared" si="3"/>
        <v>0.77777777777777779</v>
      </c>
    </row>
    <row r="57" spans="2:15" s="15" customFormat="1" ht="13.15" customHeight="1">
      <c r="B57" s="413"/>
      <c r="C57" s="416"/>
      <c r="D57" s="419"/>
      <c r="E57" s="437"/>
      <c r="F57" s="425" t="s">
        <v>135</v>
      </c>
      <c r="G57" s="426"/>
      <c r="H57" s="348">
        <v>20</v>
      </c>
      <c r="I57" s="349">
        <f>IFERROR(H57/E52,"-")</f>
        <v>1</v>
      </c>
      <c r="J57" s="350">
        <f>IFERROR(H57/D52,"-")</f>
        <v>3.547986517651233E-3</v>
      </c>
      <c r="L57" s="168">
        <v>54</v>
      </c>
      <c r="M57" s="95" t="s">
        <v>29</v>
      </c>
      <c r="N57" s="86">
        <f t="shared" si="2"/>
        <v>0.4375</v>
      </c>
      <c r="O57" s="86">
        <f t="shared" si="3"/>
        <v>0.5625</v>
      </c>
    </row>
    <row r="58" spans="2:15" s="15" customFormat="1" ht="13.15" customHeight="1">
      <c r="B58" s="413">
        <v>10</v>
      </c>
      <c r="C58" s="414" t="s">
        <v>60</v>
      </c>
      <c r="D58" s="417">
        <f>VLOOKUP(C58,'市区町村別_COVID-19の状況'!$C$6:$D$79,2,0)</f>
        <v>13130</v>
      </c>
      <c r="E58" s="420">
        <f>VLOOKUP(C58,'市区町村別_COVID-19の状況'!$C$6:$J$79,8,0)</f>
        <v>56</v>
      </c>
      <c r="F58" s="56" t="s">
        <v>126</v>
      </c>
      <c r="G58" s="57"/>
      <c r="H58" s="342">
        <v>7</v>
      </c>
      <c r="I58" s="141">
        <f>IFERROR(H58/E58,"-")</f>
        <v>0.125</v>
      </c>
      <c r="J58" s="343">
        <f>IFERROR(H58/D58,"-")</f>
        <v>5.3313023610053315E-4</v>
      </c>
      <c r="L58" s="168">
        <v>55</v>
      </c>
      <c r="M58" s="95" t="s">
        <v>18</v>
      </c>
      <c r="N58" s="86">
        <f t="shared" si="2"/>
        <v>0.17073170731707318</v>
      </c>
      <c r="O58" s="86">
        <f t="shared" si="3"/>
        <v>0.82926829268292679</v>
      </c>
    </row>
    <row r="59" spans="2:15" s="15" customFormat="1" ht="13.15" customHeight="1">
      <c r="B59" s="413"/>
      <c r="C59" s="415"/>
      <c r="D59" s="418"/>
      <c r="E59" s="436"/>
      <c r="F59" s="59"/>
      <c r="G59" s="88" t="s">
        <v>127</v>
      </c>
      <c r="H59" s="280">
        <v>7</v>
      </c>
      <c r="I59" s="119">
        <f>IFERROR(H59/E58,"-")</f>
        <v>0.125</v>
      </c>
      <c r="J59" s="344">
        <f>IFERROR(H59/D58,"-")</f>
        <v>5.3313023610053315E-4</v>
      </c>
      <c r="L59" s="168">
        <v>56</v>
      </c>
      <c r="M59" s="95" t="s">
        <v>11</v>
      </c>
      <c r="N59" s="86">
        <f t="shared" si="2"/>
        <v>0.26470588235294118</v>
      </c>
      <c r="O59" s="86">
        <f t="shared" si="3"/>
        <v>0.73529411764705888</v>
      </c>
    </row>
    <row r="60" spans="2:15" s="15" customFormat="1" ht="13.15" customHeight="1">
      <c r="B60" s="413"/>
      <c r="C60" s="415"/>
      <c r="D60" s="418"/>
      <c r="E60" s="436"/>
      <c r="F60" s="59"/>
      <c r="G60" s="89" t="s">
        <v>128</v>
      </c>
      <c r="H60" s="225">
        <v>1</v>
      </c>
      <c r="I60" s="125">
        <f>IFERROR(H60/E58,"-")</f>
        <v>1.7857142857142856E-2</v>
      </c>
      <c r="J60" s="345">
        <f>IFERROR(H60/D58,"-")</f>
        <v>7.6161462300076155E-5</v>
      </c>
      <c r="L60" s="168">
        <v>57</v>
      </c>
      <c r="M60" s="95" t="s">
        <v>50</v>
      </c>
      <c r="N60" s="86">
        <f t="shared" si="2"/>
        <v>0.47826086956521741</v>
      </c>
      <c r="O60" s="86">
        <f t="shared" si="3"/>
        <v>0.52173913043478259</v>
      </c>
    </row>
    <row r="61" spans="2:15" s="15" customFormat="1" ht="13.15" customHeight="1">
      <c r="B61" s="413"/>
      <c r="C61" s="415"/>
      <c r="D61" s="418"/>
      <c r="E61" s="436"/>
      <c r="F61" s="59"/>
      <c r="G61" s="90" t="s">
        <v>129</v>
      </c>
      <c r="H61" s="226">
        <v>0</v>
      </c>
      <c r="I61" s="132">
        <f>IFERROR(H61/E58,"-")</f>
        <v>0</v>
      </c>
      <c r="J61" s="346">
        <f>IFERROR(H61/D58,"-")</f>
        <v>0</v>
      </c>
      <c r="L61" s="168">
        <v>58</v>
      </c>
      <c r="M61" s="95" t="s">
        <v>30</v>
      </c>
      <c r="N61" s="86">
        <f t="shared" si="2"/>
        <v>0.26666666666666666</v>
      </c>
      <c r="O61" s="86">
        <f t="shared" si="3"/>
        <v>0.73333333333333328</v>
      </c>
    </row>
    <row r="62" spans="2:15" s="15" customFormat="1" ht="13.15" customHeight="1">
      <c r="B62" s="413"/>
      <c r="C62" s="415"/>
      <c r="D62" s="418"/>
      <c r="E62" s="436"/>
      <c r="F62" s="423" t="s">
        <v>138</v>
      </c>
      <c r="G62" s="424"/>
      <c r="H62" s="227">
        <v>49</v>
      </c>
      <c r="I62" s="137">
        <f>IFERROR(H62/E58,"-")</f>
        <v>0.875</v>
      </c>
      <c r="J62" s="347">
        <f>IFERROR(H62/D58,"-")</f>
        <v>3.7319116527037319E-3</v>
      </c>
      <c r="L62" s="168">
        <v>59</v>
      </c>
      <c r="M62" s="95" t="s">
        <v>24</v>
      </c>
      <c r="N62" s="86">
        <f t="shared" si="2"/>
        <v>0.19242902208201892</v>
      </c>
      <c r="O62" s="86">
        <f t="shared" si="3"/>
        <v>0.80757097791798105</v>
      </c>
    </row>
    <row r="63" spans="2:15" s="15" customFormat="1" ht="13.15" customHeight="1">
      <c r="B63" s="413"/>
      <c r="C63" s="416"/>
      <c r="D63" s="419"/>
      <c r="E63" s="437"/>
      <c r="F63" s="425" t="s">
        <v>135</v>
      </c>
      <c r="G63" s="426"/>
      <c r="H63" s="348">
        <v>56</v>
      </c>
      <c r="I63" s="349">
        <f>IFERROR(H63/E58,"-")</f>
        <v>1</v>
      </c>
      <c r="J63" s="350">
        <f>IFERROR(H63/D58,"-")</f>
        <v>4.2650418888042652E-3</v>
      </c>
      <c r="L63" s="168">
        <v>60</v>
      </c>
      <c r="M63" s="95" t="s">
        <v>51</v>
      </c>
      <c r="N63" s="86">
        <f t="shared" si="2"/>
        <v>0.5</v>
      </c>
      <c r="O63" s="86">
        <f t="shared" si="3"/>
        <v>0.5</v>
      </c>
    </row>
    <row r="64" spans="2:15" s="15" customFormat="1" ht="13.15" customHeight="1">
      <c r="B64" s="413">
        <v>11</v>
      </c>
      <c r="C64" s="414" t="s">
        <v>61</v>
      </c>
      <c r="D64" s="417">
        <f>VLOOKUP(C64,'市区町村別_COVID-19の状況'!$C$6:$D$79,2,0)</f>
        <v>22723</v>
      </c>
      <c r="E64" s="420">
        <f>VLOOKUP(C64,'市区町村別_COVID-19の状況'!$C$6:$J$79,8,0)</f>
        <v>118</v>
      </c>
      <c r="F64" s="56" t="s">
        <v>126</v>
      </c>
      <c r="G64" s="57"/>
      <c r="H64" s="342">
        <v>17</v>
      </c>
      <c r="I64" s="141">
        <f>IFERROR(H64/E64,"-")</f>
        <v>0.1440677966101695</v>
      </c>
      <c r="J64" s="343">
        <f>IFERROR(H64/D64,"-")</f>
        <v>7.4814065044228315E-4</v>
      </c>
      <c r="L64" s="168">
        <v>61</v>
      </c>
      <c r="M64" s="95" t="s">
        <v>19</v>
      </c>
      <c r="N64" s="86">
        <f t="shared" si="2"/>
        <v>0.13333333333333333</v>
      </c>
      <c r="O64" s="86">
        <f t="shared" si="3"/>
        <v>0.8666666666666667</v>
      </c>
    </row>
    <row r="65" spans="2:15" s="15" customFormat="1" ht="13.15" customHeight="1">
      <c r="B65" s="413"/>
      <c r="C65" s="415"/>
      <c r="D65" s="418"/>
      <c r="E65" s="436"/>
      <c r="F65" s="59"/>
      <c r="G65" s="88" t="s">
        <v>127</v>
      </c>
      <c r="H65" s="280">
        <v>17</v>
      </c>
      <c r="I65" s="119">
        <f>IFERROR(H65/E64,"-")</f>
        <v>0.1440677966101695</v>
      </c>
      <c r="J65" s="344">
        <f>IFERROR(H65/D64,"-")</f>
        <v>7.4814065044228315E-4</v>
      </c>
      <c r="L65" s="168">
        <v>62</v>
      </c>
      <c r="M65" s="95" t="s">
        <v>20</v>
      </c>
      <c r="N65" s="86">
        <f t="shared" si="2"/>
        <v>0.18518518518518517</v>
      </c>
      <c r="O65" s="86">
        <f t="shared" si="3"/>
        <v>0.81481481481481477</v>
      </c>
    </row>
    <row r="66" spans="2:15" s="15" customFormat="1" ht="13.15" customHeight="1">
      <c r="B66" s="413"/>
      <c r="C66" s="415"/>
      <c r="D66" s="418"/>
      <c r="E66" s="436"/>
      <c r="F66" s="59"/>
      <c r="G66" s="89" t="s">
        <v>128</v>
      </c>
      <c r="H66" s="225">
        <v>6</v>
      </c>
      <c r="I66" s="125">
        <f>IFERROR(H66/E64,"-")</f>
        <v>5.0847457627118647E-2</v>
      </c>
      <c r="J66" s="345">
        <f>IFERROR(H66/D64,"-")</f>
        <v>2.6404964133257052E-4</v>
      </c>
      <c r="L66" s="168">
        <v>63</v>
      </c>
      <c r="M66" s="95" t="s">
        <v>31</v>
      </c>
      <c r="N66" s="86">
        <f t="shared" si="2"/>
        <v>0.29166666666666669</v>
      </c>
      <c r="O66" s="86">
        <f t="shared" si="3"/>
        <v>0.70833333333333337</v>
      </c>
    </row>
    <row r="67" spans="2:15" s="15" customFormat="1" ht="13.15" customHeight="1">
      <c r="B67" s="413"/>
      <c r="C67" s="415"/>
      <c r="D67" s="418"/>
      <c r="E67" s="436"/>
      <c r="F67" s="59"/>
      <c r="G67" s="90" t="s">
        <v>129</v>
      </c>
      <c r="H67" s="226">
        <v>0</v>
      </c>
      <c r="I67" s="132">
        <f>IFERROR(H67/E64,"-")</f>
        <v>0</v>
      </c>
      <c r="J67" s="346">
        <f>IFERROR(H67/D64,"-")</f>
        <v>0</v>
      </c>
      <c r="L67" s="168">
        <v>64</v>
      </c>
      <c r="M67" s="95" t="s">
        <v>52</v>
      </c>
      <c r="N67" s="86">
        <f t="shared" si="2"/>
        <v>0.42857142857142855</v>
      </c>
      <c r="O67" s="86">
        <f t="shared" si="3"/>
        <v>0.5714285714285714</v>
      </c>
    </row>
    <row r="68" spans="2:15" s="15" customFormat="1" ht="13.15" customHeight="1">
      <c r="B68" s="413"/>
      <c r="C68" s="415"/>
      <c r="D68" s="418"/>
      <c r="E68" s="436"/>
      <c r="F68" s="423" t="s">
        <v>138</v>
      </c>
      <c r="G68" s="424"/>
      <c r="H68" s="227">
        <v>101</v>
      </c>
      <c r="I68" s="137">
        <f>IFERROR(H68/E64,"-")</f>
        <v>0.85593220338983056</v>
      </c>
      <c r="J68" s="347">
        <f>IFERROR(H68/D64,"-")</f>
        <v>4.4448356290982703E-3</v>
      </c>
      <c r="L68" s="168">
        <v>65</v>
      </c>
      <c r="M68" s="95" t="s">
        <v>12</v>
      </c>
      <c r="N68" s="86">
        <f t="shared" ref="N68:N78" si="4">INDEX(I:I,(ROW()+(L68*5)-5))</f>
        <v>0.22222222222222221</v>
      </c>
      <c r="O68" s="86">
        <f t="shared" ref="O68:O78" si="5">INDEX(I:I,(ROW()+(L68*5)-1))</f>
        <v>0.77777777777777779</v>
      </c>
    </row>
    <row r="69" spans="2:15" s="15" customFormat="1" ht="13.15" customHeight="1">
      <c r="B69" s="413"/>
      <c r="C69" s="416"/>
      <c r="D69" s="419"/>
      <c r="E69" s="437"/>
      <c r="F69" s="425" t="s">
        <v>135</v>
      </c>
      <c r="G69" s="426"/>
      <c r="H69" s="348">
        <v>118</v>
      </c>
      <c r="I69" s="349">
        <f>IFERROR(H69/E64,"-")</f>
        <v>1</v>
      </c>
      <c r="J69" s="350">
        <f>IFERROR(H69/D64,"-")</f>
        <v>5.1929762795405532E-3</v>
      </c>
      <c r="L69" s="168">
        <v>66</v>
      </c>
      <c r="M69" s="95" t="s">
        <v>6</v>
      </c>
      <c r="N69" s="86">
        <f t="shared" si="4"/>
        <v>0.2</v>
      </c>
      <c r="O69" s="86">
        <f t="shared" si="5"/>
        <v>0.8</v>
      </c>
    </row>
    <row r="70" spans="2:15" s="15" customFormat="1" ht="13.15" customHeight="1">
      <c r="B70" s="413">
        <v>12</v>
      </c>
      <c r="C70" s="414" t="s">
        <v>76</v>
      </c>
      <c r="D70" s="417">
        <f>VLOOKUP(C70,'市区町村別_COVID-19の状況'!$C$6:$D$79,2,0)</f>
        <v>11827</v>
      </c>
      <c r="E70" s="420">
        <f>VLOOKUP(C70,'市区町村別_COVID-19の状況'!$C$6:$J$79,8,0)</f>
        <v>37</v>
      </c>
      <c r="F70" s="56" t="s">
        <v>126</v>
      </c>
      <c r="G70" s="57"/>
      <c r="H70" s="342">
        <v>6</v>
      </c>
      <c r="I70" s="141">
        <f>IFERROR(H70/E70,"-")</f>
        <v>0.16216216216216217</v>
      </c>
      <c r="J70" s="343">
        <f>IFERROR(H70/D70,"-")</f>
        <v>5.073137735689524E-4</v>
      </c>
      <c r="L70" s="168">
        <v>67</v>
      </c>
      <c r="M70" s="95" t="s">
        <v>7</v>
      </c>
      <c r="N70" s="86">
        <f t="shared" si="4"/>
        <v>0.22222222222222221</v>
      </c>
      <c r="O70" s="86">
        <f t="shared" si="5"/>
        <v>0.77777777777777779</v>
      </c>
    </row>
    <row r="71" spans="2:15" s="15" customFormat="1" ht="13.15" customHeight="1">
      <c r="B71" s="413"/>
      <c r="C71" s="415"/>
      <c r="D71" s="418"/>
      <c r="E71" s="436"/>
      <c r="F71" s="59"/>
      <c r="G71" s="88" t="s">
        <v>127</v>
      </c>
      <c r="H71" s="280">
        <v>6</v>
      </c>
      <c r="I71" s="119">
        <f>IFERROR(H71/E70,"-")</f>
        <v>0.16216216216216217</v>
      </c>
      <c r="J71" s="344">
        <f>IFERROR(H71/D70,"-")</f>
        <v>5.073137735689524E-4</v>
      </c>
      <c r="L71" s="168">
        <v>68</v>
      </c>
      <c r="M71" s="95" t="s">
        <v>53</v>
      </c>
      <c r="N71" s="86">
        <f t="shared" si="4"/>
        <v>0.33333333333333331</v>
      </c>
      <c r="O71" s="86">
        <f t="shared" si="5"/>
        <v>0.66666666666666663</v>
      </c>
    </row>
    <row r="72" spans="2:15" s="15" customFormat="1" ht="13.15" customHeight="1">
      <c r="B72" s="413"/>
      <c r="C72" s="415"/>
      <c r="D72" s="418"/>
      <c r="E72" s="436"/>
      <c r="F72" s="59"/>
      <c r="G72" s="89" t="s">
        <v>128</v>
      </c>
      <c r="H72" s="225">
        <v>1</v>
      </c>
      <c r="I72" s="125">
        <f>IFERROR(H72/E70,"-")</f>
        <v>2.7027027027027029E-2</v>
      </c>
      <c r="J72" s="345">
        <f>IFERROR(H72/D70,"-")</f>
        <v>8.4552295594825404E-5</v>
      </c>
      <c r="L72" s="168">
        <v>69</v>
      </c>
      <c r="M72" s="95" t="s">
        <v>54</v>
      </c>
      <c r="N72" s="86">
        <f t="shared" si="4"/>
        <v>0.45454545454545453</v>
      </c>
      <c r="O72" s="86">
        <f t="shared" si="5"/>
        <v>0.54545454545454541</v>
      </c>
    </row>
    <row r="73" spans="2:15" s="15" customFormat="1" ht="13.15" customHeight="1">
      <c r="B73" s="413"/>
      <c r="C73" s="415"/>
      <c r="D73" s="418"/>
      <c r="E73" s="436"/>
      <c r="F73" s="59"/>
      <c r="G73" s="90" t="s">
        <v>129</v>
      </c>
      <c r="H73" s="226">
        <v>0</v>
      </c>
      <c r="I73" s="132">
        <f>IFERROR(H73/E70,"-")</f>
        <v>0</v>
      </c>
      <c r="J73" s="346">
        <f>IFERROR(H73/D70,"-")</f>
        <v>0</v>
      </c>
      <c r="L73" s="168">
        <v>70</v>
      </c>
      <c r="M73" s="95" t="s">
        <v>55</v>
      </c>
      <c r="N73" s="86">
        <f t="shared" si="4"/>
        <v>0.25</v>
      </c>
      <c r="O73" s="86">
        <f t="shared" si="5"/>
        <v>0.75</v>
      </c>
    </row>
    <row r="74" spans="2:15" s="15" customFormat="1" ht="13.15" customHeight="1">
      <c r="B74" s="413"/>
      <c r="C74" s="415"/>
      <c r="D74" s="418"/>
      <c r="E74" s="436"/>
      <c r="F74" s="423" t="s">
        <v>138</v>
      </c>
      <c r="G74" s="424"/>
      <c r="H74" s="227">
        <v>31</v>
      </c>
      <c r="I74" s="137">
        <f>IFERROR(H74/E70,"-")</f>
        <v>0.83783783783783783</v>
      </c>
      <c r="J74" s="347">
        <f>IFERROR(H74/D70,"-")</f>
        <v>2.6211211634395875E-3</v>
      </c>
      <c r="L74" s="168">
        <v>71</v>
      </c>
      <c r="M74" s="95" t="s">
        <v>56</v>
      </c>
      <c r="N74" s="86">
        <f t="shared" si="4"/>
        <v>0.58333333333333337</v>
      </c>
      <c r="O74" s="86">
        <f t="shared" si="5"/>
        <v>0.41666666666666669</v>
      </c>
    </row>
    <row r="75" spans="2:15" s="15" customFormat="1" ht="13.15" customHeight="1">
      <c r="B75" s="413"/>
      <c r="C75" s="416"/>
      <c r="D75" s="419"/>
      <c r="E75" s="437"/>
      <c r="F75" s="425" t="s">
        <v>135</v>
      </c>
      <c r="G75" s="426"/>
      <c r="H75" s="348">
        <v>37</v>
      </c>
      <c r="I75" s="349">
        <f>IFERROR(H75/E70,"-")</f>
        <v>1</v>
      </c>
      <c r="J75" s="356">
        <f>IFERROR(H75/D70,"-")</f>
        <v>3.1284349370085396E-3</v>
      </c>
      <c r="L75" s="168">
        <v>72</v>
      </c>
      <c r="M75" s="95" t="s">
        <v>32</v>
      </c>
      <c r="N75" s="86" t="str">
        <f t="shared" si="4"/>
        <v>-</v>
      </c>
      <c r="O75" s="86" t="str">
        <f t="shared" si="5"/>
        <v>-</v>
      </c>
    </row>
    <row r="76" spans="2:15" s="15" customFormat="1" ht="13.15" customHeight="1">
      <c r="B76" s="413">
        <v>13</v>
      </c>
      <c r="C76" s="414" t="s">
        <v>77</v>
      </c>
      <c r="D76" s="417">
        <f>VLOOKUP(C76,'市区町村別_COVID-19の状況'!$C$6:$D$79,2,0)</f>
        <v>20407</v>
      </c>
      <c r="E76" s="420">
        <f>VLOOKUP(C76,'市区町村別_COVID-19の状況'!$C$6:$J$79,8,0)</f>
        <v>103</v>
      </c>
      <c r="F76" s="56" t="s">
        <v>126</v>
      </c>
      <c r="G76" s="57"/>
      <c r="H76" s="342">
        <v>23</v>
      </c>
      <c r="I76" s="141">
        <f>IFERROR(H76/E76,"-")</f>
        <v>0.22330097087378642</v>
      </c>
      <c r="J76" s="343">
        <f>IFERROR(H76/D76,"-")</f>
        <v>1.1270642426618317E-3</v>
      </c>
      <c r="L76" s="168">
        <v>73</v>
      </c>
      <c r="M76" s="95" t="s">
        <v>33</v>
      </c>
      <c r="N76" s="86">
        <f t="shared" si="4"/>
        <v>0.33333333333333331</v>
      </c>
      <c r="O76" s="86">
        <f t="shared" si="5"/>
        <v>0.66666666666666663</v>
      </c>
    </row>
    <row r="77" spans="2:15" s="15" customFormat="1" ht="13.15" customHeight="1">
      <c r="B77" s="413"/>
      <c r="C77" s="415"/>
      <c r="D77" s="418"/>
      <c r="E77" s="436"/>
      <c r="F77" s="59"/>
      <c r="G77" s="88" t="s">
        <v>127</v>
      </c>
      <c r="H77" s="280">
        <v>21</v>
      </c>
      <c r="I77" s="119">
        <f>IFERROR(H77/E76,"-")</f>
        <v>0.20388349514563106</v>
      </c>
      <c r="J77" s="344">
        <f>IFERROR(H77/D76,"-")</f>
        <v>1.0290586563434115E-3</v>
      </c>
      <c r="L77" s="168">
        <v>74</v>
      </c>
      <c r="M77" s="95" t="s">
        <v>34</v>
      </c>
      <c r="N77" s="86">
        <f t="shared" si="4"/>
        <v>1</v>
      </c>
      <c r="O77" s="86">
        <f t="shared" si="5"/>
        <v>0</v>
      </c>
    </row>
    <row r="78" spans="2:15" s="15" customFormat="1" ht="13.15" customHeight="1">
      <c r="B78" s="413"/>
      <c r="C78" s="415"/>
      <c r="D78" s="418"/>
      <c r="E78" s="436"/>
      <c r="F78" s="59"/>
      <c r="G78" s="89" t="s">
        <v>128</v>
      </c>
      <c r="H78" s="225">
        <v>7</v>
      </c>
      <c r="I78" s="125">
        <f>IFERROR(H78/E76,"-")</f>
        <v>6.7961165048543687E-2</v>
      </c>
      <c r="J78" s="345">
        <f>IFERROR(H78/D76,"-")</f>
        <v>3.4301955211447053E-4</v>
      </c>
      <c r="L78" s="17">
        <v>75</v>
      </c>
      <c r="M78" s="239" t="s">
        <v>0</v>
      </c>
      <c r="N78" s="240">
        <f t="shared" si="4"/>
        <v>0.22744845360824742</v>
      </c>
      <c r="O78" s="240">
        <f t="shared" si="5"/>
        <v>0.77255154639175261</v>
      </c>
    </row>
    <row r="79" spans="2:15" s="15" customFormat="1" ht="13.15" customHeight="1">
      <c r="B79" s="413"/>
      <c r="C79" s="415"/>
      <c r="D79" s="418"/>
      <c r="E79" s="436"/>
      <c r="F79" s="59"/>
      <c r="G79" s="90" t="s">
        <v>129</v>
      </c>
      <c r="H79" s="226">
        <v>0</v>
      </c>
      <c r="I79" s="132">
        <f>IFERROR(H79/E76,"-")</f>
        <v>0</v>
      </c>
      <c r="J79" s="346">
        <f>IFERROR(H79/D76,"-")</f>
        <v>0</v>
      </c>
    </row>
    <row r="80" spans="2:15" s="15" customFormat="1" ht="13.15" customHeight="1">
      <c r="B80" s="413"/>
      <c r="C80" s="415"/>
      <c r="D80" s="418"/>
      <c r="E80" s="436"/>
      <c r="F80" s="423" t="s">
        <v>138</v>
      </c>
      <c r="G80" s="424"/>
      <c r="H80" s="227">
        <v>80</v>
      </c>
      <c r="I80" s="137">
        <f>IFERROR(H80/E76,"-")</f>
        <v>0.77669902912621358</v>
      </c>
      <c r="J80" s="347">
        <f>IFERROR(H80/D76,"-")</f>
        <v>3.920223452736806E-3</v>
      </c>
    </row>
    <row r="81" spans="2:10" s="15" customFormat="1" ht="13.15" customHeight="1">
      <c r="B81" s="413"/>
      <c r="C81" s="416"/>
      <c r="D81" s="419"/>
      <c r="E81" s="437"/>
      <c r="F81" s="425" t="s">
        <v>135</v>
      </c>
      <c r="G81" s="426"/>
      <c r="H81" s="348">
        <v>103</v>
      </c>
      <c r="I81" s="349">
        <f>IFERROR(H81/E76,"-")</f>
        <v>1</v>
      </c>
      <c r="J81" s="347">
        <f>IFERROR(H81/D76,"-")</f>
        <v>5.0472876953986381E-3</v>
      </c>
    </row>
    <row r="82" spans="2:10" s="15" customFormat="1" ht="13.15" customHeight="1">
      <c r="B82" s="413">
        <v>14</v>
      </c>
      <c r="C82" s="414" t="s">
        <v>78</v>
      </c>
      <c r="D82" s="417">
        <f>VLOOKUP(C82,'市区町村別_COVID-19の状況'!$C$6:$D$79,2,0)</f>
        <v>15377</v>
      </c>
      <c r="E82" s="420">
        <f>VLOOKUP(C82,'市区町村別_COVID-19の状況'!$C$6:$J$79,8,0)</f>
        <v>117</v>
      </c>
      <c r="F82" s="56" t="s">
        <v>126</v>
      </c>
      <c r="G82" s="57"/>
      <c r="H82" s="342">
        <v>24</v>
      </c>
      <c r="I82" s="141">
        <f>IFERROR(H82/E82,"-")</f>
        <v>0.20512820512820512</v>
      </c>
      <c r="J82" s="347">
        <f>IFERROR(H82/D82,"-")</f>
        <v>1.560772582428302E-3</v>
      </c>
    </row>
    <row r="83" spans="2:10" s="15" customFormat="1" ht="13.15" customHeight="1">
      <c r="B83" s="413"/>
      <c r="C83" s="415"/>
      <c r="D83" s="418"/>
      <c r="E83" s="436"/>
      <c r="F83" s="59"/>
      <c r="G83" s="88" t="s">
        <v>127</v>
      </c>
      <c r="H83" s="280">
        <v>23</v>
      </c>
      <c r="I83" s="119">
        <f>IFERROR(H83/E82,"-")</f>
        <v>0.19658119658119658</v>
      </c>
      <c r="J83" s="344">
        <f>IFERROR(H83/D82,"-")</f>
        <v>1.4957403914937894E-3</v>
      </c>
    </row>
    <row r="84" spans="2:10" s="15" customFormat="1" ht="13.15" customHeight="1">
      <c r="B84" s="413"/>
      <c r="C84" s="415"/>
      <c r="D84" s="418"/>
      <c r="E84" s="436"/>
      <c r="F84" s="59"/>
      <c r="G84" s="89" t="s">
        <v>128</v>
      </c>
      <c r="H84" s="225">
        <v>4</v>
      </c>
      <c r="I84" s="125">
        <f>IFERROR(H84/E82,"-")</f>
        <v>3.4188034188034191E-2</v>
      </c>
      <c r="J84" s="345">
        <f>IFERROR(H84/D82,"-")</f>
        <v>2.6012876373805033E-4</v>
      </c>
    </row>
    <row r="85" spans="2:10" s="15" customFormat="1" ht="13.15" customHeight="1">
      <c r="B85" s="413"/>
      <c r="C85" s="415"/>
      <c r="D85" s="418"/>
      <c r="E85" s="436"/>
      <c r="F85" s="59"/>
      <c r="G85" s="90" t="s">
        <v>129</v>
      </c>
      <c r="H85" s="226">
        <v>0</v>
      </c>
      <c r="I85" s="132">
        <f>IFERROR(H85/E82,"-")</f>
        <v>0</v>
      </c>
      <c r="J85" s="346">
        <f>IFERROR(H85/D82,"-")</f>
        <v>0</v>
      </c>
    </row>
    <row r="86" spans="2:10" s="15" customFormat="1" ht="13.15" customHeight="1">
      <c r="B86" s="413"/>
      <c r="C86" s="415"/>
      <c r="D86" s="418"/>
      <c r="E86" s="436"/>
      <c r="F86" s="423" t="s">
        <v>138</v>
      </c>
      <c r="G86" s="424"/>
      <c r="H86" s="227">
        <v>93</v>
      </c>
      <c r="I86" s="137">
        <f>IFERROR(H86/E82,"-")</f>
        <v>0.79487179487179482</v>
      </c>
      <c r="J86" s="347">
        <f>IFERROR(H86/D82,"-")</f>
        <v>6.0479937569096701E-3</v>
      </c>
    </row>
    <row r="87" spans="2:10" s="15" customFormat="1" ht="13.15" customHeight="1">
      <c r="B87" s="413"/>
      <c r="C87" s="416"/>
      <c r="D87" s="419"/>
      <c r="E87" s="437"/>
      <c r="F87" s="425" t="s">
        <v>135</v>
      </c>
      <c r="G87" s="426"/>
      <c r="H87" s="348">
        <v>117</v>
      </c>
      <c r="I87" s="349">
        <f>IFERROR(H87/E82,"-")</f>
        <v>1</v>
      </c>
      <c r="J87" s="347">
        <f>IFERROR(H87/D82,"-")</f>
        <v>7.6087663393379721E-3</v>
      </c>
    </row>
    <row r="88" spans="2:10" s="15" customFormat="1" ht="13.15" customHeight="1">
      <c r="B88" s="413">
        <v>15</v>
      </c>
      <c r="C88" s="414" t="s">
        <v>79</v>
      </c>
      <c r="D88" s="417">
        <f>VLOOKUP(C88,'市区町村別_COVID-19の状況'!$C$6:$D$79,2,0)</f>
        <v>24632</v>
      </c>
      <c r="E88" s="420">
        <f>VLOOKUP(C88,'市区町村別_COVID-19の状況'!$C$6:$J$79,8,0)</f>
        <v>110</v>
      </c>
      <c r="F88" s="56" t="s">
        <v>126</v>
      </c>
      <c r="G88" s="57"/>
      <c r="H88" s="342">
        <v>24</v>
      </c>
      <c r="I88" s="141">
        <f>IFERROR(H88/E88,"-")</f>
        <v>0.21818181818181817</v>
      </c>
      <c r="J88" s="347">
        <f>IFERROR(H88/D88,"-")</f>
        <v>9.7434231893471902E-4</v>
      </c>
    </row>
    <row r="89" spans="2:10" s="15" customFormat="1" ht="13.15" customHeight="1">
      <c r="B89" s="413"/>
      <c r="C89" s="415"/>
      <c r="D89" s="418"/>
      <c r="E89" s="436"/>
      <c r="F89" s="59"/>
      <c r="G89" s="88" t="s">
        <v>127</v>
      </c>
      <c r="H89" s="280">
        <v>24</v>
      </c>
      <c r="I89" s="119">
        <f>IFERROR(H89/E88,"-")</f>
        <v>0.21818181818181817</v>
      </c>
      <c r="J89" s="344">
        <f>IFERROR(H89/D88,"-")</f>
        <v>9.7434231893471902E-4</v>
      </c>
    </row>
    <row r="90" spans="2:10" s="15" customFormat="1" ht="13.15" customHeight="1">
      <c r="B90" s="413"/>
      <c r="C90" s="415"/>
      <c r="D90" s="418"/>
      <c r="E90" s="436"/>
      <c r="F90" s="59"/>
      <c r="G90" s="89" t="s">
        <v>128</v>
      </c>
      <c r="H90" s="225">
        <v>10</v>
      </c>
      <c r="I90" s="125">
        <f>IFERROR(H90/E88,"-")</f>
        <v>9.0909090909090912E-2</v>
      </c>
      <c r="J90" s="345">
        <f>IFERROR(H90/D88,"-")</f>
        <v>4.0597596622279962E-4</v>
      </c>
    </row>
    <row r="91" spans="2:10" s="15" customFormat="1" ht="13.15" customHeight="1">
      <c r="B91" s="413"/>
      <c r="C91" s="415"/>
      <c r="D91" s="418"/>
      <c r="E91" s="436"/>
      <c r="F91" s="59"/>
      <c r="G91" s="90" t="s">
        <v>129</v>
      </c>
      <c r="H91" s="226">
        <v>0</v>
      </c>
      <c r="I91" s="132">
        <f>IFERROR(H91/E88,"-")</f>
        <v>0</v>
      </c>
      <c r="J91" s="346">
        <f>IFERROR(H91/D88,"-")</f>
        <v>0</v>
      </c>
    </row>
    <row r="92" spans="2:10" s="15" customFormat="1" ht="13.15" customHeight="1">
      <c r="B92" s="413"/>
      <c r="C92" s="415"/>
      <c r="D92" s="418"/>
      <c r="E92" s="436"/>
      <c r="F92" s="423" t="s">
        <v>138</v>
      </c>
      <c r="G92" s="424"/>
      <c r="H92" s="227">
        <v>86</v>
      </c>
      <c r="I92" s="137">
        <f>IFERROR(H92/E88,"-")</f>
        <v>0.78181818181818186</v>
      </c>
      <c r="J92" s="347">
        <f>IFERROR(H92/D88,"-")</f>
        <v>3.4913933095160766E-3</v>
      </c>
    </row>
    <row r="93" spans="2:10" s="15" customFormat="1" ht="13.15" customHeight="1">
      <c r="B93" s="413"/>
      <c r="C93" s="416"/>
      <c r="D93" s="419"/>
      <c r="E93" s="437"/>
      <c r="F93" s="425" t="s">
        <v>135</v>
      </c>
      <c r="G93" s="426"/>
      <c r="H93" s="348">
        <v>110</v>
      </c>
      <c r="I93" s="349">
        <f>IFERROR(H93/E88,"-")</f>
        <v>1</v>
      </c>
      <c r="J93" s="350">
        <f>IFERROR(H93/D88,"-")</f>
        <v>4.4657356284507959E-3</v>
      </c>
    </row>
    <row r="94" spans="2:10" s="15" customFormat="1" ht="13.15" customHeight="1">
      <c r="B94" s="413">
        <v>16</v>
      </c>
      <c r="C94" s="414" t="s">
        <v>62</v>
      </c>
      <c r="D94" s="417">
        <f>VLOOKUP(C94,'市区町村別_COVID-19の状況'!$C$6:$D$79,2,0)</f>
        <v>16597</v>
      </c>
      <c r="E94" s="420">
        <f>VLOOKUP(C94,'市区町村別_COVID-19の状況'!$C$6:$J$79,8,0)</f>
        <v>95</v>
      </c>
      <c r="F94" s="56" t="s">
        <v>126</v>
      </c>
      <c r="G94" s="57"/>
      <c r="H94" s="342">
        <v>27</v>
      </c>
      <c r="I94" s="141">
        <f>IFERROR(H94/E94,"-")</f>
        <v>0.28421052631578947</v>
      </c>
      <c r="J94" s="343">
        <f>IFERROR(H94/D94,"-")</f>
        <v>1.626800024100741E-3</v>
      </c>
    </row>
    <row r="95" spans="2:10" s="15" customFormat="1" ht="13.15" customHeight="1">
      <c r="B95" s="413"/>
      <c r="C95" s="415"/>
      <c r="D95" s="418"/>
      <c r="E95" s="436"/>
      <c r="F95" s="59"/>
      <c r="G95" s="88" t="s">
        <v>127</v>
      </c>
      <c r="H95" s="280">
        <v>26</v>
      </c>
      <c r="I95" s="119">
        <f>IFERROR(H95/E94,"-")</f>
        <v>0.27368421052631581</v>
      </c>
      <c r="J95" s="344">
        <f>IFERROR(H95/D94,"-")</f>
        <v>1.5665481713562693E-3</v>
      </c>
    </row>
    <row r="96" spans="2:10" s="15" customFormat="1" ht="13.15" customHeight="1">
      <c r="B96" s="413"/>
      <c r="C96" s="415"/>
      <c r="D96" s="418"/>
      <c r="E96" s="436"/>
      <c r="F96" s="59"/>
      <c r="G96" s="89" t="s">
        <v>128</v>
      </c>
      <c r="H96" s="225">
        <v>6</v>
      </c>
      <c r="I96" s="125">
        <f>IFERROR(H96/E94,"-")</f>
        <v>6.3157894736842107E-2</v>
      </c>
      <c r="J96" s="345">
        <f>IFERROR(H96/D94,"-")</f>
        <v>3.6151111646683137E-4</v>
      </c>
    </row>
    <row r="97" spans="2:10" s="15" customFormat="1" ht="13.15" customHeight="1">
      <c r="B97" s="413"/>
      <c r="C97" s="415"/>
      <c r="D97" s="418"/>
      <c r="E97" s="436"/>
      <c r="F97" s="59"/>
      <c r="G97" s="90" t="s">
        <v>129</v>
      </c>
      <c r="H97" s="226">
        <v>0</v>
      </c>
      <c r="I97" s="132">
        <f>IFERROR(H97/E94,"-")</f>
        <v>0</v>
      </c>
      <c r="J97" s="346">
        <f>IFERROR(H97/D94,"-")</f>
        <v>0</v>
      </c>
    </row>
    <row r="98" spans="2:10" s="15" customFormat="1" ht="13.15" customHeight="1">
      <c r="B98" s="413"/>
      <c r="C98" s="415"/>
      <c r="D98" s="418"/>
      <c r="E98" s="436"/>
      <c r="F98" s="423" t="s">
        <v>138</v>
      </c>
      <c r="G98" s="424"/>
      <c r="H98" s="227">
        <v>68</v>
      </c>
      <c r="I98" s="137">
        <f>IFERROR(H98/E94,"-")</f>
        <v>0.71578947368421053</v>
      </c>
      <c r="J98" s="347">
        <f>IFERROR(H98/D94,"-")</f>
        <v>4.0971259866240889E-3</v>
      </c>
    </row>
    <row r="99" spans="2:10" s="15" customFormat="1" ht="13.15" customHeight="1">
      <c r="B99" s="413"/>
      <c r="C99" s="416"/>
      <c r="D99" s="419"/>
      <c r="E99" s="437"/>
      <c r="F99" s="425" t="s">
        <v>135</v>
      </c>
      <c r="G99" s="426"/>
      <c r="H99" s="348">
        <v>95</v>
      </c>
      <c r="I99" s="349">
        <f>IFERROR(H99/E94,"-")</f>
        <v>1</v>
      </c>
      <c r="J99" s="350">
        <f>IFERROR(H99/D94,"-")</f>
        <v>5.7239260107248297E-3</v>
      </c>
    </row>
    <row r="100" spans="2:10" s="15" customFormat="1" ht="13.15" customHeight="1">
      <c r="B100" s="413">
        <v>17</v>
      </c>
      <c r="C100" s="414" t="s">
        <v>80</v>
      </c>
      <c r="D100" s="417">
        <f>VLOOKUP(C100,'市区町村別_COVID-19の状況'!$C$6:$D$79,2,0)</f>
        <v>23535</v>
      </c>
      <c r="E100" s="420">
        <f>VLOOKUP(C100,'市区町村別_COVID-19の状況'!$C$6:$J$79,8,0)</f>
        <v>84</v>
      </c>
      <c r="F100" s="56" t="s">
        <v>126</v>
      </c>
      <c r="G100" s="57"/>
      <c r="H100" s="342">
        <v>18</v>
      </c>
      <c r="I100" s="141">
        <f>IFERROR(H100/E100,"-")</f>
        <v>0.21428571428571427</v>
      </c>
      <c r="J100" s="343">
        <f>IFERROR(H100/D100,"-")</f>
        <v>7.6481835564053537E-4</v>
      </c>
    </row>
    <row r="101" spans="2:10" s="15" customFormat="1" ht="13.15" customHeight="1">
      <c r="B101" s="413"/>
      <c r="C101" s="415"/>
      <c r="D101" s="418"/>
      <c r="E101" s="436"/>
      <c r="F101" s="59"/>
      <c r="G101" s="88" t="s">
        <v>127</v>
      </c>
      <c r="H101" s="280">
        <v>17</v>
      </c>
      <c r="I101" s="119">
        <f>IFERROR(H101/E100,"-")</f>
        <v>0.20238095238095238</v>
      </c>
      <c r="J101" s="344">
        <f>IFERROR(H101/D100,"-")</f>
        <v>7.2232844699383892E-4</v>
      </c>
    </row>
    <row r="102" spans="2:10" s="15" customFormat="1" ht="13.15" customHeight="1">
      <c r="B102" s="413"/>
      <c r="C102" s="415"/>
      <c r="D102" s="418"/>
      <c r="E102" s="436"/>
      <c r="F102" s="59"/>
      <c r="G102" s="89" t="s">
        <v>128</v>
      </c>
      <c r="H102" s="225">
        <v>6</v>
      </c>
      <c r="I102" s="125">
        <f>IFERROR(H102/E100,"-")</f>
        <v>7.1428571428571425E-2</v>
      </c>
      <c r="J102" s="345">
        <f>IFERROR(H102/D100,"-")</f>
        <v>2.5493945188017844E-4</v>
      </c>
    </row>
    <row r="103" spans="2:10" s="15" customFormat="1" ht="13.15" customHeight="1">
      <c r="B103" s="413"/>
      <c r="C103" s="415"/>
      <c r="D103" s="418"/>
      <c r="E103" s="436"/>
      <c r="F103" s="59"/>
      <c r="G103" s="90" t="s">
        <v>129</v>
      </c>
      <c r="H103" s="226">
        <v>0</v>
      </c>
      <c r="I103" s="132">
        <f>IFERROR(H103/E100,"-")</f>
        <v>0</v>
      </c>
      <c r="J103" s="346">
        <f>IFERROR(H103/D100,"-")</f>
        <v>0</v>
      </c>
    </row>
    <row r="104" spans="2:10" s="15" customFormat="1" ht="13.15" customHeight="1">
      <c r="B104" s="413"/>
      <c r="C104" s="415"/>
      <c r="D104" s="418"/>
      <c r="E104" s="436"/>
      <c r="F104" s="423" t="s">
        <v>138</v>
      </c>
      <c r="G104" s="424"/>
      <c r="H104" s="227">
        <v>66</v>
      </c>
      <c r="I104" s="137">
        <f>IFERROR(H104/E100,"-")</f>
        <v>0.7857142857142857</v>
      </c>
      <c r="J104" s="347">
        <f>IFERROR(H104/D100,"-")</f>
        <v>2.8043339706819632E-3</v>
      </c>
    </row>
    <row r="105" spans="2:10" s="15" customFormat="1" ht="13.15" customHeight="1">
      <c r="B105" s="413"/>
      <c r="C105" s="416"/>
      <c r="D105" s="419"/>
      <c r="E105" s="437"/>
      <c r="F105" s="425" t="s">
        <v>135</v>
      </c>
      <c r="G105" s="426"/>
      <c r="H105" s="348">
        <v>84</v>
      </c>
      <c r="I105" s="349">
        <f>IFERROR(H105/E100,"-")</f>
        <v>1</v>
      </c>
      <c r="J105" s="350">
        <f>IFERROR(H105/D100,"-")</f>
        <v>3.5691523263224985E-3</v>
      </c>
    </row>
    <row r="106" spans="2:10" s="15" customFormat="1" ht="13.15" customHeight="1">
      <c r="B106" s="413">
        <v>18</v>
      </c>
      <c r="C106" s="414" t="s">
        <v>63</v>
      </c>
      <c r="D106" s="417">
        <f>VLOOKUP(C106,'市区町村別_COVID-19の状況'!$C$6:$D$79,2,0)</f>
        <v>21156</v>
      </c>
      <c r="E106" s="420">
        <f>VLOOKUP(C106,'市区町村別_COVID-19の状況'!$C$6:$J$79,8,0)</f>
        <v>119</v>
      </c>
      <c r="F106" s="56" t="s">
        <v>126</v>
      </c>
      <c r="G106" s="57"/>
      <c r="H106" s="342">
        <v>29</v>
      </c>
      <c r="I106" s="141">
        <f>IFERROR(H106/E106,"-")</f>
        <v>0.24369747899159663</v>
      </c>
      <c r="J106" s="343">
        <f>IFERROR(H106/D106,"-")</f>
        <v>1.3707695216487049E-3</v>
      </c>
    </row>
    <row r="107" spans="2:10" s="15" customFormat="1" ht="13.15" customHeight="1">
      <c r="B107" s="413"/>
      <c r="C107" s="415"/>
      <c r="D107" s="418"/>
      <c r="E107" s="436"/>
      <c r="F107" s="59"/>
      <c r="G107" s="88" t="s">
        <v>127</v>
      </c>
      <c r="H107" s="280">
        <v>28</v>
      </c>
      <c r="I107" s="119">
        <f>IFERROR(H107/E106,"-")</f>
        <v>0.23529411764705882</v>
      </c>
      <c r="J107" s="344">
        <f>IFERROR(H107/D106,"-")</f>
        <v>1.3235016071090943E-3</v>
      </c>
    </row>
    <row r="108" spans="2:10" s="15" customFormat="1" ht="13.15" customHeight="1">
      <c r="B108" s="413"/>
      <c r="C108" s="415"/>
      <c r="D108" s="418"/>
      <c r="E108" s="436"/>
      <c r="F108" s="59"/>
      <c r="G108" s="89" t="s">
        <v>128</v>
      </c>
      <c r="H108" s="225">
        <v>9</v>
      </c>
      <c r="I108" s="125">
        <f>IFERROR(H108/E106,"-")</f>
        <v>7.5630252100840331E-2</v>
      </c>
      <c r="J108" s="345">
        <f>IFERROR(H108/D106,"-")</f>
        <v>4.2541123085649462E-4</v>
      </c>
    </row>
    <row r="109" spans="2:10" s="15" customFormat="1" ht="13.15" customHeight="1">
      <c r="B109" s="413"/>
      <c r="C109" s="415"/>
      <c r="D109" s="418"/>
      <c r="E109" s="436"/>
      <c r="F109" s="59"/>
      <c r="G109" s="90" t="s">
        <v>129</v>
      </c>
      <c r="H109" s="226">
        <v>0</v>
      </c>
      <c r="I109" s="132">
        <f>IFERROR(H109/E106,"-")</f>
        <v>0</v>
      </c>
      <c r="J109" s="346">
        <f>IFERROR(H109/D106,"-")</f>
        <v>0</v>
      </c>
    </row>
    <row r="110" spans="2:10" s="15" customFormat="1" ht="13.15" customHeight="1">
      <c r="B110" s="413"/>
      <c r="C110" s="415"/>
      <c r="D110" s="418"/>
      <c r="E110" s="436"/>
      <c r="F110" s="423" t="s">
        <v>138</v>
      </c>
      <c r="G110" s="424"/>
      <c r="H110" s="227">
        <v>90</v>
      </c>
      <c r="I110" s="137">
        <f>IFERROR(H110/E106,"-")</f>
        <v>0.75630252100840334</v>
      </c>
      <c r="J110" s="347">
        <f>IFERROR(H110/D106,"-")</f>
        <v>4.2541123085649462E-3</v>
      </c>
    </row>
    <row r="111" spans="2:10" s="15" customFormat="1" ht="13.15" customHeight="1">
      <c r="B111" s="413"/>
      <c r="C111" s="416"/>
      <c r="D111" s="419"/>
      <c r="E111" s="437"/>
      <c r="F111" s="425" t="s">
        <v>135</v>
      </c>
      <c r="G111" s="426"/>
      <c r="H111" s="348">
        <v>119</v>
      </c>
      <c r="I111" s="349">
        <f>IFERROR(H111/E106,"-")</f>
        <v>1</v>
      </c>
      <c r="J111" s="350">
        <f>IFERROR(H111/D106,"-")</f>
        <v>5.6248818302136513E-3</v>
      </c>
    </row>
    <row r="112" spans="2:10" s="15" customFormat="1" ht="13.15" customHeight="1">
      <c r="B112" s="413">
        <v>19</v>
      </c>
      <c r="C112" s="414" t="s">
        <v>81</v>
      </c>
      <c r="D112" s="417">
        <f>VLOOKUP(C112,'市区町村別_COVID-19の状況'!$C$6:$D$79,2,0)</f>
        <v>14723</v>
      </c>
      <c r="E112" s="420">
        <f>VLOOKUP(C112,'市区町村別_COVID-19の状況'!$C$6:$J$79,8,0)</f>
        <v>89</v>
      </c>
      <c r="F112" s="56" t="s">
        <v>126</v>
      </c>
      <c r="G112" s="57"/>
      <c r="H112" s="342">
        <v>17</v>
      </c>
      <c r="I112" s="141">
        <f>IFERROR(H112/E112,"-")</f>
        <v>0.19101123595505617</v>
      </c>
      <c r="J112" s="343">
        <f>IFERROR(H112/D112,"-")</f>
        <v>1.1546559804387693E-3</v>
      </c>
    </row>
    <row r="113" spans="2:10" s="15" customFormat="1" ht="13.15" customHeight="1">
      <c r="B113" s="413"/>
      <c r="C113" s="415"/>
      <c r="D113" s="418"/>
      <c r="E113" s="436"/>
      <c r="F113" s="59"/>
      <c r="G113" s="88" t="s">
        <v>127</v>
      </c>
      <c r="H113" s="280">
        <v>16</v>
      </c>
      <c r="I113" s="119">
        <f>IFERROR(H113/E112,"-")</f>
        <v>0.1797752808988764</v>
      </c>
      <c r="J113" s="344">
        <f>IFERROR(H113/D112,"-")</f>
        <v>1.0867350404129594E-3</v>
      </c>
    </row>
    <row r="114" spans="2:10" s="15" customFormat="1" ht="13.15" customHeight="1">
      <c r="B114" s="413"/>
      <c r="C114" s="415"/>
      <c r="D114" s="418"/>
      <c r="E114" s="436"/>
      <c r="F114" s="59"/>
      <c r="G114" s="89" t="s">
        <v>128</v>
      </c>
      <c r="H114" s="225">
        <v>4</v>
      </c>
      <c r="I114" s="125">
        <f>IFERROR(H114/E112,"-")</f>
        <v>4.49438202247191E-2</v>
      </c>
      <c r="J114" s="345">
        <f>IFERROR(H114/D112,"-")</f>
        <v>2.7168376010323984E-4</v>
      </c>
    </row>
    <row r="115" spans="2:10" s="15" customFormat="1" ht="13.15" customHeight="1">
      <c r="B115" s="413"/>
      <c r="C115" s="415"/>
      <c r="D115" s="418"/>
      <c r="E115" s="436"/>
      <c r="F115" s="59"/>
      <c r="G115" s="90" t="s">
        <v>129</v>
      </c>
      <c r="H115" s="226">
        <v>0</v>
      </c>
      <c r="I115" s="132">
        <f>IFERROR(H115/E112,"-")</f>
        <v>0</v>
      </c>
      <c r="J115" s="346">
        <f>IFERROR(H115/D112,"-")</f>
        <v>0</v>
      </c>
    </row>
    <row r="116" spans="2:10" s="15" customFormat="1" ht="13.15" customHeight="1">
      <c r="B116" s="413"/>
      <c r="C116" s="415"/>
      <c r="D116" s="418"/>
      <c r="E116" s="436"/>
      <c r="F116" s="423" t="s">
        <v>138</v>
      </c>
      <c r="G116" s="424"/>
      <c r="H116" s="227">
        <v>72</v>
      </c>
      <c r="I116" s="137">
        <f>IFERROR(H116/E112,"-")</f>
        <v>0.8089887640449438</v>
      </c>
      <c r="J116" s="347">
        <f>IFERROR(H116/D112,"-")</f>
        <v>4.8903076818583172E-3</v>
      </c>
    </row>
    <row r="117" spans="2:10" s="15" customFormat="1" ht="13.15" customHeight="1">
      <c r="B117" s="413"/>
      <c r="C117" s="416"/>
      <c r="D117" s="419"/>
      <c r="E117" s="437"/>
      <c r="F117" s="425" t="s">
        <v>135</v>
      </c>
      <c r="G117" s="426"/>
      <c r="H117" s="348">
        <v>89</v>
      </c>
      <c r="I117" s="349">
        <f>IFERROR(H117/E112,"-")</f>
        <v>1</v>
      </c>
      <c r="J117" s="350">
        <f>IFERROR(H117/D112,"-")</f>
        <v>6.0449636622970865E-3</v>
      </c>
    </row>
    <row r="118" spans="2:10" s="15" customFormat="1" ht="13.15" customHeight="1">
      <c r="B118" s="413">
        <v>20</v>
      </c>
      <c r="C118" s="414" t="s">
        <v>82</v>
      </c>
      <c r="D118" s="417">
        <f>VLOOKUP(C118,'市区町村別_COVID-19の状況'!$C$6:$D$79,2,0)</f>
        <v>21972</v>
      </c>
      <c r="E118" s="420">
        <f>VLOOKUP(C118,'市区町村別_COVID-19の状況'!$C$6:$J$79,8,0)</f>
        <v>93</v>
      </c>
      <c r="F118" s="56" t="s">
        <v>126</v>
      </c>
      <c r="G118" s="57"/>
      <c r="H118" s="342">
        <v>14</v>
      </c>
      <c r="I118" s="141">
        <f>IFERROR(H118/E118,"-")</f>
        <v>0.15053763440860216</v>
      </c>
      <c r="J118" s="343">
        <f>IFERROR(H118/D118,"-")</f>
        <v>6.3717458583651917E-4</v>
      </c>
    </row>
    <row r="119" spans="2:10" s="15" customFormat="1" ht="13.15" customHeight="1">
      <c r="B119" s="413"/>
      <c r="C119" s="415"/>
      <c r="D119" s="418"/>
      <c r="E119" s="436"/>
      <c r="F119" s="59"/>
      <c r="G119" s="88" t="s">
        <v>127</v>
      </c>
      <c r="H119" s="280">
        <v>13</v>
      </c>
      <c r="I119" s="119">
        <f>IFERROR(H119/E118,"-")</f>
        <v>0.13978494623655913</v>
      </c>
      <c r="J119" s="344">
        <f>IFERROR(H119/D118,"-")</f>
        <v>5.9166211541962499E-4</v>
      </c>
    </row>
    <row r="120" spans="2:10" s="15" customFormat="1" ht="13.15" customHeight="1">
      <c r="B120" s="413"/>
      <c r="C120" s="415"/>
      <c r="D120" s="418"/>
      <c r="E120" s="436"/>
      <c r="F120" s="59"/>
      <c r="G120" s="89" t="s">
        <v>128</v>
      </c>
      <c r="H120" s="225">
        <v>6</v>
      </c>
      <c r="I120" s="125">
        <f>IFERROR(H120/E118,"-")</f>
        <v>6.4516129032258063E-2</v>
      </c>
      <c r="J120" s="345">
        <f>IFERROR(H120/D118,"-")</f>
        <v>2.7307482250136535E-4</v>
      </c>
    </row>
    <row r="121" spans="2:10" s="15" customFormat="1" ht="13.15" customHeight="1">
      <c r="B121" s="413"/>
      <c r="C121" s="415"/>
      <c r="D121" s="418"/>
      <c r="E121" s="436"/>
      <c r="F121" s="59"/>
      <c r="G121" s="90" t="s">
        <v>129</v>
      </c>
      <c r="H121" s="226">
        <v>0</v>
      </c>
      <c r="I121" s="132">
        <f>IFERROR(H121/E118,"-")</f>
        <v>0</v>
      </c>
      <c r="J121" s="346">
        <f>IFERROR(H121/D118,"-")</f>
        <v>0</v>
      </c>
    </row>
    <row r="122" spans="2:10" s="15" customFormat="1" ht="13.15" customHeight="1">
      <c r="B122" s="413"/>
      <c r="C122" s="415"/>
      <c r="D122" s="418"/>
      <c r="E122" s="436"/>
      <c r="F122" s="423" t="s">
        <v>138</v>
      </c>
      <c r="G122" s="424"/>
      <c r="H122" s="227">
        <v>79</v>
      </c>
      <c r="I122" s="137">
        <f>IFERROR(H122/E118,"-")</f>
        <v>0.84946236559139787</v>
      </c>
      <c r="J122" s="347">
        <f>IFERROR(H122/D118,"-")</f>
        <v>3.5954851629346439E-3</v>
      </c>
    </row>
    <row r="123" spans="2:10" s="15" customFormat="1" ht="13.15" customHeight="1">
      <c r="B123" s="413"/>
      <c r="C123" s="416"/>
      <c r="D123" s="419"/>
      <c r="E123" s="437"/>
      <c r="F123" s="425" t="s">
        <v>135</v>
      </c>
      <c r="G123" s="426"/>
      <c r="H123" s="348">
        <v>93</v>
      </c>
      <c r="I123" s="349">
        <f>IFERROR(H123/E118,"-")</f>
        <v>1</v>
      </c>
      <c r="J123" s="350">
        <f>IFERROR(H123/D118,"-")</f>
        <v>4.2326597487711637E-3</v>
      </c>
    </row>
    <row r="124" spans="2:10" s="15" customFormat="1" ht="13.15" customHeight="1">
      <c r="B124" s="413">
        <v>21</v>
      </c>
      <c r="C124" s="414" t="s">
        <v>83</v>
      </c>
      <c r="D124" s="417">
        <f>VLOOKUP(C124,'市区町村別_COVID-19の状況'!$C$6:$D$79,2,0)</f>
        <v>14633</v>
      </c>
      <c r="E124" s="420">
        <f>VLOOKUP(C124,'市区町村別_COVID-19の状況'!$C$6:$J$79,8,0)</f>
        <v>46</v>
      </c>
      <c r="F124" s="56" t="s">
        <v>126</v>
      </c>
      <c r="G124" s="57"/>
      <c r="H124" s="342">
        <v>8</v>
      </c>
      <c r="I124" s="141">
        <f>IFERROR(H124/E124,"-")</f>
        <v>0.17391304347826086</v>
      </c>
      <c r="J124" s="343">
        <f>IFERROR(H124/D124,"-")</f>
        <v>5.4670949224355911E-4</v>
      </c>
    </row>
    <row r="125" spans="2:10" s="15" customFormat="1" ht="13.15" customHeight="1">
      <c r="B125" s="413"/>
      <c r="C125" s="415"/>
      <c r="D125" s="418"/>
      <c r="E125" s="436"/>
      <c r="F125" s="59"/>
      <c r="G125" s="88" t="s">
        <v>127</v>
      </c>
      <c r="H125" s="280">
        <v>5</v>
      </c>
      <c r="I125" s="119">
        <f>IFERROR(H125/E124,"-")</f>
        <v>0.10869565217391304</v>
      </c>
      <c r="J125" s="344">
        <f>IFERROR(H125/D124,"-")</f>
        <v>3.4169343265222444E-4</v>
      </c>
    </row>
    <row r="126" spans="2:10" s="15" customFormat="1" ht="13.15" customHeight="1">
      <c r="B126" s="413"/>
      <c r="C126" s="415"/>
      <c r="D126" s="418"/>
      <c r="E126" s="436"/>
      <c r="F126" s="59"/>
      <c r="G126" s="89" t="s">
        <v>128</v>
      </c>
      <c r="H126" s="225">
        <v>3</v>
      </c>
      <c r="I126" s="125">
        <f>IFERROR(H126/E124,"-")</f>
        <v>6.5217391304347824E-2</v>
      </c>
      <c r="J126" s="345">
        <f>IFERROR(H126/D124,"-")</f>
        <v>2.0501605959133466E-4</v>
      </c>
    </row>
    <row r="127" spans="2:10" s="15" customFormat="1" ht="13.15" customHeight="1">
      <c r="B127" s="413"/>
      <c r="C127" s="415"/>
      <c r="D127" s="418"/>
      <c r="E127" s="436"/>
      <c r="F127" s="59"/>
      <c r="G127" s="90" t="s">
        <v>129</v>
      </c>
      <c r="H127" s="226">
        <v>0</v>
      </c>
      <c r="I127" s="132">
        <f>IFERROR(H127/E124,"-")</f>
        <v>0</v>
      </c>
      <c r="J127" s="346">
        <f>IFERROR(H127/D124,"-")</f>
        <v>0</v>
      </c>
    </row>
    <row r="128" spans="2:10" s="15" customFormat="1" ht="13.15" customHeight="1">
      <c r="B128" s="413"/>
      <c r="C128" s="415"/>
      <c r="D128" s="418"/>
      <c r="E128" s="436"/>
      <c r="F128" s="423" t="s">
        <v>138</v>
      </c>
      <c r="G128" s="424"/>
      <c r="H128" s="227">
        <v>38</v>
      </c>
      <c r="I128" s="137">
        <f>IFERROR(H128/E124,"-")</f>
        <v>0.82608695652173914</v>
      </c>
      <c r="J128" s="347">
        <f>IFERROR(H128/D124,"-")</f>
        <v>2.5968700881569056E-3</v>
      </c>
    </row>
    <row r="129" spans="2:10" s="15" customFormat="1" ht="13.15" customHeight="1">
      <c r="B129" s="413"/>
      <c r="C129" s="416"/>
      <c r="D129" s="419"/>
      <c r="E129" s="437"/>
      <c r="F129" s="425" t="s">
        <v>135</v>
      </c>
      <c r="G129" s="426"/>
      <c r="H129" s="348">
        <v>46</v>
      </c>
      <c r="I129" s="349">
        <f>IFERROR(H129/E124,"-")</f>
        <v>1</v>
      </c>
      <c r="J129" s="350">
        <f>IFERROR(H129/D124,"-")</f>
        <v>3.1435795804004647E-3</v>
      </c>
    </row>
    <row r="130" spans="2:10" s="15" customFormat="1" ht="13.15" customHeight="1">
      <c r="B130" s="413">
        <v>22</v>
      </c>
      <c r="C130" s="414" t="s">
        <v>64</v>
      </c>
      <c r="D130" s="417">
        <f>VLOOKUP(C130,'市区町村別_COVID-19の状況'!$C$6:$D$79,2,0)</f>
        <v>18751</v>
      </c>
      <c r="E130" s="420">
        <f>VLOOKUP(C130,'市区町村別_COVID-19の状況'!$C$6:$J$79,8,0)</f>
        <v>110</v>
      </c>
      <c r="F130" s="56" t="s">
        <v>126</v>
      </c>
      <c r="G130" s="57"/>
      <c r="H130" s="342">
        <v>19</v>
      </c>
      <c r="I130" s="141">
        <f>IFERROR(H130/E130,"-")</f>
        <v>0.17272727272727273</v>
      </c>
      <c r="J130" s="343">
        <f>IFERROR(H130/D130,"-")</f>
        <v>1.0132792917711055E-3</v>
      </c>
    </row>
    <row r="131" spans="2:10" s="15" customFormat="1" ht="13.15" customHeight="1">
      <c r="B131" s="413"/>
      <c r="C131" s="415"/>
      <c r="D131" s="418"/>
      <c r="E131" s="436"/>
      <c r="F131" s="59"/>
      <c r="G131" s="88" t="s">
        <v>127</v>
      </c>
      <c r="H131" s="280">
        <v>19</v>
      </c>
      <c r="I131" s="119">
        <f>IFERROR(H131/E130,"-")</f>
        <v>0.17272727272727273</v>
      </c>
      <c r="J131" s="344">
        <f>IFERROR(H131/D130,"-")</f>
        <v>1.0132792917711055E-3</v>
      </c>
    </row>
    <row r="132" spans="2:10" s="15" customFormat="1" ht="13.15" customHeight="1">
      <c r="B132" s="413"/>
      <c r="C132" s="415"/>
      <c r="D132" s="418"/>
      <c r="E132" s="436"/>
      <c r="F132" s="59"/>
      <c r="G132" s="89" t="s">
        <v>128</v>
      </c>
      <c r="H132" s="225">
        <v>6</v>
      </c>
      <c r="I132" s="125">
        <f>IFERROR(H132/E130,"-")</f>
        <v>5.4545454545454543E-2</v>
      </c>
      <c r="J132" s="345">
        <f>IFERROR(H132/D130,"-")</f>
        <v>3.1998293424350701E-4</v>
      </c>
    </row>
    <row r="133" spans="2:10" s="15" customFormat="1" ht="13.15" customHeight="1">
      <c r="B133" s="413"/>
      <c r="C133" s="415"/>
      <c r="D133" s="418"/>
      <c r="E133" s="436"/>
      <c r="F133" s="59"/>
      <c r="G133" s="90" t="s">
        <v>129</v>
      </c>
      <c r="H133" s="226">
        <v>0</v>
      </c>
      <c r="I133" s="132">
        <f>IFERROR(H133/E130,"-")</f>
        <v>0</v>
      </c>
      <c r="J133" s="346">
        <f>IFERROR(H133/D130,"-")</f>
        <v>0</v>
      </c>
    </row>
    <row r="134" spans="2:10" s="15" customFormat="1" ht="13.15" customHeight="1">
      <c r="B134" s="413"/>
      <c r="C134" s="415"/>
      <c r="D134" s="418"/>
      <c r="E134" s="436"/>
      <c r="F134" s="423" t="s">
        <v>138</v>
      </c>
      <c r="G134" s="424"/>
      <c r="H134" s="227">
        <v>91</v>
      </c>
      <c r="I134" s="137">
        <f>IFERROR(H134/E130,"-")</f>
        <v>0.82727272727272727</v>
      </c>
      <c r="J134" s="347">
        <f>IFERROR(H134/D130,"-")</f>
        <v>4.8530745026931898E-3</v>
      </c>
    </row>
    <row r="135" spans="2:10" s="15" customFormat="1" ht="13.15" customHeight="1">
      <c r="B135" s="413"/>
      <c r="C135" s="416"/>
      <c r="D135" s="419"/>
      <c r="E135" s="437"/>
      <c r="F135" s="425" t="s">
        <v>135</v>
      </c>
      <c r="G135" s="426"/>
      <c r="H135" s="348">
        <v>110</v>
      </c>
      <c r="I135" s="349">
        <f>IFERROR(H135/E130,"-")</f>
        <v>1</v>
      </c>
      <c r="J135" s="350">
        <f>IFERROR(H135/D130,"-")</f>
        <v>5.8663537944642951E-3</v>
      </c>
    </row>
    <row r="136" spans="2:10" s="15" customFormat="1" ht="13.15" customHeight="1">
      <c r="B136" s="413">
        <v>23</v>
      </c>
      <c r="C136" s="414" t="s">
        <v>84</v>
      </c>
      <c r="D136" s="417">
        <f>VLOOKUP(C136,'市区町村別_COVID-19の状況'!$C$6:$D$79,2,0)</f>
        <v>30883</v>
      </c>
      <c r="E136" s="420">
        <f>VLOOKUP(C136,'市区町村別_COVID-19の状況'!$C$6:$J$79,8,0)</f>
        <v>126</v>
      </c>
      <c r="F136" s="56" t="s">
        <v>126</v>
      </c>
      <c r="G136" s="57"/>
      <c r="H136" s="342">
        <v>27</v>
      </c>
      <c r="I136" s="141">
        <f>IFERROR(H136/E136,"-")</f>
        <v>0.21428571428571427</v>
      </c>
      <c r="J136" s="343">
        <f>IFERROR(H136/D136,"-")</f>
        <v>8.7426739630217269E-4</v>
      </c>
    </row>
    <row r="137" spans="2:10" s="15" customFormat="1" ht="13.15" customHeight="1">
      <c r="B137" s="413"/>
      <c r="C137" s="415"/>
      <c r="D137" s="418"/>
      <c r="E137" s="436"/>
      <c r="F137" s="59"/>
      <c r="G137" s="88" t="s">
        <v>127</v>
      </c>
      <c r="H137" s="280">
        <v>25</v>
      </c>
      <c r="I137" s="119">
        <f>IFERROR(H137/E136,"-")</f>
        <v>0.1984126984126984</v>
      </c>
      <c r="J137" s="344">
        <f>IFERROR(H137/D136,"-")</f>
        <v>8.095068484279377E-4</v>
      </c>
    </row>
    <row r="138" spans="2:10" s="15" customFormat="1" ht="13.15" customHeight="1">
      <c r="B138" s="413"/>
      <c r="C138" s="415"/>
      <c r="D138" s="418"/>
      <c r="E138" s="436"/>
      <c r="F138" s="59"/>
      <c r="G138" s="89" t="s">
        <v>128</v>
      </c>
      <c r="H138" s="225">
        <v>11</v>
      </c>
      <c r="I138" s="125">
        <f>IFERROR(H138/E136,"-")</f>
        <v>8.7301587301587297E-2</v>
      </c>
      <c r="J138" s="345">
        <f>IFERROR(H138/D136,"-")</f>
        <v>3.5618301330829261E-4</v>
      </c>
    </row>
    <row r="139" spans="2:10" s="15" customFormat="1" ht="13.15" customHeight="1">
      <c r="B139" s="413"/>
      <c r="C139" s="415"/>
      <c r="D139" s="418"/>
      <c r="E139" s="436"/>
      <c r="F139" s="59"/>
      <c r="G139" s="90" t="s">
        <v>129</v>
      </c>
      <c r="H139" s="226">
        <v>0</v>
      </c>
      <c r="I139" s="132">
        <f>IFERROR(H139/E136,"-")</f>
        <v>0</v>
      </c>
      <c r="J139" s="346">
        <f>IFERROR(H139/D136,"-")</f>
        <v>0</v>
      </c>
    </row>
    <row r="140" spans="2:10" s="15" customFormat="1" ht="13.15" customHeight="1">
      <c r="B140" s="413"/>
      <c r="C140" s="415"/>
      <c r="D140" s="418"/>
      <c r="E140" s="436"/>
      <c r="F140" s="423" t="s">
        <v>138</v>
      </c>
      <c r="G140" s="424"/>
      <c r="H140" s="227">
        <v>99</v>
      </c>
      <c r="I140" s="137">
        <f>IFERROR(H140/E136,"-")</f>
        <v>0.7857142857142857</v>
      </c>
      <c r="J140" s="347">
        <f>IFERROR(H140/D136,"-")</f>
        <v>3.2056471197746332E-3</v>
      </c>
    </row>
    <row r="141" spans="2:10" s="15" customFormat="1" ht="13.15" customHeight="1">
      <c r="B141" s="413"/>
      <c r="C141" s="416"/>
      <c r="D141" s="419"/>
      <c r="E141" s="437"/>
      <c r="F141" s="425" t="s">
        <v>135</v>
      </c>
      <c r="G141" s="426"/>
      <c r="H141" s="348">
        <v>126</v>
      </c>
      <c r="I141" s="349">
        <f>IFERROR(H141/E136,"-")</f>
        <v>1</v>
      </c>
      <c r="J141" s="350">
        <f>IFERROR(H141/D136,"-")</f>
        <v>4.0799145160768059E-3</v>
      </c>
    </row>
    <row r="142" spans="2:10" s="15" customFormat="1" ht="13.15" customHeight="1">
      <c r="B142" s="413">
        <v>24</v>
      </c>
      <c r="C142" s="414" t="s">
        <v>85</v>
      </c>
      <c r="D142" s="417">
        <f>VLOOKUP(C142,'市区町村別_COVID-19の状況'!$C$6:$D$79,2,0)</f>
        <v>13361</v>
      </c>
      <c r="E142" s="420">
        <f>VLOOKUP(C142,'市区町村別_COVID-19の状況'!$C$6:$J$79,8,0)</f>
        <v>53</v>
      </c>
      <c r="F142" s="56" t="s">
        <v>126</v>
      </c>
      <c r="G142" s="57"/>
      <c r="H142" s="342">
        <v>9</v>
      </c>
      <c r="I142" s="141">
        <f>IFERROR(H142/E142,"-")</f>
        <v>0.16981132075471697</v>
      </c>
      <c r="J142" s="343">
        <f>IFERROR(H142/D142,"-")</f>
        <v>6.7360227527879654E-4</v>
      </c>
    </row>
    <row r="143" spans="2:10" s="15" customFormat="1" ht="13.15" customHeight="1">
      <c r="B143" s="413"/>
      <c r="C143" s="415"/>
      <c r="D143" s="418"/>
      <c r="E143" s="436"/>
      <c r="F143" s="59"/>
      <c r="G143" s="88" t="s">
        <v>127</v>
      </c>
      <c r="H143" s="280">
        <v>9</v>
      </c>
      <c r="I143" s="119">
        <f>IFERROR(H143/E142,"-")</f>
        <v>0.16981132075471697</v>
      </c>
      <c r="J143" s="344">
        <f>IFERROR(H143/D142,"-")</f>
        <v>6.7360227527879654E-4</v>
      </c>
    </row>
    <row r="144" spans="2:10" s="15" customFormat="1" ht="13.15" customHeight="1">
      <c r="B144" s="413"/>
      <c r="C144" s="415"/>
      <c r="D144" s="418"/>
      <c r="E144" s="436"/>
      <c r="F144" s="59"/>
      <c r="G144" s="89" t="s">
        <v>128</v>
      </c>
      <c r="H144" s="225">
        <v>4</v>
      </c>
      <c r="I144" s="125">
        <f>IFERROR(H144/E142,"-")</f>
        <v>7.5471698113207544E-2</v>
      </c>
      <c r="J144" s="345">
        <f>IFERROR(H144/D142,"-")</f>
        <v>2.9937878901279845E-4</v>
      </c>
    </row>
    <row r="145" spans="2:10" s="15" customFormat="1" ht="13.15" customHeight="1">
      <c r="B145" s="413"/>
      <c r="C145" s="415"/>
      <c r="D145" s="418"/>
      <c r="E145" s="436"/>
      <c r="F145" s="59"/>
      <c r="G145" s="90" t="s">
        <v>129</v>
      </c>
      <c r="H145" s="226">
        <v>0</v>
      </c>
      <c r="I145" s="132">
        <f>IFERROR(H145/E142,"-")</f>
        <v>0</v>
      </c>
      <c r="J145" s="346">
        <f>IFERROR(H145/D142,"-")</f>
        <v>0</v>
      </c>
    </row>
    <row r="146" spans="2:10" s="15" customFormat="1" ht="13.15" customHeight="1">
      <c r="B146" s="413"/>
      <c r="C146" s="415"/>
      <c r="D146" s="418"/>
      <c r="E146" s="436"/>
      <c r="F146" s="423" t="s">
        <v>138</v>
      </c>
      <c r="G146" s="424"/>
      <c r="H146" s="227">
        <v>44</v>
      </c>
      <c r="I146" s="137">
        <f>IFERROR(H146/E142,"-")</f>
        <v>0.83018867924528306</v>
      </c>
      <c r="J146" s="347">
        <f>IFERROR(H146/D142,"-")</f>
        <v>3.2931666791407828E-3</v>
      </c>
    </row>
    <row r="147" spans="2:10" s="15" customFormat="1" ht="13.15" customHeight="1">
      <c r="B147" s="413"/>
      <c r="C147" s="416"/>
      <c r="D147" s="419"/>
      <c r="E147" s="437"/>
      <c r="F147" s="425" t="s">
        <v>135</v>
      </c>
      <c r="G147" s="426"/>
      <c r="H147" s="348">
        <v>53</v>
      </c>
      <c r="I147" s="349">
        <f>IFERROR(H147/E142,"-")</f>
        <v>1</v>
      </c>
      <c r="J147" s="356">
        <f>IFERROR(H147/D142,"-")</f>
        <v>3.9667689544195797E-3</v>
      </c>
    </row>
    <row r="148" spans="2:10" s="15" customFormat="1" ht="13.15" customHeight="1">
      <c r="B148" s="413">
        <v>25</v>
      </c>
      <c r="C148" s="414" t="s">
        <v>86</v>
      </c>
      <c r="D148" s="417">
        <f>VLOOKUP(C148,'市区町村別_COVID-19の状況'!$C$6:$D$79,2,0)</f>
        <v>9235</v>
      </c>
      <c r="E148" s="420">
        <f>VLOOKUP(C148,'市区町村別_COVID-19の状況'!$C$6:$J$79,8,0)</f>
        <v>43</v>
      </c>
      <c r="F148" s="56" t="s">
        <v>126</v>
      </c>
      <c r="G148" s="57"/>
      <c r="H148" s="342">
        <v>12</v>
      </c>
      <c r="I148" s="141">
        <f>IFERROR(H148/E148,"-")</f>
        <v>0.27906976744186046</v>
      </c>
      <c r="J148" s="343">
        <f>IFERROR(H148/D148,"-")</f>
        <v>1.2994044396318354E-3</v>
      </c>
    </row>
    <row r="149" spans="2:10" s="15" customFormat="1" ht="13.15" customHeight="1">
      <c r="B149" s="413"/>
      <c r="C149" s="415"/>
      <c r="D149" s="418"/>
      <c r="E149" s="436"/>
      <c r="F149" s="59"/>
      <c r="G149" s="88" t="s">
        <v>127</v>
      </c>
      <c r="H149" s="280">
        <v>12</v>
      </c>
      <c r="I149" s="119">
        <f>IFERROR(H149/E148,"-")</f>
        <v>0.27906976744186046</v>
      </c>
      <c r="J149" s="344">
        <f>IFERROR(H149/D148,"-")</f>
        <v>1.2994044396318354E-3</v>
      </c>
    </row>
    <row r="150" spans="2:10" s="15" customFormat="1" ht="13.15" customHeight="1">
      <c r="B150" s="413"/>
      <c r="C150" s="415"/>
      <c r="D150" s="418"/>
      <c r="E150" s="436"/>
      <c r="F150" s="59"/>
      <c r="G150" s="89" t="s">
        <v>128</v>
      </c>
      <c r="H150" s="225">
        <v>7</v>
      </c>
      <c r="I150" s="125">
        <f>IFERROR(H150/E148,"-")</f>
        <v>0.16279069767441862</v>
      </c>
      <c r="J150" s="345">
        <f>IFERROR(H150/D148,"-")</f>
        <v>7.5798592311857071E-4</v>
      </c>
    </row>
    <row r="151" spans="2:10" s="15" customFormat="1" ht="13.15" customHeight="1">
      <c r="B151" s="413"/>
      <c r="C151" s="415"/>
      <c r="D151" s="418"/>
      <c r="E151" s="436"/>
      <c r="F151" s="59"/>
      <c r="G151" s="90" t="s">
        <v>129</v>
      </c>
      <c r="H151" s="226">
        <v>0</v>
      </c>
      <c r="I151" s="132">
        <f>IFERROR(H151/E148,"-")</f>
        <v>0</v>
      </c>
      <c r="J151" s="346">
        <f>IFERROR(H151/D148,"-")</f>
        <v>0</v>
      </c>
    </row>
    <row r="152" spans="2:10" s="15" customFormat="1" ht="13.15" customHeight="1">
      <c r="B152" s="413"/>
      <c r="C152" s="415"/>
      <c r="D152" s="418"/>
      <c r="E152" s="436"/>
      <c r="F152" s="423" t="s">
        <v>138</v>
      </c>
      <c r="G152" s="424"/>
      <c r="H152" s="227">
        <v>31</v>
      </c>
      <c r="I152" s="137">
        <f>IFERROR(H152/E148,"-")</f>
        <v>0.72093023255813948</v>
      </c>
      <c r="J152" s="347">
        <f>IFERROR(H152/D148,"-")</f>
        <v>3.3567948023822416E-3</v>
      </c>
    </row>
    <row r="153" spans="2:10" s="15" customFormat="1" ht="13.15" customHeight="1">
      <c r="B153" s="413"/>
      <c r="C153" s="416"/>
      <c r="D153" s="419"/>
      <c r="E153" s="437"/>
      <c r="F153" s="425" t="s">
        <v>135</v>
      </c>
      <c r="G153" s="426"/>
      <c r="H153" s="348">
        <v>43</v>
      </c>
      <c r="I153" s="349">
        <f>IFERROR(H153/E148,"-")</f>
        <v>1</v>
      </c>
      <c r="J153" s="350">
        <f>IFERROR(H153/D148,"-")</f>
        <v>4.6561992420140769E-3</v>
      </c>
    </row>
    <row r="154" spans="2:10" s="15" customFormat="1" ht="13.15" customHeight="1">
      <c r="B154" s="413">
        <v>26</v>
      </c>
      <c r="C154" s="414" t="s">
        <v>36</v>
      </c>
      <c r="D154" s="417">
        <f>VLOOKUP(C154,'市区町村別_COVID-19の状況'!$C$6:$D$79,2,0)</f>
        <v>128043</v>
      </c>
      <c r="E154" s="420">
        <f>VLOOKUP(C154,'市区町村別_COVID-19の状況'!$C$6:$J$79,8,0)</f>
        <v>307</v>
      </c>
      <c r="F154" s="56" t="s">
        <v>126</v>
      </c>
      <c r="G154" s="57"/>
      <c r="H154" s="342">
        <v>94</v>
      </c>
      <c r="I154" s="141">
        <f>IFERROR(H154/E154,"-")</f>
        <v>0.30618892508143325</v>
      </c>
      <c r="J154" s="343">
        <f>IFERROR(H154/D154,"-")</f>
        <v>7.341283787477644E-4</v>
      </c>
    </row>
    <row r="155" spans="2:10" s="15" customFormat="1" ht="13.15" customHeight="1">
      <c r="B155" s="413"/>
      <c r="C155" s="415"/>
      <c r="D155" s="418"/>
      <c r="E155" s="436"/>
      <c r="F155" s="59"/>
      <c r="G155" s="88" t="s">
        <v>127</v>
      </c>
      <c r="H155" s="280">
        <v>91</v>
      </c>
      <c r="I155" s="119">
        <f>IFERROR(H155/E154,"-")</f>
        <v>0.29641693811074921</v>
      </c>
      <c r="J155" s="344">
        <f>IFERROR(H155/D154,"-")</f>
        <v>7.1069874963879327E-4</v>
      </c>
    </row>
    <row r="156" spans="2:10" s="15" customFormat="1" ht="13.15" customHeight="1">
      <c r="B156" s="413"/>
      <c r="C156" s="415"/>
      <c r="D156" s="418"/>
      <c r="E156" s="436"/>
      <c r="F156" s="59"/>
      <c r="G156" s="89" t="s">
        <v>128</v>
      </c>
      <c r="H156" s="225">
        <v>29</v>
      </c>
      <c r="I156" s="125">
        <f>IFERROR(H156/E154,"-")</f>
        <v>9.4462540716612378E-2</v>
      </c>
      <c r="J156" s="345">
        <f>IFERROR(H156/D154,"-")</f>
        <v>2.2648641472005498E-4</v>
      </c>
    </row>
    <row r="157" spans="2:10" s="15" customFormat="1" ht="13.15" customHeight="1">
      <c r="B157" s="413"/>
      <c r="C157" s="415"/>
      <c r="D157" s="418"/>
      <c r="E157" s="436"/>
      <c r="F157" s="59"/>
      <c r="G157" s="90" t="s">
        <v>129</v>
      </c>
      <c r="H157" s="226">
        <v>0</v>
      </c>
      <c r="I157" s="132">
        <f>IFERROR(H157/E154,"-")</f>
        <v>0</v>
      </c>
      <c r="J157" s="346">
        <f>IFERROR(H157/D154,"-")</f>
        <v>0</v>
      </c>
    </row>
    <row r="158" spans="2:10" s="15" customFormat="1" ht="13.15" customHeight="1">
      <c r="B158" s="413"/>
      <c r="C158" s="415"/>
      <c r="D158" s="418"/>
      <c r="E158" s="436"/>
      <c r="F158" s="423" t="s">
        <v>138</v>
      </c>
      <c r="G158" s="424"/>
      <c r="H158" s="227">
        <v>213</v>
      </c>
      <c r="I158" s="137">
        <f>IFERROR(H158/E154,"-")</f>
        <v>0.69381107491856675</v>
      </c>
      <c r="J158" s="347">
        <f>IFERROR(H158/D154,"-")</f>
        <v>1.6635036667369556E-3</v>
      </c>
    </row>
    <row r="159" spans="2:10" s="15" customFormat="1" ht="13.15" customHeight="1">
      <c r="B159" s="413"/>
      <c r="C159" s="416"/>
      <c r="D159" s="419"/>
      <c r="E159" s="437"/>
      <c r="F159" s="425" t="s">
        <v>135</v>
      </c>
      <c r="G159" s="426"/>
      <c r="H159" s="348">
        <v>307</v>
      </c>
      <c r="I159" s="349">
        <f>IFERROR(H159/E154,"-")</f>
        <v>1</v>
      </c>
      <c r="J159" s="350">
        <f>IFERROR(H159/D154,"-")</f>
        <v>2.39763204548472E-3</v>
      </c>
    </row>
    <row r="160" spans="2:10" s="15" customFormat="1" ht="13.15" customHeight="1">
      <c r="B160" s="413">
        <v>27</v>
      </c>
      <c r="C160" s="414" t="s">
        <v>37</v>
      </c>
      <c r="D160" s="417">
        <f>VLOOKUP(C160,'市区町村別_COVID-19の状況'!$C$6:$D$79,2,0)</f>
        <v>21977</v>
      </c>
      <c r="E160" s="420">
        <f>VLOOKUP(C160,'市区町村別_COVID-19の状況'!$C$6:$J$79,8,0)</f>
        <v>54</v>
      </c>
      <c r="F160" s="56" t="s">
        <v>126</v>
      </c>
      <c r="G160" s="57"/>
      <c r="H160" s="342">
        <v>18</v>
      </c>
      <c r="I160" s="141">
        <f>IFERROR(H160/E160,"-")</f>
        <v>0.33333333333333331</v>
      </c>
      <c r="J160" s="343">
        <f>IFERROR(H160/D160,"-")</f>
        <v>8.1903808527096511E-4</v>
      </c>
    </row>
    <row r="161" spans="2:10" s="15" customFormat="1" ht="13.15" customHeight="1">
      <c r="B161" s="413"/>
      <c r="C161" s="415"/>
      <c r="D161" s="418"/>
      <c r="E161" s="436"/>
      <c r="F161" s="59"/>
      <c r="G161" s="88" t="s">
        <v>127</v>
      </c>
      <c r="H161" s="280">
        <v>18</v>
      </c>
      <c r="I161" s="119">
        <f>IFERROR(H161/E160,"-")</f>
        <v>0.33333333333333331</v>
      </c>
      <c r="J161" s="344">
        <f>IFERROR(H161/D160,"-")</f>
        <v>8.1903808527096511E-4</v>
      </c>
    </row>
    <row r="162" spans="2:10" s="15" customFormat="1" ht="13.15" customHeight="1">
      <c r="B162" s="413"/>
      <c r="C162" s="415"/>
      <c r="D162" s="418"/>
      <c r="E162" s="436"/>
      <c r="F162" s="59"/>
      <c r="G162" s="89" t="s">
        <v>128</v>
      </c>
      <c r="H162" s="225">
        <v>3</v>
      </c>
      <c r="I162" s="125">
        <f>IFERROR(H162/E160,"-")</f>
        <v>5.5555555555555552E-2</v>
      </c>
      <c r="J162" s="345">
        <f>IFERROR(H162/D160,"-")</f>
        <v>1.3650634754516086E-4</v>
      </c>
    </row>
    <row r="163" spans="2:10" s="15" customFormat="1" ht="13.15" customHeight="1">
      <c r="B163" s="413"/>
      <c r="C163" s="415"/>
      <c r="D163" s="418"/>
      <c r="E163" s="436"/>
      <c r="F163" s="59"/>
      <c r="G163" s="90" t="s">
        <v>129</v>
      </c>
      <c r="H163" s="226">
        <v>0</v>
      </c>
      <c r="I163" s="132">
        <f>IFERROR(H163/E160,"-")</f>
        <v>0</v>
      </c>
      <c r="J163" s="346">
        <f>IFERROR(H163/D160,"-")</f>
        <v>0</v>
      </c>
    </row>
    <row r="164" spans="2:10" s="15" customFormat="1" ht="13.15" customHeight="1">
      <c r="B164" s="413"/>
      <c r="C164" s="415"/>
      <c r="D164" s="418"/>
      <c r="E164" s="436"/>
      <c r="F164" s="423" t="s">
        <v>138</v>
      </c>
      <c r="G164" s="424"/>
      <c r="H164" s="227">
        <v>36</v>
      </c>
      <c r="I164" s="137">
        <f>IFERROR(H164/E160,"-")</f>
        <v>0.66666666666666663</v>
      </c>
      <c r="J164" s="347">
        <f>IFERROR(H164/D160,"-")</f>
        <v>1.6380761705419302E-3</v>
      </c>
    </row>
    <row r="165" spans="2:10" s="15" customFormat="1" ht="13.15" customHeight="1">
      <c r="B165" s="413"/>
      <c r="C165" s="416"/>
      <c r="D165" s="419"/>
      <c r="E165" s="437"/>
      <c r="F165" s="425" t="s">
        <v>135</v>
      </c>
      <c r="G165" s="426"/>
      <c r="H165" s="348">
        <v>54</v>
      </c>
      <c r="I165" s="349">
        <f>IFERROR(H165/E160,"-")</f>
        <v>1</v>
      </c>
      <c r="J165" s="347">
        <f>IFERROR(H165/D160,"-")</f>
        <v>2.4571142558128954E-3</v>
      </c>
    </row>
    <row r="166" spans="2:10" s="15" customFormat="1" ht="13.15" customHeight="1">
      <c r="B166" s="413">
        <v>28</v>
      </c>
      <c r="C166" s="414" t="s">
        <v>38</v>
      </c>
      <c r="D166" s="417">
        <f>VLOOKUP(C166,'市区町村別_COVID-19の状況'!$C$6:$D$79,2,0)</f>
        <v>17806</v>
      </c>
      <c r="E166" s="420">
        <f>VLOOKUP(C166,'市区町村別_COVID-19の状況'!$C$6:$J$79,8,0)</f>
        <v>52</v>
      </c>
      <c r="F166" s="56" t="s">
        <v>126</v>
      </c>
      <c r="G166" s="57"/>
      <c r="H166" s="342">
        <v>17</v>
      </c>
      <c r="I166" s="141">
        <f>IFERROR(H166/E166,"-")</f>
        <v>0.32692307692307693</v>
      </c>
      <c r="J166" s="347">
        <f>IFERROR(H166/D166,"-")</f>
        <v>9.5473435920476245E-4</v>
      </c>
    </row>
    <row r="167" spans="2:10" s="15" customFormat="1" ht="13.15" customHeight="1">
      <c r="B167" s="413"/>
      <c r="C167" s="415"/>
      <c r="D167" s="418"/>
      <c r="E167" s="436"/>
      <c r="F167" s="59"/>
      <c r="G167" s="88" t="s">
        <v>127</v>
      </c>
      <c r="H167" s="280">
        <v>17</v>
      </c>
      <c r="I167" s="119">
        <f>IFERROR(H167/E166,"-")</f>
        <v>0.32692307692307693</v>
      </c>
      <c r="J167" s="344">
        <f>IFERROR(H167/D166,"-")</f>
        <v>9.5473435920476245E-4</v>
      </c>
    </row>
    <row r="168" spans="2:10" s="15" customFormat="1" ht="13.15" customHeight="1">
      <c r="B168" s="413"/>
      <c r="C168" s="415"/>
      <c r="D168" s="418"/>
      <c r="E168" s="436"/>
      <c r="F168" s="59"/>
      <c r="G168" s="89" t="s">
        <v>128</v>
      </c>
      <c r="H168" s="225">
        <v>1</v>
      </c>
      <c r="I168" s="125">
        <f>IFERROR(H168/E166,"-")</f>
        <v>1.9230769230769232E-2</v>
      </c>
      <c r="J168" s="345">
        <f>IFERROR(H168/D166,"-")</f>
        <v>5.6160844659103671E-5</v>
      </c>
    </row>
    <row r="169" spans="2:10" s="15" customFormat="1" ht="13.15" customHeight="1">
      <c r="B169" s="413"/>
      <c r="C169" s="415"/>
      <c r="D169" s="418"/>
      <c r="E169" s="436"/>
      <c r="F169" s="59"/>
      <c r="G169" s="90" t="s">
        <v>129</v>
      </c>
      <c r="H169" s="226">
        <v>0</v>
      </c>
      <c r="I169" s="132">
        <f>IFERROR(H169/E166,"-")</f>
        <v>0</v>
      </c>
      <c r="J169" s="346">
        <f>IFERROR(H169/D166,"-")</f>
        <v>0</v>
      </c>
    </row>
    <row r="170" spans="2:10" s="15" customFormat="1" ht="13.15" customHeight="1">
      <c r="B170" s="413"/>
      <c r="C170" s="415"/>
      <c r="D170" s="418"/>
      <c r="E170" s="436"/>
      <c r="F170" s="423" t="s">
        <v>138</v>
      </c>
      <c r="G170" s="424"/>
      <c r="H170" s="227">
        <v>35</v>
      </c>
      <c r="I170" s="137">
        <f>IFERROR(H170/E166,"-")</f>
        <v>0.67307692307692313</v>
      </c>
      <c r="J170" s="347">
        <f>IFERROR(H170/D166,"-")</f>
        <v>1.9656295630686286E-3</v>
      </c>
    </row>
    <row r="171" spans="2:10" s="15" customFormat="1" ht="13.15" customHeight="1">
      <c r="B171" s="413"/>
      <c r="C171" s="416"/>
      <c r="D171" s="419"/>
      <c r="E171" s="437"/>
      <c r="F171" s="425" t="s">
        <v>135</v>
      </c>
      <c r="G171" s="426"/>
      <c r="H171" s="348">
        <v>52</v>
      </c>
      <c r="I171" s="349">
        <f>IFERROR(H171/E166,"-")</f>
        <v>1</v>
      </c>
      <c r="J171" s="347">
        <f>IFERROR(H171/D166,"-")</f>
        <v>2.9203639222733909E-3</v>
      </c>
    </row>
    <row r="172" spans="2:10" s="15" customFormat="1" ht="13.15" customHeight="1">
      <c r="B172" s="413">
        <v>29</v>
      </c>
      <c r="C172" s="414" t="s">
        <v>39</v>
      </c>
      <c r="D172" s="417">
        <f>VLOOKUP(C172,'市区町村別_COVID-19の状況'!$C$6:$D$79,2,0)</f>
        <v>15172</v>
      </c>
      <c r="E172" s="420">
        <f>VLOOKUP(C172,'市区町村別_COVID-19の状況'!$C$6:$J$79,8,0)</f>
        <v>51</v>
      </c>
      <c r="F172" s="56" t="s">
        <v>126</v>
      </c>
      <c r="G172" s="57"/>
      <c r="H172" s="342">
        <v>15</v>
      </c>
      <c r="I172" s="141">
        <f>IFERROR(H172/E172,"-")</f>
        <v>0.29411764705882354</v>
      </c>
      <c r="J172" s="347">
        <f>IFERROR(H172/D172,"-")</f>
        <v>9.8866332718165035E-4</v>
      </c>
    </row>
    <row r="173" spans="2:10" s="15" customFormat="1" ht="13.15" customHeight="1">
      <c r="B173" s="413"/>
      <c r="C173" s="415"/>
      <c r="D173" s="418"/>
      <c r="E173" s="436"/>
      <c r="F173" s="59"/>
      <c r="G173" s="88" t="s">
        <v>127</v>
      </c>
      <c r="H173" s="280">
        <v>15</v>
      </c>
      <c r="I173" s="119">
        <f>IFERROR(H173/E172,"-")</f>
        <v>0.29411764705882354</v>
      </c>
      <c r="J173" s="344">
        <f>IFERROR(H173/D172,"-")</f>
        <v>9.8866332718165035E-4</v>
      </c>
    </row>
    <row r="174" spans="2:10" s="15" customFormat="1" ht="13.15" customHeight="1">
      <c r="B174" s="413"/>
      <c r="C174" s="415"/>
      <c r="D174" s="418"/>
      <c r="E174" s="436"/>
      <c r="F174" s="59"/>
      <c r="G174" s="89" t="s">
        <v>128</v>
      </c>
      <c r="H174" s="225">
        <v>9</v>
      </c>
      <c r="I174" s="125">
        <f>IFERROR(H174/E172,"-")</f>
        <v>0.17647058823529413</v>
      </c>
      <c r="J174" s="345">
        <f>IFERROR(H174/D172,"-")</f>
        <v>5.9319799630899023E-4</v>
      </c>
    </row>
    <row r="175" spans="2:10" s="15" customFormat="1" ht="13.15" customHeight="1">
      <c r="B175" s="413"/>
      <c r="C175" s="415"/>
      <c r="D175" s="418"/>
      <c r="E175" s="436"/>
      <c r="F175" s="59"/>
      <c r="G175" s="90" t="s">
        <v>129</v>
      </c>
      <c r="H175" s="226">
        <v>0</v>
      </c>
      <c r="I175" s="132">
        <f>IFERROR(H175/E172,"-")</f>
        <v>0</v>
      </c>
      <c r="J175" s="346">
        <f>IFERROR(H175/D172,"-")</f>
        <v>0</v>
      </c>
    </row>
    <row r="176" spans="2:10" s="15" customFormat="1" ht="13.15" customHeight="1">
      <c r="B176" s="413"/>
      <c r="C176" s="415"/>
      <c r="D176" s="418"/>
      <c r="E176" s="436"/>
      <c r="F176" s="423" t="s">
        <v>138</v>
      </c>
      <c r="G176" s="424"/>
      <c r="H176" s="227">
        <v>36</v>
      </c>
      <c r="I176" s="137">
        <f>IFERROR(H176/E172,"-")</f>
        <v>0.70588235294117652</v>
      </c>
      <c r="J176" s="347">
        <f>IFERROR(H176/D172,"-")</f>
        <v>2.3727919852359609E-3</v>
      </c>
    </row>
    <row r="177" spans="2:10" s="15" customFormat="1" ht="13.15" customHeight="1">
      <c r="B177" s="413"/>
      <c r="C177" s="416"/>
      <c r="D177" s="419"/>
      <c r="E177" s="437"/>
      <c r="F177" s="425" t="s">
        <v>135</v>
      </c>
      <c r="G177" s="426"/>
      <c r="H177" s="348">
        <v>51</v>
      </c>
      <c r="I177" s="349">
        <f>IFERROR(H177/E172,"-")</f>
        <v>1</v>
      </c>
      <c r="J177" s="350">
        <f>IFERROR(H177/D172,"-")</f>
        <v>3.3614553124176115E-3</v>
      </c>
    </row>
    <row r="178" spans="2:10" s="15" customFormat="1" ht="13.15" customHeight="1">
      <c r="B178" s="413">
        <v>30</v>
      </c>
      <c r="C178" s="414" t="s">
        <v>40</v>
      </c>
      <c r="D178" s="417">
        <f>VLOOKUP(C178,'市区町村別_COVID-19の状況'!$C$6:$D$79,2,0)</f>
        <v>20327</v>
      </c>
      <c r="E178" s="420">
        <f>VLOOKUP(C178,'市区町村別_COVID-19の状況'!$C$6:$J$79,8,0)</f>
        <v>30</v>
      </c>
      <c r="F178" s="56" t="s">
        <v>126</v>
      </c>
      <c r="G178" s="57"/>
      <c r="H178" s="342">
        <v>16</v>
      </c>
      <c r="I178" s="141">
        <f>IFERROR(H178/E178,"-")</f>
        <v>0.53333333333333333</v>
      </c>
      <c r="J178" s="343">
        <f>IFERROR(H178/D178,"-")</f>
        <v>7.8713041767107788E-4</v>
      </c>
    </row>
    <row r="179" spans="2:10" s="15" customFormat="1" ht="13.15" customHeight="1">
      <c r="B179" s="413"/>
      <c r="C179" s="415"/>
      <c r="D179" s="418"/>
      <c r="E179" s="436"/>
      <c r="F179" s="59"/>
      <c r="G179" s="88" t="s">
        <v>127</v>
      </c>
      <c r="H179" s="280">
        <v>15</v>
      </c>
      <c r="I179" s="119">
        <f>IFERROR(H179/E178,"-")</f>
        <v>0.5</v>
      </c>
      <c r="J179" s="344">
        <f>IFERROR(H179/D178,"-")</f>
        <v>7.3793476656663546E-4</v>
      </c>
    </row>
    <row r="180" spans="2:10" s="15" customFormat="1" ht="13.15" customHeight="1">
      <c r="B180" s="413"/>
      <c r="C180" s="415"/>
      <c r="D180" s="418"/>
      <c r="E180" s="436"/>
      <c r="F180" s="59"/>
      <c r="G180" s="89" t="s">
        <v>128</v>
      </c>
      <c r="H180" s="225">
        <v>8</v>
      </c>
      <c r="I180" s="125">
        <f>IFERROR(H180/E178,"-")</f>
        <v>0.26666666666666666</v>
      </c>
      <c r="J180" s="345">
        <f>IFERROR(H180/D178,"-")</f>
        <v>3.9356520883553894E-4</v>
      </c>
    </row>
    <row r="181" spans="2:10" s="15" customFormat="1" ht="13.15" customHeight="1">
      <c r="B181" s="413"/>
      <c r="C181" s="415"/>
      <c r="D181" s="418"/>
      <c r="E181" s="436"/>
      <c r="F181" s="59"/>
      <c r="G181" s="90" t="s">
        <v>129</v>
      </c>
      <c r="H181" s="226">
        <v>0</v>
      </c>
      <c r="I181" s="132">
        <f>IFERROR(H181/E178,"-")</f>
        <v>0</v>
      </c>
      <c r="J181" s="346">
        <f>IFERROR(H181/D178,"-")</f>
        <v>0</v>
      </c>
    </row>
    <row r="182" spans="2:10" s="15" customFormat="1" ht="13.15" customHeight="1">
      <c r="B182" s="413"/>
      <c r="C182" s="415"/>
      <c r="D182" s="418"/>
      <c r="E182" s="436"/>
      <c r="F182" s="423" t="s">
        <v>138</v>
      </c>
      <c r="G182" s="424"/>
      <c r="H182" s="227">
        <v>14</v>
      </c>
      <c r="I182" s="137">
        <f>IFERROR(H182/E178,"-")</f>
        <v>0.46666666666666667</v>
      </c>
      <c r="J182" s="347">
        <f>IFERROR(H182/D178,"-")</f>
        <v>6.8873911546219314E-4</v>
      </c>
    </row>
    <row r="183" spans="2:10" s="15" customFormat="1" ht="13.15" customHeight="1">
      <c r="B183" s="413"/>
      <c r="C183" s="416"/>
      <c r="D183" s="419"/>
      <c r="E183" s="437"/>
      <c r="F183" s="425" t="s">
        <v>135</v>
      </c>
      <c r="G183" s="426"/>
      <c r="H183" s="348">
        <v>30</v>
      </c>
      <c r="I183" s="349">
        <f>IFERROR(H183/E178,"-")</f>
        <v>1</v>
      </c>
      <c r="J183" s="350">
        <f>IFERROR(H183/D178,"-")</f>
        <v>1.4758695331332709E-3</v>
      </c>
    </row>
    <row r="184" spans="2:10" s="15" customFormat="1" ht="13.15" customHeight="1">
      <c r="B184" s="413">
        <v>31</v>
      </c>
      <c r="C184" s="414" t="s">
        <v>41</v>
      </c>
      <c r="D184" s="417">
        <f>VLOOKUP(C184,'市区町村別_COVID-19の状況'!$C$6:$D$79,2,0)</f>
        <v>26559</v>
      </c>
      <c r="E184" s="420">
        <f>VLOOKUP(C184,'市区町村別_COVID-19の状況'!$C$6:$J$79,8,0)</f>
        <v>46</v>
      </c>
      <c r="F184" s="56" t="s">
        <v>126</v>
      </c>
      <c r="G184" s="57"/>
      <c r="H184" s="342">
        <v>9</v>
      </c>
      <c r="I184" s="141">
        <f>IFERROR(H184/E184,"-")</f>
        <v>0.19565217391304349</v>
      </c>
      <c r="J184" s="343">
        <f>IFERROR(H184/D184,"-")</f>
        <v>3.3886818027787193E-4</v>
      </c>
    </row>
    <row r="185" spans="2:10" s="15" customFormat="1" ht="13.15" customHeight="1">
      <c r="B185" s="413"/>
      <c r="C185" s="415"/>
      <c r="D185" s="418"/>
      <c r="E185" s="436"/>
      <c r="F185" s="59"/>
      <c r="G185" s="88" t="s">
        <v>127</v>
      </c>
      <c r="H185" s="280">
        <v>9</v>
      </c>
      <c r="I185" s="119">
        <f>IFERROR(H185/E184,"-")</f>
        <v>0.19565217391304349</v>
      </c>
      <c r="J185" s="344">
        <f>IFERROR(H185/D184,"-")</f>
        <v>3.3886818027787193E-4</v>
      </c>
    </row>
    <row r="186" spans="2:10" s="15" customFormat="1" ht="13.15" customHeight="1">
      <c r="B186" s="413"/>
      <c r="C186" s="415"/>
      <c r="D186" s="418"/>
      <c r="E186" s="436"/>
      <c r="F186" s="59"/>
      <c r="G186" s="89" t="s">
        <v>128</v>
      </c>
      <c r="H186" s="225">
        <v>1</v>
      </c>
      <c r="I186" s="125">
        <f>IFERROR(H186/E184,"-")</f>
        <v>2.1739130434782608E-2</v>
      </c>
      <c r="J186" s="345">
        <f>IFERROR(H186/D184,"-")</f>
        <v>3.7652020030874655E-5</v>
      </c>
    </row>
    <row r="187" spans="2:10" s="15" customFormat="1" ht="13.15" customHeight="1">
      <c r="B187" s="413"/>
      <c r="C187" s="415"/>
      <c r="D187" s="418"/>
      <c r="E187" s="436"/>
      <c r="F187" s="59"/>
      <c r="G187" s="90" t="s">
        <v>129</v>
      </c>
      <c r="H187" s="226">
        <v>0</v>
      </c>
      <c r="I187" s="132">
        <f>IFERROR(H187/E184,"-")</f>
        <v>0</v>
      </c>
      <c r="J187" s="346">
        <f>IFERROR(H187/D184,"-")</f>
        <v>0</v>
      </c>
    </row>
    <row r="188" spans="2:10" s="15" customFormat="1" ht="13.15" customHeight="1">
      <c r="B188" s="413"/>
      <c r="C188" s="415"/>
      <c r="D188" s="418"/>
      <c r="E188" s="436"/>
      <c r="F188" s="423" t="s">
        <v>138</v>
      </c>
      <c r="G188" s="424"/>
      <c r="H188" s="227">
        <v>37</v>
      </c>
      <c r="I188" s="137">
        <f>IFERROR(H188/E184,"-")</f>
        <v>0.80434782608695654</v>
      </c>
      <c r="J188" s="347">
        <f>IFERROR(H188/D184,"-")</f>
        <v>1.3931247411423623E-3</v>
      </c>
    </row>
    <row r="189" spans="2:10" s="15" customFormat="1" ht="13.15" customHeight="1">
      <c r="B189" s="413"/>
      <c r="C189" s="416"/>
      <c r="D189" s="419"/>
      <c r="E189" s="437"/>
      <c r="F189" s="425" t="s">
        <v>135</v>
      </c>
      <c r="G189" s="426"/>
      <c r="H189" s="348">
        <v>46</v>
      </c>
      <c r="I189" s="349">
        <f>IFERROR(H189/E184,"-")</f>
        <v>1</v>
      </c>
      <c r="J189" s="350">
        <f>IFERROR(H189/D184,"-")</f>
        <v>1.7319929214202343E-3</v>
      </c>
    </row>
    <row r="190" spans="2:10" s="15" customFormat="1" ht="13.15" customHeight="1">
      <c r="B190" s="413">
        <v>32</v>
      </c>
      <c r="C190" s="414" t="s">
        <v>42</v>
      </c>
      <c r="D190" s="417">
        <f>VLOOKUP(C190,'市区町村別_COVID-19の状況'!$C$6:$D$79,2,0)</f>
        <v>22707</v>
      </c>
      <c r="E190" s="420">
        <f>VLOOKUP(C190,'市区町村別_COVID-19の状況'!$C$6:$J$79,8,0)</f>
        <v>65</v>
      </c>
      <c r="F190" s="56" t="s">
        <v>126</v>
      </c>
      <c r="G190" s="57"/>
      <c r="H190" s="342">
        <v>18</v>
      </c>
      <c r="I190" s="141">
        <f>IFERROR(H190/E190,"-")</f>
        <v>0.27692307692307694</v>
      </c>
      <c r="J190" s="343">
        <f>IFERROR(H190/D190,"-")</f>
        <v>7.9270709472849786E-4</v>
      </c>
    </row>
    <row r="191" spans="2:10" s="15" customFormat="1" ht="13.15" customHeight="1">
      <c r="B191" s="413"/>
      <c r="C191" s="415"/>
      <c r="D191" s="418"/>
      <c r="E191" s="436"/>
      <c r="F191" s="59"/>
      <c r="G191" s="88" t="s">
        <v>127</v>
      </c>
      <c r="H191" s="280">
        <v>16</v>
      </c>
      <c r="I191" s="119">
        <f>IFERROR(H191/E190,"-")</f>
        <v>0.24615384615384617</v>
      </c>
      <c r="J191" s="344">
        <f>IFERROR(H191/D190,"-")</f>
        <v>7.0462852864755358E-4</v>
      </c>
    </row>
    <row r="192" spans="2:10" s="15" customFormat="1" ht="13.15" customHeight="1">
      <c r="B192" s="413"/>
      <c r="C192" s="415"/>
      <c r="D192" s="418"/>
      <c r="E192" s="436"/>
      <c r="F192" s="59"/>
      <c r="G192" s="89" t="s">
        <v>128</v>
      </c>
      <c r="H192" s="225">
        <v>7</v>
      </c>
      <c r="I192" s="125">
        <f>IFERROR(H192/E190,"-")</f>
        <v>0.1076923076923077</v>
      </c>
      <c r="J192" s="345">
        <f>IFERROR(H192/D190,"-")</f>
        <v>3.082749812833047E-4</v>
      </c>
    </row>
    <row r="193" spans="2:10" s="15" customFormat="1" ht="13.15" customHeight="1">
      <c r="B193" s="413"/>
      <c r="C193" s="415"/>
      <c r="D193" s="418"/>
      <c r="E193" s="436"/>
      <c r="F193" s="59"/>
      <c r="G193" s="90" t="s">
        <v>129</v>
      </c>
      <c r="H193" s="226">
        <v>0</v>
      </c>
      <c r="I193" s="132">
        <f>IFERROR(H193/E190,"-")</f>
        <v>0</v>
      </c>
      <c r="J193" s="346">
        <f>IFERROR(H193/D190,"-")</f>
        <v>0</v>
      </c>
    </row>
    <row r="194" spans="2:10" s="15" customFormat="1" ht="13.15" customHeight="1">
      <c r="B194" s="413"/>
      <c r="C194" s="415"/>
      <c r="D194" s="418"/>
      <c r="E194" s="436"/>
      <c r="F194" s="423" t="s">
        <v>138</v>
      </c>
      <c r="G194" s="424"/>
      <c r="H194" s="227">
        <v>47</v>
      </c>
      <c r="I194" s="137">
        <f>IFERROR(H194/E190,"-")</f>
        <v>0.72307692307692306</v>
      </c>
      <c r="J194" s="347">
        <f>IFERROR(H194/D190,"-")</f>
        <v>2.0698463029021888E-3</v>
      </c>
    </row>
    <row r="195" spans="2:10" s="15" customFormat="1" ht="13.15" customHeight="1">
      <c r="B195" s="413"/>
      <c r="C195" s="416"/>
      <c r="D195" s="419"/>
      <c r="E195" s="437"/>
      <c r="F195" s="425" t="s">
        <v>135</v>
      </c>
      <c r="G195" s="426"/>
      <c r="H195" s="348">
        <v>65</v>
      </c>
      <c r="I195" s="349">
        <f>IFERROR(H195/E190,"-")</f>
        <v>1</v>
      </c>
      <c r="J195" s="350">
        <f>IFERROR(H195/D190,"-")</f>
        <v>2.8625533976306865E-3</v>
      </c>
    </row>
    <row r="196" spans="2:10" s="15" customFormat="1" ht="13.15" customHeight="1">
      <c r="B196" s="413">
        <v>33</v>
      </c>
      <c r="C196" s="414" t="s">
        <v>43</v>
      </c>
      <c r="D196" s="417">
        <f>VLOOKUP(C196,'市区町村別_COVID-19の状況'!$C$6:$D$79,2,0)</f>
        <v>6370</v>
      </c>
      <c r="E196" s="420">
        <f>VLOOKUP(C196,'市区町村別_COVID-19の状況'!$C$6:$J$79,8,0)</f>
        <v>9</v>
      </c>
      <c r="F196" s="56" t="s">
        <v>126</v>
      </c>
      <c r="G196" s="57"/>
      <c r="H196" s="342">
        <v>1</v>
      </c>
      <c r="I196" s="141">
        <f>IFERROR(H196/E196,"-")</f>
        <v>0.1111111111111111</v>
      </c>
      <c r="J196" s="343">
        <f>IFERROR(H196/D196,"-")</f>
        <v>1.5698587127158556E-4</v>
      </c>
    </row>
    <row r="197" spans="2:10" s="15" customFormat="1" ht="13.15" customHeight="1">
      <c r="B197" s="413"/>
      <c r="C197" s="415"/>
      <c r="D197" s="418"/>
      <c r="E197" s="436"/>
      <c r="F197" s="59"/>
      <c r="G197" s="88" t="s">
        <v>127</v>
      </c>
      <c r="H197" s="280">
        <v>1</v>
      </c>
      <c r="I197" s="119">
        <f>IFERROR(H197/E196,"-")</f>
        <v>0.1111111111111111</v>
      </c>
      <c r="J197" s="344">
        <f>IFERROR(H197/D196,"-")</f>
        <v>1.5698587127158556E-4</v>
      </c>
    </row>
    <row r="198" spans="2:10" s="15" customFormat="1" ht="13.15" customHeight="1">
      <c r="B198" s="413"/>
      <c r="C198" s="415"/>
      <c r="D198" s="418"/>
      <c r="E198" s="436"/>
      <c r="F198" s="59"/>
      <c r="G198" s="89" t="s">
        <v>128</v>
      </c>
      <c r="H198" s="225">
        <v>0</v>
      </c>
      <c r="I198" s="125">
        <f>IFERROR(H198/E196,"-")</f>
        <v>0</v>
      </c>
      <c r="J198" s="345">
        <f>IFERROR(H198/D196,"-")</f>
        <v>0</v>
      </c>
    </row>
    <row r="199" spans="2:10" s="15" customFormat="1" ht="13.15" customHeight="1">
      <c r="B199" s="413"/>
      <c r="C199" s="415"/>
      <c r="D199" s="418"/>
      <c r="E199" s="436"/>
      <c r="F199" s="59"/>
      <c r="G199" s="90" t="s">
        <v>129</v>
      </c>
      <c r="H199" s="226">
        <v>0</v>
      </c>
      <c r="I199" s="132">
        <f>IFERROR(H199/E196,"-")</f>
        <v>0</v>
      </c>
      <c r="J199" s="346">
        <f>IFERROR(H199/D196,"-")</f>
        <v>0</v>
      </c>
    </row>
    <row r="200" spans="2:10" s="15" customFormat="1" ht="13.15" customHeight="1">
      <c r="B200" s="413"/>
      <c r="C200" s="415"/>
      <c r="D200" s="418"/>
      <c r="E200" s="436"/>
      <c r="F200" s="423" t="s">
        <v>138</v>
      </c>
      <c r="G200" s="424"/>
      <c r="H200" s="227">
        <v>8</v>
      </c>
      <c r="I200" s="137">
        <f>IFERROR(H200/E196,"-")</f>
        <v>0.88888888888888884</v>
      </c>
      <c r="J200" s="347">
        <f>IFERROR(H200/D196,"-")</f>
        <v>1.2558869701726845E-3</v>
      </c>
    </row>
    <row r="201" spans="2:10" s="15" customFormat="1" ht="13.15" customHeight="1">
      <c r="B201" s="413"/>
      <c r="C201" s="416"/>
      <c r="D201" s="419"/>
      <c r="E201" s="437"/>
      <c r="F201" s="425" t="s">
        <v>135</v>
      </c>
      <c r="G201" s="426"/>
      <c r="H201" s="348">
        <v>9</v>
      </c>
      <c r="I201" s="349">
        <f>IFERROR(H201/E196,"-")</f>
        <v>1</v>
      </c>
      <c r="J201" s="350">
        <f>IFERROR(H201/D196,"-")</f>
        <v>1.4128728414442701E-3</v>
      </c>
    </row>
    <row r="202" spans="2:10" s="15" customFormat="1" ht="13.15" customHeight="1">
      <c r="B202" s="413">
        <v>34</v>
      </c>
      <c r="C202" s="414" t="s">
        <v>45</v>
      </c>
      <c r="D202" s="417">
        <f>VLOOKUP(C202,'市区町村別_COVID-19の状況'!$C$6:$D$79,2,0)</f>
        <v>29031</v>
      </c>
      <c r="E202" s="420">
        <f>VLOOKUP(C202,'市区町村別_COVID-19の状況'!$C$6:$J$79,8,0)</f>
        <v>67</v>
      </c>
      <c r="F202" s="56" t="s">
        <v>126</v>
      </c>
      <c r="G202" s="57"/>
      <c r="H202" s="342">
        <v>18</v>
      </c>
      <c r="I202" s="141">
        <f>IFERROR(H202/E202,"-")</f>
        <v>0.26865671641791045</v>
      </c>
      <c r="J202" s="343">
        <f>IFERROR(H202/D202,"-")</f>
        <v>6.2002686783093936E-4</v>
      </c>
    </row>
    <row r="203" spans="2:10" s="15" customFormat="1" ht="13.15" customHeight="1">
      <c r="B203" s="413"/>
      <c r="C203" s="415"/>
      <c r="D203" s="418"/>
      <c r="E203" s="436"/>
      <c r="F203" s="59"/>
      <c r="G203" s="88" t="s">
        <v>127</v>
      </c>
      <c r="H203" s="280">
        <v>16</v>
      </c>
      <c r="I203" s="119">
        <f>IFERROR(H203/E202,"-")</f>
        <v>0.23880597014925373</v>
      </c>
      <c r="J203" s="344">
        <f>IFERROR(H203/D202,"-")</f>
        <v>5.5113499362750167E-4</v>
      </c>
    </row>
    <row r="204" spans="2:10" s="15" customFormat="1" ht="13.15" customHeight="1">
      <c r="B204" s="413"/>
      <c r="C204" s="415"/>
      <c r="D204" s="418"/>
      <c r="E204" s="436"/>
      <c r="F204" s="59"/>
      <c r="G204" s="89" t="s">
        <v>128</v>
      </c>
      <c r="H204" s="225">
        <v>10</v>
      </c>
      <c r="I204" s="125">
        <f>IFERROR(H204/E202,"-")</f>
        <v>0.14925373134328357</v>
      </c>
      <c r="J204" s="345">
        <f>IFERROR(H204/D202,"-")</f>
        <v>3.4445937101718852E-4</v>
      </c>
    </row>
    <row r="205" spans="2:10" s="15" customFormat="1" ht="13.15" customHeight="1">
      <c r="B205" s="413"/>
      <c r="C205" s="415"/>
      <c r="D205" s="418"/>
      <c r="E205" s="436"/>
      <c r="F205" s="59"/>
      <c r="G205" s="90" t="s">
        <v>129</v>
      </c>
      <c r="H205" s="226">
        <v>0</v>
      </c>
      <c r="I205" s="132">
        <f>IFERROR(H205/E202,"-")</f>
        <v>0</v>
      </c>
      <c r="J205" s="346">
        <f>IFERROR(H205/D202,"-")</f>
        <v>0</v>
      </c>
    </row>
    <row r="206" spans="2:10" s="15" customFormat="1" ht="13.15" customHeight="1">
      <c r="B206" s="413"/>
      <c r="C206" s="415"/>
      <c r="D206" s="418"/>
      <c r="E206" s="436"/>
      <c r="F206" s="423" t="s">
        <v>138</v>
      </c>
      <c r="G206" s="424"/>
      <c r="H206" s="227">
        <v>49</v>
      </c>
      <c r="I206" s="137">
        <f>IFERROR(H206/E202,"-")</f>
        <v>0.73134328358208955</v>
      </c>
      <c r="J206" s="347">
        <f>IFERROR(H206/D202,"-")</f>
        <v>1.6878509179842239E-3</v>
      </c>
    </row>
    <row r="207" spans="2:10" s="15" customFormat="1" ht="13.15" customHeight="1">
      <c r="B207" s="413"/>
      <c r="C207" s="416"/>
      <c r="D207" s="419"/>
      <c r="E207" s="437"/>
      <c r="F207" s="425" t="s">
        <v>135</v>
      </c>
      <c r="G207" s="426"/>
      <c r="H207" s="348">
        <v>67</v>
      </c>
      <c r="I207" s="349">
        <f>IFERROR(H207/E202,"-")</f>
        <v>1</v>
      </c>
      <c r="J207" s="350">
        <f>IFERROR(H207/D202,"-")</f>
        <v>2.3078777858151632E-3</v>
      </c>
    </row>
    <row r="208" spans="2:10" s="15" customFormat="1" ht="13.15" customHeight="1">
      <c r="B208" s="413">
        <v>35</v>
      </c>
      <c r="C208" s="414" t="s">
        <v>2</v>
      </c>
      <c r="D208" s="417">
        <f>VLOOKUP(C208,'市区町村別_COVID-19の状況'!$C$6:$D$79,2,0)</f>
        <v>58722</v>
      </c>
      <c r="E208" s="420">
        <f>VLOOKUP(C208,'市区町村別_COVID-19の状況'!$C$6:$J$79,8,0)</f>
        <v>190</v>
      </c>
      <c r="F208" s="56" t="s">
        <v>126</v>
      </c>
      <c r="G208" s="57"/>
      <c r="H208" s="342">
        <v>47</v>
      </c>
      <c r="I208" s="141">
        <f>IFERROR(H208/E208,"-")</f>
        <v>0.24736842105263157</v>
      </c>
      <c r="J208" s="343">
        <f>IFERROR(H208/D208,"-")</f>
        <v>8.0038145839719354E-4</v>
      </c>
    </row>
    <row r="209" spans="2:10" s="15" customFormat="1" ht="13.15" customHeight="1">
      <c r="B209" s="413"/>
      <c r="C209" s="415"/>
      <c r="D209" s="418"/>
      <c r="E209" s="436"/>
      <c r="F209" s="59"/>
      <c r="G209" s="88" t="s">
        <v>127</v>
      </c>
      <c r="H209" s="280">
        <v>45</v>
      </c>
      <c r="I209" s="119">
        <f>IFERROR(H209/E208,"-")</f>
        <v>0.23684210526315788</v>
      </c>
      <c r="J209" s="344">
        <f>IFERROR(H209/D208,"-")</f>
        <v>7.6632267293348319E-4</v>
      </c>
    </row>
    <row r="210" spans="2:10" s="15" customFormat="1" ht="13.15" customHeight="1">
      <c r="B210" s="413"/>
      <c r="C210" s="415"/>
      <c r="D210" s="418"/>
      <c r="E210" s="436"/>
      <c r="F210" s="59"/>
      <c r="G210" s="89" t="s">
        <v>128</v>
      </c>
      <c r="H210" s="225">
        <v>13</v>
      </c>
      <c r="I210" s="125">
        <f>IFERROR(H210/E208,"-")</f>
        <v>6.8421052631578952E-2</v>
      </c>
      <c r="J210" s="345">
        <f>IFERROR(H210/D208,"-")</f>
        <v>2.2138210551411736E-4</v>
      </c>
    </row>
    <row r="211" spans="2:10" s="15" customFormat="1" ht="13.15" customHeight="1">
      <c r="B211" s="413"/>
      <c r="C211" s="415"/>
      <c r="D211" s="418"/>
      <c r="E211" s="436"/>
      <c r="F211" s="59"/>
      <c r="G211" s="90" t="s">
        <v>129</v>
      </c>
      <c r="H211" s="226">
        <v>0</v>
      </c>
      <c r="I211" s="132">
        <f>IFERROR(H211/E208,"-")</f>
        <v>0</v>
      </c>
      <c r="J211" s="346">
        <f>IFERROR(H211/D208,"-")</f>
        <v>0</v>
      </c>
    </row>
    <row r="212" spans="2:10" s="15" customFormat="1" ht="13.15" customHeight="1">
      <c r="B212" s="413"/>
      <c r="C212" s="415"/>
      <c r="D212" s="418"/>
      <c r="E212" s="436"/>
      <c r="F212" s="423" t="s">
        <v>138</v>
      </c>
      <c r="G212" s="424"/>
      <c r="H212" s="227">
        <v>143</v>
      </c>
      <c r="I212" s="137">
        <f>IFERROR(H212/E208,"-")</f>
        <v>0.75263157894736843</v>
      </c>
      <c r="J212" s="347">
        <f>IFERROR(H212/D208,"-")</f>
        <v>2.4352031606552911E-3</v>
      </c>
    </row>
    <row r="213" spans="2:10" s="15" customFormat="1" ht="13.15" customHeight="1">
      <c r="B213" s="413"/>
      <c r="C213" s="416"/>
      <c r="D213" s="419"/>
      <c r="E213" s="437"/>
      <c r="F213" s="425" t="s">
        <v>135</v>
      </c>
      <c r="G213" s="426"/>
      <c r="H213" s="348">
        <v>190</v>
      </c>
      <c r="I213" s="349">
        <f>IFERROR(H213/E208,"-")</f>
        <v>1</v>
      </c>
      <c r="J213" s="350">
        <f>IFERROR(H213/D208,"-")</f>
        <v>3.2355846190524847E-3</v>
      </c>
    </row>
    <row r="214" spans="2:10" s="15" customFormat="1" ht="13.15" customHeight="1">
      <c r="B214" s="413">
        <v>36</v>
      </c>
      <c r="C214" s="414" t="s">
        <v>3</v>
      </c>
      <c r="D214" s="417">
        <f>VLOOKUP(C214,'市区町村別_COVID-19の状況'!$C$6:$D$79,2,0)</f>
        <v>16236</v>
      </c>
      <c r="E214" s="420">
        <f>VLOOKUP(C214,'市区町村別_COVID-19の状況'!$C$6:$J$79,8,0)</f>
        <v>72</v>
      </c>
      <c r="F214" s="56" t="s">
        <v>126</v>
      </c>
      <c r="G214" s="57"/>
      <c r="H214" s="342">
        <v>8</v>
      </c>
      <c r="I214" s="141">
        <f>IFERROR(H214/E214,"-")</f>
        <v>0.1111111111111111</v>
      </c>
      <c r="J214" s="343">
        <f>IFERROR(H214/D214,"-")</f>
        <v>4.9273220004927322E-4</v>
      </c>
    </row>
    <row r="215" spans="2:10" s="15" customFormat="1" ht="13.15" customHeight="1">
      <c r="B215" s="413"/>
      <c r="C215" s="415"/>
      <c r="D215" s="418"/>
      <c r="E215" s="436"/>
      <c r="F215" s="59"/>
      <c r="G215" s="88" t="s">
        <v>127</v>
      </c>
      <c r="H215" s="280">
        <v>8</v>
      </c>
      <c r="I215" s="119">
        <f>IFERROR(H215/E214,"-")</f>
        <v>0.1111111111111111</v>
      </c>
      <c r="J215" s="344">
        <f>IFERROR(H215/D214,"-")</f>
        <v>4.9273220004927322E-4</v>
      </c>
    </row>
    <row r="216" spans="2:10" s="15" customFormat="1" ht="13.15" customHeight="1">
      <c r="B216" s="413"/>
      <c r="C216" s="415"/>
      <c r="D216" s="418"/>
      <c r="E216" s="436"/>
      <c r="F216" s="59"/>
      <c r="G216" s="89" t="s">
        <v>128</v>
      </c>
      <c r="H216" s="225">
        <v>2</v>
      </c>
      <c r="I216" s="125">
        <f>IFERROR(H216/E214,"-")</f>
        <v>2.7777777777777776E-2</v>
      </c>
      <c r="J216" s="345">
        <f>IFERROR(H216/D214,"-")</f>
        <v>1.231830500123183E-4</v>
      </c>
    </row>
    <row r="217" spans="2:10" s="15" customFormat="1" ht="13.15" customHeight="1">
      <c r="B217" s="413"/>
      <c r="C217" s="415"/>
      <c r="D217" s="418"/>
      <c r="E217" s="436"/>
      <c r="F217" s="59"/>
      <c r="G217" s="90" t="s">
        <v>129</v>
      </c>
      <c r="H217" s="226">
        <v>0</v>
      </c>
      <c r="I217" s="132">
        <f>IFERROR(H217/E214,"-")</f>
        <v>0</v>
      </c>
      <c r="J217" s="346">
        <f>IFERROR(H217/D214,"-")</f>
        <v>0</v>
      </c>
    </row>
    <row r="218" spans="2:10" s="15" customFormat="1" ht="13.15" customHeight="1">
      <c r="B218" s="413"/>
      <c r="C218" s="415"/>
      <c r="D218" s="418"/>
      <c r="E218" s="436"/>
      <c r="F218" s="423" t="s">
        <v>138</v>
      </c>
      <c r="G218" s="424"/>
      <c r="H218" s="227">
        <v>64</v>
      </c>
      <c r="I218" s="137">
        <f>IFERROR(H218/E214,"-")</f>
        <v>0.88888888888888884</v>
      </c>
      <c r="J218" s="347">
        <f>IFERROR(H218/D214,"-")</f>
        <v>3.9418576003941858E-3</v>
      </c>
    </row>
    <row r="219" spans="2:10" s="15" customFormat="1" ht="13.15" customHeight="1">
      <c r="B219" s="413"/>
      <c r="C219" s="416"/>
      <c r="D219" s="419"/>
      <c r="E219" s="437"/>
      <c r="F219" s="425" t="s">
        <v>135</v>
      </c>
      <c r="G219" s="426"/>
      <c r="H219" s="348">
        <v>72</v>
      </c>
      <c r="I219" s="349">
        <f>IFERROR(H219/E214,"-")</f>
        <v>1</v>
      </c>
      <c r="J219" s="356">
        <f>IFERROR(H219/D214,"-")</f>
        <v>4.434589800443459E-3</v>
      </c>
    </row>
    <row r="220" spans="2:10" s="15" customFormat="1" ht="13.15" customHeight="1">
      <c r="B220" s="413">
        <v>37</v>
      </c>
      <c r="C220" s="414" t="s">
        <v>4</v>
      </c>
      <c r="D220" s="417">
        <f>VLOOKUP(C220,'市区町村別_COVID-19の状況'!$C$6:$D$79,2,0)</f>
        <v>49221</v>
      </c>
      <c r="E220" s="420">
        <f>VLOOKUP(C220,'市区町村別_COVID-19の状況'!$C$6:$J$79,8,0)</f>
        <v>131</v>
      </c>
      <c r="F220" s="56" t="s">
        <v>126</v>
      </c>
      <c r="G220" s="57"/>
      <c r="H220" s="342">
        <v>16</v>
      </c>
      <c r="I220" s="141">
        <f>IFERROR(H220/E220,"-")</f>
        <v>0.12213740458015267</v>
      </c>
      <c r="J220" s="343">
        <f>IFERROR(H220/D220,"-")</f>
        <v>3.2506450498770851E-4</v>
      </c>
    </row>
    <row r="221" spans="2:10" s="15" customFormat="1" ht="13.15" customHeight="1">
      <c r="B221" s="413"/>
      <c r="C221" s="415"/>
      <c r="D221" s="418"/>
      <c r="E221" s="436"/>
      <c r="F221" s="59"/>
      <c r="G221" s="88" t="s">
        <v>127</v>
      </c>
      <c r="H221" s="280">
        <v>16</v>
      </c>
      <c r="I221" s="119">
        <f>IFERROR(H221/E220,"-")</f>
        <v>0.12213740458015267</v>
      </c>
      <c r="J221" s="344">
        <f>IFERROR(H221/D220,"-")</f>
        <v>3.2506450498770851E-4</v>
      </c>
    </row>
    <row r="222" spans="2:10" s="15" customFormat="1" ht="13.15" customHeight="1">
      <c r="B222" s="413"/>
      <c r="C222" s="415"/>
      <c r="D222" s="418"/>
      <c r="E222" s="436"/>
      <c r="F222" s="59"/>
      <c r="G222" s="89" t="s">
        <v>128</v>
      </c>
      <c r="H222" s="225">
        <v>9</v>
      </c>
      <c r="I222" s="125">
        <f>IFERROR(H222/E220,"-")</f>
        <v>6.8702290076335881E-2</v>
      </c>
      <c r="J222" s="345">
        <f>IFERROR(H222/D220,"-")</f>
        <v>1.8284878405558602E-4</v>
      </c>
    </row>
    <row r="223" spans="2:10" s="15" customFormat="1" ht="13.15" customHeight="1">
      <c r="B223" s="413"/>
      <c r="C223" s="415"/>
      <c r="D223" s="418"/>
      <c r="E223" s="436"/>
      <c r="F223" s="59"/>
      <c r="G223" s="90" t="s">
        <v>129</v>
      </c>
      <c r="H223" s="226">
        <v>0</v>
      </c>
      <c r="I223" s="132">
        <f>IFERROR(H223/E220,"-")</f>
        <v>0</v>
      </c>
      <c r="J223" s="346">
        <f>IFERROR(H223/D220,"-")</f>
        <v>0</v>
      </c>
    </row>
    <row r="224" spans="2:10" s="15" customFormat="1" ht="13.15" customHeight="1">
      <c r="B224" s="413"/>
      <c r="C224" s="415"/>
      <c r="D224" s="418"/>
      <c r="E224" s="436"/>
      <c r="F224" s="423" t="s">
        <v>138</v>
      </c>
      <c r="G224" s="424"/>
      <c r="H224" s="227">
        <v>115</v>
      </c>
      <c r="I224" s="137">
        <f>IFERROR(H224/E220,"-")</f>
        <v>0.87786259541984735</v>
      </c>
      <c r="J224" s="347">
        <f>IFERROR(H224/D220,"-")</f>
        <v>2.3364011295991549E-3</v>
      </c>
    </row>
    <row r="225" spans="2:10" s="15" customFormat="1" ht="13.15" customHeight="1">
      <c r="B225" s="413"/>
      <c r="C225" s="416"/>
      <c r="D225" s="419"/>
      <c r="E225" s="437"/>
      <c r="F225" s="425" t="s">
        <v>135</v>
      </c>
      <c r="G225" s="426"/>
      <c r="H225" s="348">
        <v>131</v>
      </c>
      <c r="I225" s="349">
        <f>IFERROR(H225/E220,"-")</f>
        <v>1</v>
      </c>
      <c r="J225" s="350">
        <f>IFERROR(H225/D220,"-")</f>
        <v>2.6614656345868635E-3</v>
      </c>
    </row>
    <row r="226" spans="2:10" s="15" customFormat="1" ht="13.15" customHeight="1">
      <c r="B226" s="413">
        <v>38</v>
      </c>
      <c r="C226" s="414" t="s">
        <v>46</v>
      </c>
      <c r="D226" s="417">
        <f>VLOOKUP(C226,'市区町村別_COVID-19の状況'!$C$6:$D$79,2,0)</f>
        <v>10441</v>
      </c>
      <c r="E226" s="420">
        <f>VLOOKUP(C226,'市区町村別_COVID-19の状況'!$C$6:$J$79,8,0)</f>
        <v>25</v>
      </c>
      <c r="F226" s="56" t="s">
        <v>126</v>
      </c>
      <c r="G226" s="57"/>
      <c r="H226" s="342">
        <v>9</v>
      </c>
      <c r="I226" s="141">
        <f>IFERROR(H226/E226,"-")</f>
        <v>0.36</v>
      </c>
      <c r="J226" s="343">
        <f>IFERROR(H226/D226,"-")</f>
        <v>8.6198639977013694E-4</v>
      </c>
    </row>
    <row r="227" spans="2:10" s="15" customFormat="1" ht="13.15" customHeight="1">
      <c r="B227" s="413"/>
      <c r="C227" s="415"/>
      <c r="D227" s="418"/>
      <c r="E227" s="436"/>
      <c r="F227" s="59"/>
      <c r="G227" s="88" t="s">
        <v>127</v>
      </c>
      <c r="H227" s="280">
        <v>8</v>
      </c>
      <c r="I227" s="119">
        <f>IFERROR(H227/E226,"-")</f>
        <v>0.32</v>
      </c>
      <c r="J227" s="344">
        <f>IFERROR(H227/D226,"-")</f>
        <v>7.6621013312901066E-4</v>
      </c>
    </row>
    <row r="228" spans="2:10" s="15" customFormat="1" ht="13.15" customHeight="1">
      <c r="B228" s="413"/>
      <c r="C228" s="415"/>
      <c r="D228" s="418"/>
      <c r="E228" s="436"/>
      <c r="F228" s="59"/>
      <c r="G228" s="89" t="s">
        <v>128</v>
      </c>
      <c r="H228" s="225">
        <v>2</v>
      </c>
      <c r="I228" s="125">
        <f>IFERROR(H228/E226,"-")</f>
        <v>0.08</v>
      </c>
      <c r="J228" s="345">
        <f>IFERROR(H228/D226,"-")</f>
        <v>1.9155253328225267E-4</v>
      </c>
    </row>
    <row r="229" spans="2:10" s="15" customFormat="1" ht="13.15" customHeight="1">
      <c r="B229" s="413"/>
      <c r="C229" s="415"/>
      <c r="D229" s="418"/>
      <c r="E229" s="436"/>
      <c r="F229" s="59"/>
      <c r="G229" s="90" t="s">
        <v>129</v>
      </c>
      <c r="H229" s="226">
        <v>0</v>
      </c>
      <c r="I229" s="132">
        <f>IFERROR(H229/E226,"-")</f>
        <v>0</v>
      </c>
      <c r="J229" s="346">
        <f>IFERROR(H229/D226,"-")</f>
        <v>0</v>
      </c>
    </row>
    <row r="230" spans="2:10" s="15" customFormat="1" ht="13.15" customHeight="1">
      <c r="B230" s="413"/>
      <c r="C230" s="415"/>
      <c r="D230" s="418"/>
      <c r="E230" s="436"/>
      <c r="F230" s="423" t="s">
        <v>138</v>
      </c>
      <c r="G230" s="424"/>
      <c r="H230" s="227">
        <v>16</v>
      </c>
      <c r="I230" s="137">
        <f>IFERROR(H230/E226,"-")</f>
        <v>0.64</v>
      </c>
      <c r="J230" s="347">
        <f>IFERROR(H230/D226,"-")</f>
        <v>1.5324202662580213E-3</v>
      </c>
    </row>
    <row r="231" spans="2:10" s="15" customFormat="1" ht="13.15" customHeight="1">
      <c r="B231" s="413"/>
      <c r="C231" s="416"/>
      <c r="D231" s="419"/>
      <c r="E231" s="437"/>
      <c r="F231" s="425" t="s">
        <v>135</v>
      </c>
      <c r="G231" s="426"/>
      <c r="H231" s="348">
        <v>25</v>
      </c>
      <c r="I231" s="349">
        <f>IFERROR(H231/E226,"-")</f>
        <v>1</v>
      </c>
      <c r="J231" s="350">
        <f>IFERROR(H231/D226,"-")</f>
        <v>2.3944066660281584E-3</v>
      </c>
    </row>
    <row r="232" spans="2:10" s="15" customFormat="1" ht="13.15" customHeight="1">
      <c r="B232" s="413">
        <v>39</v>
      </c>
      <c r="C232" s="414" t="s">
        <v>9</v>
      </c>
      <c r="D232" s="417">
        <f>VLOOKUP(C232,'市区町村別_COVID-19の状況'!$C$6:$D$79,2,0)</f>
        <v>58499</v>
      </c>
      <c r="E232" s="420">
        <f>VLOOKUP(C232,'市区町村別_COVID-19の状況'!$C$6:$J$79,8,0)</f>
        <v>222</v>
      </c>
      <c r="F232" s="56" t="s">
        <v>126</v>
      </c>
      <c r="G232" s="57"/>
      <c r="H232" s="342">
        <v>54</v>
      </c>
      <c r="I232" s="141">
        <f>IFERROR(H232/E232,"-")</f>
        <v>0.24324324324324326</v>
      </c>
      <c r="J232" s="343">
        <f>IFERROR(H232/D232,"-")</f>
        <v>9.2309270243935791E-4</v>
      </c>
    </row>
    <row r="233" spans="2:10" s="15" customFormat="1" ht="13.15" customHeight="1">
      <c r="B233" s="413"/>
      <c r="C233" s="415"/>
      <c r="D233" s="418"/>
      <c r="E233" s="436"/>
      <c r="F233" s="59"/>
      <c r="G233" s="88" t="s">
        <v>127</v>
      </c>
      <c r="H233" s="280">
        <v>52</v>
      </c>
      <c r="I233" s="119">
        <f>IFERROR(H233/E232,"-")</f>
        <v>0.23423423423423423</v>
      </c>
      <c r="J233" s="344">
        <f>IFERROR(H233/D232,"-")</f>
        <v>8.8890408383049283E-4</v>
      </c>
    </row>
    <row r="234" spans="2:10" s="15" customFormat="1" ht="13.15" customHeight="1">
      <c r="B234" s="413"/>
      <c r="C234" s="415"/>
      <c r="D234" s="418"/>
      <c r="E234" s="436"/>
      <c r="F234" s="59"/>
      <c r="G234" s="89" t="s">
        <v>128</v>
      </c>
      <c r="H234" s="225">
        <v>17</v>
      </c>
      <c r="I234" s="125">
        <f>IFERROR(H234/E232,"-")</f>
        <v>7.6576576576576572E-2</v>
      </c>
      <c r="J234" s="345">
        <f>IFERROR(H234/D232,"-")</f>
        <v>2.9060325817535345E-4</v>
      </c>
    </row>
    <row r="235" spans="2:10" s="15" customFormat="1" ht="13.15" customHeight="1">
      <c r="B235" s="413"/>
      <c r="C235" s="415"/>
      <c r="D235" s="418"/>
      <c r="E235" s="436"/>
      <c r="F235" s="59"/>
      <c r="G235" s="90" t="s">
        <v>129</v>
      </c>
      <c r="H235" s="226">
        <v>0</v>
      </c>
      <c r="I235" s="132">
        <f>IFERROR(H235/E232,"-")</f>
        <v>0</v>
      </c>
      <c r="J235" s="346">
        <f>IFERROR(H235/D232,"-")</f>
        <v>0</v>
      </c>
    </row>
    <row r="236" spans="2:10" s="15" customFormat="1" ht="13.15" customHeight="1">
      <c r="B236" s="413"/>
      <c r="C236" s="415"/>
      <c r="D236" s="418"/>
      <c r="E236" s="436"/>
      <c r="F236" s="423" t="s">
        <v>138</v>
      </c>
      <c r="G236" s="424"/>
      <c r="H236" s="227">
        <v>168</v>
      </c>
      <c r="I236" s="137">
        <f>IFERROR(H236/E232,"-")</f>
        <v>0.7567567567567568</v>
      </c>
      <c r="J236" s="347">
        <f>IFERROR(H236/D232,"-")</f>
        <v>2.8718439631446693E-3</v>
      </c>
    </row>
    <row r="237" spans="2:10" s="15" customFormat="1" ht="13.15" customHeight="1">
      <c r="B237" s="413"/>
      <c r="C237" s="416"/>
      <c r="D237" s="419"/>
      <c r="E237" s="437"/>
      <c r="F237" s="425" t="s">
        <v>135</v>
      </c>
      <c r="G237" s="426"/>
      <c r="H237" s="348">
        <v>222</v>
      </c>
      <c r="I237" s="349">
        <f>IFERROR(H237/E232,"-")</f>
        <v>1</v>
      </c>
      <c r="J237" s="350">
        <f>IFERROR(H237/D232,"-")</f>
        <v>3.7949366655840272E-3</v>
      </c>
    </row>
    <row r="238" spans="2:10" s="15" customFormat="1" ht="13.15" customHeight="1">
      <c r="B238" s="413">
        <v>40</v>
      </c>
      <c r="C238" s="414" t="s">
        <v>47</v>
      </c>
      <c r="D238" s="417">
        <f>VLOOKUP(C238,'市区町村別_COVID-19の状況'!$C$6:$D$79,2,0)</f>
        <v>12853</v>
      </c>
      <c r="E238" s="420">
        <f>VLOOKUP(C238,'市区町村別_COVID-19の状況'!$C$6:$J$79,8,0)</f>
        <v>23</v>
      </c>
      <c r="F238" s="56" t="s">
        <v>126</v>
      </c>
      <c r="G238" s="57"/>
      <c r="H238" s="342">
        <v>7</v>
      </c>
      <c r="I238" s="141">
        <f>IFERROR(H238/E238,"-")</f>
        <v>0.30434782608695654</v>
      </c>
      <c r="J238" s="343">
        <f>IFERROR(H238/D238,"-")</f>
        <v>5.4461993308955103E-4</v>
      </c>
    </row>
    <row r="239" spans="2:10" s="15" customFormat="1" ht="13.15" customHeight="1">
      <c r="B239" s="413"/>
      <c r="C239" s="415"/>
      <c r="D239" s="418"/>
      <c r="E239" s="436"/>
      <c r="F239" s="59"/>
      <c r="G239" s="88" t="s">
        <v>127</v>
      </c>
      <c r="H239" s="280">
        <v>7</v>
      </c>
      <c r="I239" s="119">
        <f>IFERROR(H239/E238,"-")</f>
        <v>0.30434782608695654</v>
      </c>
      <c r="J239" s="344">
        <f>IFERROR(H239/D238,"-")</f>
        <v>5.4461993308955103E-4</v>
      </c>
    </row>
    <row r="240" spans="2:10" s="15" customFormat="1" ht="13.15" customHeight="1">
      <c r="B240" s="413"/>
      <c r="C240" s="415"/>
      <c r="D240" s="418"/>
      <c r="E240" s="436"/>
      <c r="F240" s="59"/>
      <c r="G240" s="89" t="s">
        <v>128</v>
      </c>
      <c r="H240" s="225">
        <v>3</v>
      </c>
      <c r="I240" s="125">
        <f>IFERROR(H240/E238,"-")</f>
        <v>0.13043478260869565</v>
      </c>
      <c r="J240" s="345">
        <f>IFERROR(H240/D238,"-")</f>
        <v>2.3340854275266475E-4</v>
      </c>
    </row>
    <row r="241" spans="2:10" s="15" customFormat="1" ht="13.15" customHeight="1">
      <c r="B241" s="413"/>
      <c r="C241" s="415"/>
      <c r="D241" s="418"/>
      <c r="E241" s="436"/>
      <c r="F241" s="59"/>
      <c r="G241" s="90" t="s">
        <v>129</v>
      </c>
      <c r="H241" s="226">
        <v>0</v>
      </c>
      <c r="I241" s="132">
        <f>IFERROR(H241/E238,"-")</f>
        <v>0</v>
      </c>
      <c r="J241" s="346">
        <f>IFERROR(H241/D238,"-")</f>
        <v>0</v>
      </c>
    </row>
    <row r="242" spans="2:10" s="15" customFormat="1" ht="13.15" customHeight="1">
      <c r="B242" s="413"/>
      <c r="C242" s="415"/>
      <c r="D242" s="418"/>
      <c r="E242" s="436"/>
      <c r="F242" s="423" t="s">
        <v>138</v>
      </c>
      <c r="G242" s="424"/>
      <c r="H242" s="227">
        <v>16</v>
      </c>
      <c r="I242" s="137">
        <f>IFERROR(H242/E238,"-")</f>
        <v>0.69565217391304346</v>
      </c>
      <c r="J242" s="347">
        <f>IFERROR(H242/D238,"-")</f>
        <v>1.2448455613475453E-3</v>
      </c>
    </row>
    <row r="243" spans="2:10" s="15" customFormat="1" ht="13.15" customHeight="1">
      <c r="B243" s="413"/>
      <c r="C243" s="416"/>
      <c r="D243" s="419"/>
      <c r="E243" s="437"/>
      <c r="F243" s="425" t="s">
        <v>135</v>
      </c>
      <c r="G243" s="426"/>
      <c r="H243" s="348">
        <v>23</v>
      </c>
      <c r="I243" s="349">
        <f>IFERROR(H243/E238,"-")</f>
        <v>1</v>
      </c>
      <c r="J243" s="350">
        <f>IFERROR(H243/D238,"-")</f>
        <v>1.7894654944370964E-3</v>
      </c>
    </row>
    <row r="244" spans="2:10" s="15" customFormat="1" ht="13.15" customHeight="1">
      <c r="B244" s="413">
        <v>41</v>
      </c>
      <c r="C244" s="414" t="s">
        <v>14</v>
      </c>
      <c r="D244" s="417">
        <f>VLOOKUP(C244,'市区町村別_COVID-19の状況'!$C$6:$D$79,2,0)</f>
        <v>23492</v>
      </c>
      <c r="E244" s="420">
        <f>VLOOKUP(C244,'市区町村別_COVID-19の状況'!$C$6:$J$79,8,0)</f>
        <v>85</v>
      </c>
      <c r="F244" s="56" t="s">
        <v>126</v>
      </c>
      <c r="G244" s="57"/>
      <c r="H244" s="342">
        <v>22</v>
      </c>
      <c r="I244" s="141">
        <f>IFERROR(H244/E244,"-")</f>
        <v>0.25882352941176473</v>
      </c>
      <c r="J244" s="343">
        <f>IFERROR(H244/D244,"-")</f>
        <v>9.3648901753788519E-4</v>
      </c>
    </row>
    <row r="245" spans="2:10" s="15" customFormat="1" ht="13.15" customHeight="1">
      <c r="B245" s="413"/>
      <c r="C245" s="415"/>
      <c r="D245" s="418"/>
      <c r="E245" s="436"/>
      <c r="F245" s="59"/>
      <c r="G245" s="88" t="s">
        <v>127</v>
      </c>
      <c r="H245" s="280">
        <v>22</v>
      </c>
      <c r="I245" s="119">
        <f>IFERROR(H245/E244,"-")</f>
        <v>0.25882352941176473</v>
      </c>
      <c r="J245" s="344">
        <f>IFERROR(H245/D244,"-")</f>
        <v>9.3648901753788519E-4</v>
      </c>
    </row>
    <row r="246" spans="2:10" s="15" customFormat="1" ht="13.15" customHeight="1">
      <c r="B246" s="413"/>
      <c r="C246" s="415"/>
      <c r="D246" s="418"/>
      <c r="E246" s="436"/>
      <c r="F246" s="59"/>
      <c r="G246" s="89" t="s">
        <v>128</v>
      </c>
      <c r="H246" s="225">
        <v>5</v>
      </c>
      <c r="I246" s="125">
        <f>IFERROR(H246/E244,"-")</f>
        <v>5.8823529411764705E-2</v>
      </c>
      <c r="J246" s="345">
        <f>IFERROR(H246/D244,"-")</f>
        <v>2.1283841307679209E-4</v>
      </c>
    </row>
    <row r="247" spans="2:10" s="15" customFormat="1" ht="13.15" customHeight="1">
      <c r="B247" s="413"/>
      <c r="C247" s="415"/>
      <c r="D247" s="418"/>
      <c r="E247" s="436"/>
      <c r="F247" s="59"/>
      <c r="G247" s="90" t="s">
        <v>129</v>
      </c>
      <c r="H247" s="226">
        <v>0</v>
      </c>
      <c r="I247" s="132">
        <f>IFERROR(H247/E244,"-")</f>
        <v>0</v>
      </c>
      <c r="J247" s="346">
        <f>IFERROR(H247/D244,"-")</f>
        <v>0</v>
      </c>
    </row>
    <row r="248" spans="2:10" s="15" customFormat="1" ht="13.15" customHeight="1">
      <c r="B248" s="413"/>
      <c r="C248" s="415"/>
      <c r="D248" s="418"/>
      <c r="E248" s="436"/>
      <c r="F248" s="423" t="s">
        <v>138</v>
      </c>
      <c r="G248" s="424"/>
      <c r="H248" s="227">
        <v>63</v>
      </c>
      <c r="I248" s="137">
        <f>IFERROR(H248/E244,"-")</f>
        <v>0.74117647058823533</v>
      </c>
      <c r="J248" s="347">
        <f>IFERROR(H248/D244,"-")</f>
        <v>2.6817640047675805E-3</v>
      </c>
    </row>
    <row r="249" spans="2:10" s="15" customFormat="1" ht="13.15" customHeight="1">
      <c r="B249" s="413"/>
      <c r="C249" s="416"/>
      <c r="D249" s="419"/>
      <c r="E249" s="437"/>
      <c r="F249" s="425" t="s">
        <v>135</v>
      </c>
      <c r="G249" s="426"/>
      <c r="H249" s="348">
        <v>85</v>
      </c>
      <c r="I249" s="349">
        <f>IFERROR(H249/E244,"-")</f>
        <v>1</v>
      </c>
      <c r="J249" s="347">
        <f>IFERROR(H249/D244,"-")</f>
        <v>3.6182530223054657E-3</v>
      </c>
    </row>
    <row r="250" spans="2:10" s="15" customFormat="1" ht="13.15" customHeight="1">
      <c r="B250" s="413">
        <v>42</v>
      </c>
      <c r="C250" s="414" t="s">
        <v>15</v>
      </c>
      <c r="D250" s="417">
        <f>VLOOKUP(C250,'市区町村別_COVID-19の状況'!$C$6:$D$79,2,0)</f>
        <v>60650</v>
      </c>
      <c r="E250" s="420">
        <f>VLOOKUP(C250,'市区町村別_COVID-19の状況'!$C$6:$J$79,8,0)</f>
        <v>197</v>
      </c>
      <c r="F250" s="56" t="s">
        <v>126</v>
      </c>
      <c r="G250" s="57"/>
      <c r="H250" s="342">
        <v>33</v>
      </c>
      <c r="I250" s="141">
        <f>IFERROR(H250/E250,"-")</f>
        <v>0.16751269035532995</v>
      </c>
      <c r="J250" s="347">
        <f>IFERROR(H250/D250,"-")</f>
        <v>5.4410552349546575E-4</v>
      </c>
    </row>
    <row r="251" spans="2:10" s="15" customFormat="1" ht="13.15" customHeight="1">
      <c r="B251" s="413"/>
      <c r="C251" s="415"/>
      <c r="D251" s="418"/>
      <c r="E251" s="436"/>
      <c r="F251" s="59"/>
      <c r="G251" s="88" t="s">
        <v>127</v>
      </c>
      <c r="H251" s="280">
        <v>31</v>
      </c>
      <c r="I251" s="119">
        <f>IFERROR(H251/E250,"-")</f>
        <v>0.15736040609137056</v>
      </c>
      <c r="J251" s="344">
        <f>IFERROR(H251/D250,"-")</f>
        <v>5.1112943116240724E-4</v>
      </c>
    </row>
    <row r="252" spans="2:10" s="15" customFormat="1" ht="13.15" customHeight="1">
      <c r="B252" s="413"/>
      <c r="C252" s="415"/>
      <c r="D252" s="418"/>
      <c r="E252" s="436"/>
      <c r="F252" s="59"/>
      <c r="G252" s="89" t="s">
        <v>128</v>
      </c>
      <c r="H252" s="225">
        <v>17</v>
      </c>
      <c r="I252" s="125">
        <f>IFERROR(H252/E250,"-")</f>
        <v>8.6294416243654817E-2</v>
      </c>
      <c r="J252" s="345">
        <f>IFERROR(H252/D250,"-")</f>
        <v>2.8029678483099753E-4</v>
      </c>
    </row>
    <row r="253" spans="2:10" s="15" customFormat="1" ht="13.15" customHeight="1">
      <c r="B253" s="413"/>
      <c r="C253" s="415"/>
      <c r="D253" s="418"/>
      <c r="E253" s="436"/>
      <c r="F253" s="59"/>
      <c r="G253" s="90" t="s">
        <v>129</v>
      </c>
      <c r="H253" s="226">
        <v>0</v>
      </c>
      <c r="I253" s="132">
        <f>IFERROR(H253/E250,"-")</f>
        <v>0</v>
      </c>
      <c r="J253" s="346">
        <f>IFERROR(H253/D250,"-")</f>
        <v>0</v>
      </c>
    </row>
    <row r="254" spans="2:10" s="15" customFormat="1" ht="13.15" customHeight="1">
      <c r="B254" s="413"/>
      <c r="C254" s="415"/>
      <c r="D254" s="418"/>
      <c r="E254" s="436"/>
      <c r="F254" s="423" t="s">
        <v>138</v>
      </c>
      <c r="G254" s="424"/>
      <c r="H254" s="227">
        <v>164</v>
      </c>
      <c r="I254" s="137">
        <f>IFERROR(H254/E250,"-")</f>
        <v>0.8324873096446701</v>
      </c>
      <c r="J254" s="347">
        <f>IFERROR(H254/D250,"-")</f>
        <v>2.7040395713107995E-3</v>
      </c>
    </row>
    <row r="255" spans="2:10" s="15" customFormat="1" ht="13.15" customHeight="1">
      <c r="B255" s="413"/>
      <c r="C255" s="416"/>
      <c r="D255" s="419"/>
      <c r="E255" s="437"/>
      <c r="F255" s="425" t="s">
        <v>135</v>
      </c>
      <c r="G255" s="426"/>
      <c r="H255" s="348">
        <v>197</v>
      </c>
      <c r="I255" s="349">
        <f>IFERROR(H255/E250,"-")</f>
        <v>1</v>
      </c>
      <c r="J255" s="347">
        <f>IFERROR(H255/D250,"-")</f>
        <v>3.2481450948062653E-3</v>
      </c>
    </row>
    <row r="256" spans="2:10" s="15" customFormat="1" ht="13.15" customHeight="1">
      <c r="B256" s="413">
        <v>43</v>
      </c>
      <c r="C256" s="414" t="s">
        <v>10</v>
      </c>
      <c r="D256" s="417">
        <f>VLOOKUP(C256,'市区町村別_COVID-19の状況'!$C$6:$D$79,2,0)</f>
        <v>37162</v>
      </c>
      <c r="E256" s="420">
        <f>VLOOKUP(C256,'市区町村別_COVID-19の状況'!$C$6:$J$79,8,0)</f>
        <v>159</v>
      </c>
      <c r="F256" s="56" t="s">
        <v>126</v>
      </c>
      <c r="G256" s="57"/>
      <c r="H256" s="342">
        <v>29</v>
      </c>
      <c r="I256" s="141">
        <f>IFERROR(H256/E256,"-")</f>
        <v>0.18238993710691823</v>
      </c>
      <c r="J256" s="347">
        <f>IFERROR(H256/D256,"-")</f>
        <v>7.8036704160163611E-4</v>
      </c>
    </row>
    <row r="257" spans="2:10" s="15" customFormat="1" ht="13.15" customHeight="1">
      <c r="B257" s="413"/>
      <c r="C257" s="415"/>
      <c r="D257" s="418"/>
      <c r="E257" s="436"/>
      <c r="F257" s="59"/>
      <c r="G257" s="88" t="s">
        <v>127</v>
      </c>
      <c r="H257" s="280">
        <v>29</v>
      </c>
      <c r="I257" s="119">
        <f>IFERROR(H257/E256,"-")</f>
        <v>0.18238993710691823</v>
      </c>
      <c r="J257" s="344">
        <f>IFERROR(H257/D256,"-")</f>
        <v>7.8036704160163611E-4</v>
      </c>
    </row>
    <row r="258" spans="2:10" s="15" customFormat="1" ht="13.15" customHeight="1">
      <c r="B258" s="413"/>
      <c r="C258" s="415"/>
      <c r="D258" s="418"/>
      <c r="E258" s="436"/>
      <c r="F258" s="59"/>
      <c r="G258" s="89" t="s">
        <v>128</v>
      </c>
      <c r="H258" s="225">
        <v>8</v>
      </c>
      <c r="I258" s="125">
        <f>IFERROR(H258/E256,"-")</f>
        <v>5.0314465408805034E-2</v>
      </c>
      <c r="J258" s="345">
        <f>IFERROR(H258/D256,"-")</f>
        <v>2.152736666487272E-4</v>
      </c>
    </row>
    <row r="259" spans="2:10" s="15" customFormat="1" ht="13.15" customHeight="1">
      <c r="B259" s="413"/>
      <c r="C259" s="415"/>
      <c r="D259" s="418"/>
      <c r="E259" s="436"/>
      <c r="F259" s="59"/>
      <c r="G259" s="90" t="s">
        <v>129</v>
      </c>
      <c r="H259" s="226">
        <v>0</v>
      </c>
      <c r="I259" s="132">
        <f>IFERROR(H259/E256,"-")</f>
        <v>0</v>
      </c>
      <c r="J259" s="346">
        <f>IFERROR(H259/D256,"-")</f>
        <v>0</v>
      </c>
    </row>
    <row r="260" spans="2:10" s="15" customFormat="1" ht="13.15" customHeight="1">
      <c r="B260" s="413"/>
      <c r="C260" s="415"/>
      <c r="D260" s="418"/>
      <c r="E260" s="436"/>
      <c r="F260" s="423" t="s">
        <v>138</v>
      </c>
      <c r="G260" s="424"/>
      <c r="H260" s="227">
        <v>130</v>
      </c>
      <c r="I260" s="137">
        <f>IFERROR(H260/E256,"-")</f>
        <v>0.8176100628930818</v>
      </c>
      <c r="J260" s="347">
        <f>IFERROR(H260/D256,"-")</f>
        <v>3.4981970830418171E-3</v>
      </c>
    </row>
    <row r="261" spans="2:10" s="15" customFormat="1" ht="13.15" customHeight="1">
      <c r="B261" s="413"/>
      <c r="C261" s="416"/>
      <c r="D261" s="419"/>
      <c r="E261" s="437"/>
      <c r="F261" s="425" t="s">
        <v>135</v>
      </c>
      <c r="G261" s="426"/>
      <c r="H261" s="348">
        <v>159</v>
      </c>
      <c r="I261" s="349">
        <f>IFERROR(H261/E256,"-")</f>
        <v>1</v>
      </c>
      <c r="J261" s="350">
        <f>IFERROR(H261/D256,"-")</f>
        <v>4.278564124643453E-3</v>
      </c>
    </row>
    <row r="262" spans="2:10" s="15" customFormat="1" ht="13.15" customHeight="1">
      <c r="B262" s="413">
        <v>44</v>
      </c>
      <c r="C262" s="414" t="s">
        <v>22</v>
      </c>
      <c r="D262" s="417">
        <f>VLOOKUP(C262,'市区町村別_COVID-19の状況'!$C$6:$D$79,2,0)</f>
        <v>41693</v>
      </c>
      <c r="E262" s="420">
        <f>VLOOKUP(C262,'市区町村別_COVID-19の状況'!$C$6:$J$79,8,0)</f>
        <v>190</v>
      </c>
      <c r="F262" s="56" t="s">
        <v>126</v>
      </c>
      <c r="G262" s="57"/>
      <c r="H262" s="342">
        <v>44</v>
      </c>
      <c r="I262" s="141">
        <f>IFERROR(H262/E262,"-")</f>
        <v>0.23157894736842105</v>
      </c>
      <c r="J262" s="343">
        <f>IFERROR(H262/D262,"-")</f>
        <v>1.05533302952534E-3</v>
      </c>
    </row>
    <row r="263" spans="2:10" s="15" customFormat="1" ht="13.15" customHeight="1">
      <c r="B263" s="413"/>
      <c r="C263" s="415"/>
      <c r="D263" s="418"/>
      <c r="E263" s="436"/>
      <c r="F263" s="59"/>
      <c r="G263" s="88" t="s">
        <v>127</v>
      </c>
      <c r="H263" s="280">
        <v>42</v>
      </c>
      <c r="I263" s="119">
        <f>IFERROR(H263/E262,"-")</f>
        <v>0.22105263157894736</v>
      </c>
      <c r="J263" s="344">
        <f>IFERROR(H263/D262,"-")</f>
        <v>1.0073633463650972E-3</v>
      </c>
    </row>
    <row r="264" spans="2:10" s="15" customFormat="1" ht="13.15" customHeight="1">
      <c r="B264" s="413"/>
      <c r="C264" s="415"/>
      <c r="D264" s="418"/>
      <c r="E264" s="436"/>
      <c r="F264" s="59"/>
      <c r="G264" s="89" t="s">
        <v>128</v>
      </c>
      <c r="H264" s="225">
        <v>17</v>
      </c>
      <c r="I264" s="125">
        <f>IFERROR(H264/E262,"-")</f>
        <v>8.9473684210526316E-2</v>
      </c>
      <c r="J264" s="345">
        <f>IFERROR(H264/D262,"-")</f>
        <v>4.0774230686206316E-4</v>
      </c>
    </row>
    <row r="265" spans="2:10" s="15" customFormat="1" ht="13.15" customHeight="1">
      <c r="B265" s="413"/>
      <c r="C265" s="415"/>
      <c r="D265" s="418"/>
      <c r="E265" s="436"/>
      <c r="F265" s="59"/>
      <c r="G265" s="90" t="s">
        <v>129</v>
      </c>
      <c r="H265" s="226">
        <v>0</v>
      </c>
      <c r="I265" s="132">
        <f>IFERROR(H265/E262,"-")</f>
        <v>0</v>
      </c>
      <c r="J265" s="346">
        <f>IFERROR(H265/D262,"-")</f>
        <v>0</v>
      </c>
    </row>
    <row r="266" spans="2:10" s="15" customFormat="1" ht="13.15" customHeight="1">
      <c r="B266" s="413"/>
      <c r="C266" s="415"/>
      <c r="D266" s="418"/>
      <c r="E266" s="436"/>
      <c r="F266" s="423" t="s">
        <v>138</v>
      </c>
      <c r="G266" s="424"/>
      <c r="H266" s="227">
        <v>146</v>
      </c>
      <c r="I266" s="137">
        <f>IFERROR(H266/E262,"-")</f>
        <v>0.76842105263157889</v>
      </c>
      <c r="J266" s="347">
        <f>IFERROR(H266/D262,"-")</f>
        <v>3.501786870697719E-3</v>
      </c>
    </row>
    <row r="267" spans="2:10" s="15" customFormat="1" ht="13.15" customHeight="1">
      <c r="B267" s="413"/>
      <c r="C267" s="416"/>
      <c r="D267" s="419"/>
      <c r="E267" s="437"/>
      <c r="F267" s="425" t="s">
        <v>135</v>
      </c>
      <c r="G267" s="426"/>
      <c r="H267" s="348">
        <v>190</v>
      </c>
      <c r="I267" s="349">
        <f>IFERROR(H267/E262,"-")</f>
        <v>1</v>
      </c>
      <c r="J267" s="350">
        <f>IFERROR(H267/D262,"-")</f>
        <v>4.5571199002230594E-3</v>
      </c>
    </row>
    <row r="268" spans="2:10" s="15" customFormat="1" ht="13.15" customHeight="1">
      <c r="B268" s="413">
        <v>45</v>
      </c>
      <c r="C268" s="414" t="s">
        <v>48</v>
      </c>
      <c r="D268" s="417">
        <f>VLOOKUP(C268,'市区町村別_COVID-19の状況'!$C$6:$D$79,2,0)</f>
        <v>14543</v>
      </c>
      <c r="E268" s="420">
        <f>VLOOKUP(C268,'市区町村別_COVID-19の状況'!$C$6:$J$79,8,0)</f>
        <v>23</v>
      </c>
      <c r="F268" s="56" t="s">
        <v>126</v>
      </c>
      <c r="G268" s="57"/>
      <c r="H268" s="342">
        <v>11</v>
      </c>
      <c r="I268" s="141">
        <f>IFERROR(H268/E268,"-")</f>
        <v>0.47826086956521741</v>
      </c>
      <c r="J268" s="343">
        <f>IFERROR(H268/D268,"-")</f>
        <v>7.5637763872653512E-4</v>
      </c>
    </row>
    <row r="269" spans="2:10" s="15" customFormat="1" ht="13.15" customHeight="1">
      <c r="B269" s="413"/>
      <c r="C269" s="415"/>
      <c r="D269" s="418"/>
      <c r="E269" s="436"/>
      <c r="F269" s="59"/>
      <c r="G269" s="88" t="s">
        <v>127</v>
      </c>
      <c r="H269" s="280">
        <v>11</v>
      </c>
      <c r="I269" s="119">
        <f>IFERROR(H269/E268,"-")</f>
        <v>0.47826086956521741</v>
      </c>
      <c r="J269" s="344">
        <f>IFERROR(H269/D268,"-")</f>
        <v>7.5637763872653512E-4</v>
      </c>
    </row>
    <row r="270" spans="2:10" s="15" customFormat="1" ht="13.15" customHeight="1">
      <c r="B270" s="413"/>
      <c r="C270" s="415"/>
      <c r="D270" s="418"/>
      <c r="E270" s="436"/>
      <c r="F270" s="59"/>
      <c r="G270" s="89" t="s">
        <v>128</v>
      </c>
      <c r="H270" s="225">
        <v>1</v>
      </c>
      <c r="I270" s="125">
        <f>IFERROR(H270/E268,"-")</f>
        <v>4.3478260869565216E-2</v>
      </c>
      <c r="J270" s="345">
        <f>IFERROR(H270/D268,"-")</f>
        <v>6.8761603520594097E-5</v>
      </c>
    </row>
    <row r="271" spans="2:10" s="15" customFormat="1" ht="13.15" customHeight="1">
      <c r="B271" s="413"/>
      <c r="C271" s="415"/>
      <c r="D271" s="418"/>
      <c r="E271" s="436"/>
      <c r="F271" s="59"/>
      <c r="G271" s="90" t="s">
        <v>129</v>
      </c>
      <c r="H271" s="226">
        <v>0</v>
      </c>
      <c r="I271" s="132">
        <f>IFERROR(H271/E268,"-")</f>
        <v>0</v>
      </c>
      <c r="J271" s="346">
        <f>IFERROR(H271/D268,"-")</f>
        <v>0</v>
      </c>
    </row>
    <row r="272" spans="2:10" s="15" customFormat="1" ht="13.15" customHeight="1">
      <c r="B272" s="413"/>
      <c r="C272" s="415"/>
      <c r="D272" s="418"/>
      <c r="E272" s="436"/>
      <c r="F272" s="423" t="s">
        <v>138</v>
      </c>
      <c r="G272" s="424"/>
      <c r="H272" s="227">
        <v>12</v>
      </c>
      <c r="I272" s="137">
        <f>IFERROR(H272/E268,"-")</f>
        <v>0.52173913043478259</v>
      </c>
      <c r="J272" s="347">
        <f>IFERROR(H272/D268,"-")</f>
        <v>8.2513924224712916E-4</v>
      </c>
    </row>
    <row r="273" spans="2:10" s="15" customFormat="1" ht="13.15" customHeight="1">
      <c r="B273" s="413"/>
      <c r="C273" s="416"/>
      <c r="D273" s="419"/>
      <c r="E273" s="437"/>
      <c r="F273" s="425" t="s">
        <v>135</v>
      </c>
      <c r="G273" s="426"/>
      <c r="H273" s="348">
        <v>23</v>
      </c>
      <c r="I273" s="349">
        <f>IFERROR(H273/E268,"-")</f>
        <v>1</v>
      </c>
      <c r="J273" s="350">
        <f>IFERROR(H273/D268,"-")</f>
        <v>1.5815168809736643E-3</v>
      </c>
    </row>
    <row r="274" spans="2:10" s="15" customFormat="1" ht="13.15" customHeight="1">
      <c r="B274" s="413">
        <v>46</v>
      </c>
      <c r="C274" s="414" t="s">
        <v>26</v>
      </c>
      <c r="D274" s="417">
        <f>VLOOKUP(C274,'市区町村別_COVID-19の状況'!$C$6:$D$79,2,0)</f>
        <v>18436</v>
      </c>
      <c r="E274" s="420">
        <f>VLOOKUP(C274,'市区町村別_COVID-19の状況'!$C$6:$J$79,8,0)</f>
        <v>22</v>
      </c>
      <c r="F274" s="56" t="s">
        <v>126</v>
      </c>
      <c r="G274" s="57"/>
      <c r="H274" s="342">
        <v>9</v>
      </c>
      <c r="I274" s="141">
        <f>IFERROR(H274/E274,"-")</f>
        <v>0.40909090909090912</v>
      </c>
      <c r="J274" s="343">
        <f>IFERROR(H274/D274,"-")</f>
        <v>4.881753091776958E-4</v>
      </c>
    </row>
    <row r="275" spans="2:10" s="15" customFormat="1" ht="13.15" customHeight="1">
      <c r="B275" s="413"/>
      <c r="C275" s="415"/>
      <c r="D275" s="418"/>
      <c r="E275" s="436"/>
      <c r="F275" s="59"/>
      <c r="G275" s="88" t="s">
        <v>127</v>
      </c>
      <c r="H275" s="280">
        <v>9</v>
      </c>
      <c r="I275" s="119">
        <f>IFERROR(H275/E274,"-")</f>
        <v>0.40909090909090912</v>
      </c>
      <c r="J275" s="344">
        <f>IFERROR(H275/D274,"-")</f>
        <v>4.881753091776958E-4</v>
      </c>
    </row>
    <row r="276" spans="2:10" s="15" customFormat="1" ht="13.15" customHeight="1">
      <c r="B276" s="413"/>
      <c r="C276" s="415"/>
      <c r="D276" s="418"/>
      <c r="E276" s="436"/>
      <c r="F276" s="59"/>
      <c r="G276" s="89" t="s">
        <v>128</v>
      </c>
      <c r="H276" s="225">
        <v>6</v>
      </c>
      <c r="I276" s="125">
        <f>IFERROR(H276/E274,"-")</f>
        <v>0.27272727272727271</v>
      </c>
      <c r="J276" s="345">
        <f>IFERROR(H276/D274,"-")</f>
        <v>3.254502061184639E-4</v>
      </c>
    </row>
    <row r="277" spans="2:10" s="15" customFormat="1" ht="13.15" customHeight="1">
      <c r="B277" s="413"/>
      <c r="C277" s="415"/>
      <c r="D277" s="418"/>
      <c r="E277" s="436"/>
      <c r="F277" s="59"/>
      <c r="G277" s="90" t="s">
        <v>129</v>
      </c>
      <c r="H277" s="226">
        <v>0</v>
      </c>
      <c r="I277" s="132">
        <f>IFERROR(H277/E274,"-")</f>
        <v>0</v>
      </c>
      <c r="J277" s="346">
        <f>IFERROR(H277/D274,"-")</f>
        <v>0</v>
      </c>
    </row>
    <row r="278" spans="2:10" s="15" customFormat="1" ht="13.15" customHeight="1">
      <c r="B278" s="413"/>
      <c r="C278" s="415"/>
      <c r="D278" s="418"/>
      <c r="E278" s="436"/>
      <c r="F278" s="423" t="s">
        <v>138</v>
      </c>
      <c r="G278" s="424"/>
      <c r="H278" s="227">
        <v>13</v>
      </c>
      <c r="I278" s="137">
        <f>IFERROR(H278/E274,"-")</f>
        <v>0.59090909090909094</v>
      </c>
      <c r="J278" s="347">
        <f>IFERROR(H278/D274,"-")</f>
        <v>7.0514211325667169E-4</v>
      </c>
    </row>
    <row r="279" spans="2:10" s="15" customFormat="1" ht="13.15" customHeight="1">
      <c r="B279" s="413"/>
      <c r="C279" s="416"/>
      <c r="D279" s="419"/>
      <c r="E279" s="437"/>
      <c r="F279" s="425" t="s">
        <v>135</v>
      </c>
      <c r="G279" s="426"/>
      <c r="H279" s="348">
        <v>22</v>
      </c>
      <c r="I279" s="349">
        <f>IFERROR(H279/E274,"-")</f>
        <v>1</v>
      </c>
      <c r="J279" s="350">
        <f>IFERROR(H279/D274,"-")</f>
        <v>1.1933174224343676E-3</v>
      </c>
    </row>
    <row r="280" spans="2:10" s="15" customFormat="1" ht="13.15" customHeight="1">
      <c r="B280" s="413">
        <v>47</v>
      </c>
      <c r="C280" s="414" t="s">
        <v>16</v>
      </c>
      <c r="D280" s="417">
        <f>VLOOKUP(C280,'市区町村別_COVID-19の状況'!$C$6:$D$79,2,0)</f>
        <v>37305</v>
      </c>
      <c r="E280" s="420">
        <f>VLOOKUP(C280,'市区町村別_COVID-19の状況'!$C$6:$J$79,8,0)</f>
        <v>176</v>
      </c>
      <c r="F280" s="56" t="s">
        <v>126</v>
      </c>
      <c r="G280" s="57"/>
      <c r="H280" s="342">
        <v>33</v>
      </c>
      <c r="I280" s="141">
        <f>IFERROR(H280/E280,"-")</f>
        <v>0.1875</v>
      </c>
      <c r="J280" s="343">
        <f>IFERROR(H280/D280,"-")</f>
        <v>8.8459991958182553E-4</v>
      </c>
    </row>
    <row r="281" spans="2:10" s="15" customFormat="1" ht="13.15" customHeight="1">
      <c r="B281" s="413"/>
      <c r="C281" s="415"/>
      <c r="D281" s="418"/>
      <c r="E281" s="436"/>
      <c r="F281" s="59"/>
      <c r="G281" s="88" t="s">
        <v>127</v>
      </c>
      <c r="H281" s="280">
        <v>32</v>
      </c>
      <c r="I281" s="119">
        <f>IFERROR(H281/E280,"-")</f>
        <v>0.18181818181818182</v>
      </c>
      <c r="J281" s="344">
        <f>IFERROR(H281/D280,"-")</f>
        <v>8.5779386141267928E-4</v>
      </c>
    </row>
    <row r="282" spans="2:10" s="15" customFormat="1" ht="13.15" customHeight="1">
      <c r="B282" s="413"/>
      <c r="C282" s="415"/>
      <c r="D282" s="418"/>
      <c r="E282" s="436"/>
      <c r="F282" s="59"/>
      <c r="G282" s="89" t="s">
        <v>128</v>
      </c>
      <c r="H282" s="225">
        <v>15</v>
      </c>
      <c r="I282" s="125">
        <f>IFERROR(H282/E280,"-")</f>
        <v>8.5227272727272721E-2</v>
      </c>
      <c r="J282" s="345">
        <f>IFERROR(H282/D280,"-")</f>
        <v>4.020908725371934E-4</v>
      </c>
    </row>
    <row r="283" spans="2:10" s="15" customFormat="1" ht="13.15" customHeight="1">
      <c r="B283" s="413"/>
      <c r="C283" s="415"/>
      <c r="D283" s="418"/>
      <c r="E283" s="436"/>
      <c r="F283" s="59"/>
      <c r="G283" s="90" t="s">
        <v>129</v>
      </c>
      <c r="H283" s="226">
        <v>0</v>
      </c>
      <c r="I283" s="132">
        <f>IFERROR(H283/E280,"-")</f>
        <v>0</v>
      </c>
      <c r="J283" s="346">
        <f>IFERROR(H283/D280,"-")</f>
        <v>0</v>
      </c>
    </row>
    <row r="284" spans="2:10" s="15" customFormat="1" ht="13.15" customHeight="1">
      <c r="B284" s="413"/>
      <c r="C284" s="415"/>
      <c r="D284" s="418"/>
      <c r="E284" s="436"/>
      <c r="F284" s="423" t="s">
        <v>138</v>
      </c>
      <c r="G284" s="424"/>
      <c r="H284" s="227">
        <v>143</v>
      </c>
      <c r="I284" s="137">
        <f>IFERROR(H284/E280,"-")</f>
        <v>0.8125</v>
      </c>
      <c r="J284" s="347">
        <f>IFERROR(H284/D280,"-")</f>
        <v>3.8332663181879106E-3</v>
      </c>
    </row>
    <row r="285" spans="2:10" s="15" customFormat="1" ht="13.15" customHeight="1">
      <c r="B285" s="413"/>
      <c r="C285" s="416"/>
      <c r="D285" s="419"/>
      <c r="E285" s="437"/>
      <c r="F285" s="425" t="s">
        <v>135</v>
      </c>
      <c r="G285" s="426"/>
      <c r="H285" s="348">
        <v>176</v>
      </c>
      <c r="I285" s="349">
        <f>IFERROR(H285/E280,"-")</f>
        <v>1</v>
      </c>
      <c r="J285" s="350">
        <f>IFERROR(H285/D280,"-")</f>
        <v>4.7178662377697356E-3</v>
      </c>
    </row>
    <row r="286" spans="2:10" s="15" customFormat="1" ht="13.15" customHeight="1">
      <c r="B286" s="413">
        <v>48</v>
      </c>
      <c r="C286" s="414" t="s">
        <v>27</v>
      </c>
      <c r="D286" s="417">
        <f>VLOOKUP(C286,'市区町村別_COVID-19の状況'!$C$6:$D$79,2,0)</f>
        <v>20008</v>
      </c>
      <c r="E286" s="420">
        <f>VLOOKUP(C286,'市区町村別_COVID-19の状況'!$C$6:$J$79,8,0)</f>
        <v>30</v>
      </c>
      <c r="F286" s="56" t="s">
        <v>126</v>
      </c>
      <c r="G286" s="57"/>
      <c r="H286" s="342">
        <v>9</v>
      </c>
      <c r="I286" s="141">
        <f>IFERROR(H286/E286,"-")</f>
        <v>0.3</v>
      </c>
      <c r="J286" s="343">
        <f>IFERROR(H286/D286,"-")</f>
        <v>4.4982007197121152E-4</v>
      </c>
    </row>
    <row r="287" spans="2:10" s="15" customFormat="1" ht="13.15" customHeight="1">
      <c r="B287" s="413"/>
      <c r="C287" s="415"/>
      <c r="D287" s="418"/>
      <c r="E287" s="436"/>
      <c r="F287" s="59"/>
      <c r="G287" s="88" t="s">
        <v>127</v>
      </c>
      <c r="H287" s="280">
        <v>9</v>
      </c>
      <c r="I287" s="119">
        <f>IFERROR(H287/E286,"-")</f>
        <v>0.3</v>
      </c>
      <c r="J287" s="344">
        <f>IFERROR(H287/D286,"-")</f>
        <v>4.4982007197121152E-4</v>
      </c>
    </row>
    <row r="288" spans="2:10" s="15" customFormat="1" ht="13.15" customHeight="1">
      <c r="B288" s="413"/>
      <c r="C288" s="415"/>
      <c r="D288" s="418"/>
      <c r="E288" s="436"/>
      <c r="F288" s="59"/>
      <c r="G288" s="89" t="s">
        <v>128</v>
      </c>
      <c r="H288" s="225">
        <v>4</v>
      </c>
      <c r="I288" s="125">
        <f>IFERROR(H288/E286,"-")</f>
        <v>0.13333333333333333</v>
      </c>
      <c r="J288" s="345">
        <f>IFERROR(H288/D286,"-")</f>
        <v>1.9992003198720512E-4</v>
      </c>
    </row>
    <row r="289" spans="2:10" s="15" customFormat="1" ht="13.15" customHeight="1">
      <c r="B289" s="413"/>
      <c r="C289" s="415"/>
      <c r="D289" s="418"/>
      <c r="E289" s="436"/>
      <c r="F289" s="59"/>
      <c r="G289" s="90" t="s">
        <v>129</v>
      </c>
      <c r="H289" s="226">
        <v>0</v>
      </c>
      <c r="I289" s="132">
        <f>IFERROR(H289/E286,"-")</f>
        <v>0</v>
      </c>
      <c r="J289" s="346">
        <f>IFERROR(H289/D286,"-")</f>
        <v>0</v>
      </c>
    </row>
    <row r="290" spans="2:10" s="15" customFormat="1" ht="13.15" customHeight="1">
      <c r="B290" s="413"/>
      <c r="C290" s="415"/>
      <c r="D290" s="418"/>
      <c r="E290" s="436"/>
      <c r="F290" s="423" t="s">
        <v>138</v>
      </c>
      <c r="G290" s="424"/>
      <c r="H290" s="227">
        <v>21</v>
      </c>
      <c r="I290" s="137">
        <f>IFERROR(H290/E286,"-")</f>
        <v>0.7</v>
      </c>
      <c r="J290" s="347">
        <f>IFERROR(H290/D286,"-")</f>
        <v>1.049580167932827E-3</v>
      </c>
    </row>
    <row r="291" spans="2:10" s="15" customFormat="1" ht="13.15" customHeight="1">
      <c r="B291" s="413"/>
      <c r="C291" s="416"/>
      <c r="D291" s="419"/>
      <c r="E291" s="437"/>
      <c r="F291" s="425" t="s">
        <v>135</v>
      </c>
      <c r="G291" s="426"/>
      <c r="H291" s="348">
        <v>30</v>
      </c>
      <c r="I291" s="349">
        <f>IFERROR(H291/E286,"-")</f>
        <v>1</v>
      </c>
      <c r="J291" s="356">
        <f>IFERROR(H291/D286,"-")</f>
        <v>1.4994002399040384E-3</v>
      </c>
    </row>
    <row r="292" spans="2:10" s="15" customFormat="1" ht="13.15" customHeight="1">
      <c r="B292" s="413">
        <v>49</v>
      </c>
      <c r="C292" s="414" t="s">
        <v>28</v>
      </c>
      <c r="D292" s="417">
        <f>VLOOKUP(C292,'市区町村別_COVID-19の状況'!$C$6:$D$79,2,0)</f>
        <v>20272</v>
      </c>
      <c r="E292" s="420">
        <f>VLOOKUP(C292,'市区町村別_COVID-19の状況'!$C$6:$J$79,8,0)</f>
        <v>49</v>
      </c>
      <c r="F292" s="56" t="s">
        <v>126</v>
      </c>
      <c r="G292" s="57"/>
      <c r="H292" s="342">
        <v>11</v>
      </c>
      <c r="I292" s="141">
        <f>IFERROR(H292/E292,"-")</f>
        <v>0.22448979591836735</v>
      </c>
      <c r="J292" s="343">
        <f>IFERROR(H292/D292,"-")</f>
        <v>5.4262036306235205E-4</v>
      </c>
    </row>
    <row r="293" spans="2:10" s="15" customFormat="1" ht="13.15" customHeight="1">
      <c r="B293" s="413"/>
      <c r="C293" s="415"/>
      <c r="D293" s="418"/>
      <c r="E293" s="436"/>
      <c r="F293" s="59"/>
      <c r="G293" s="88" t="s">
        <v>127</v>
      </c>
      <c r="H293" s="280">
        <v>11</v>
      </c>
      <c r="I293" s="119">
        <f>IFERROR(H293/E292,"-")</f>
        <v>0.22448979591836735</v>
      </c>
      <c r="J293" s="344">
        <f>IFERROR(H293/D292,"-")</f>
        <v>5.4262036306235205E-4</v>
      </c>
    </row>
    <row r="294" spans="2:10" s="15" customFormat="1" ht="13.15" customHeight="1">
      <c r="B294" s="413"/>
      <c r="C294" s="415"/>
      <c r="D294" s="418"/>
      <c r="E294" s="436"/>
      <c r="F294" s="59"/>
      <c r="G294" s="89" t="s">
        <v>128</v>
      </c>
      <c r="H294" s="225">
        <v>2</v>
      </c>
      <c r="I294" s="125">
        <f>IFERROR(H294/E292,"-")</f>
        <v>4.0816326530612242E-2</v>
      </c>
      <c r="J294" s="345">
        <f>IFERROR(H294/D292,"-")</f>
        <v>9.8658247829518548E-5</v>
      </c>
    </row>
    <row r="295" spans="2:10" s="15" customFormat="1" ht="13.15" customHeight="1">
      <c r="B295" s="413"/>
      <c r="C295" s="415"/>
      <c r="D295" s="418"/>
      <c r="E295" s="436"/>
      <c r="F295" s="59"/>
      <c r="G295" s="90" t="s">
        <v>129</v>
      </c>
      <c r="H295" s="226">
        <v>0</v>
      </c>
      <c r="I295" s="132">
        <f>IFERROR(H295/E292,"-")</f>
        <v>0</v>
      </c>
      <c r="J295" s="346">
        <f>IFERROR(H295/D292,"-")</f>
        <v>0</v>
      </c>
    </row>
    <row r="296" spans="2:10" s="15" customFormat="1" ht="13.15" customHeight="1">
      <c r="B296" s="413"/>
      <c r="C296" s="415"/>
      <c r="D296" s="418"/>
      <c r="E296" s="436"/>
      <c r="F296" s="423" t="s">
        <v>138</v>
      </c>
      <c r="G296" s="424"/>
      <c r="H296" s="227">
        <v>38</v>
      </c>
      <c r="I296" s="137">
        <f>IFERROR(H296/E292,"-")</f>
        <v>0.77551020408163263</v>
      </c>
      <c r="J296" s="347">
        <f>IFERROR(H296/D292,"-")</f>
        <v>1.8745067087608525E-3</v>
      </c>
    </row>
    <row r="297" spans="2:10" s="15" customFormat="1" ht="13.15" customHeight="1">
      <c r="B297" s="413"/>
      <c r="C297" s="416"/>
      <c r="D297" s="419"/>
      <c r="E297" s="437"/>
      <c r="F297" s="425" t="s">
        <v>135</v>
      </c>
      <c r="G297" s="426"/>
      <c r="H297" s="348">
        <v>49</v>
      </c>
      <c r="I297" s="349">
        <f>IFERROR(H297/E292,"-")</f>
        <v>1</v>
      </c>
      <c r="J297" s="350">
        <f>IFERROR(H297/D292,"-")</f>
        <v>2.4171270718232043E-3</v>
      </c>
    </row>
    <row r="298" spans="2:10" s="15" customFormat="1" ht="13.15" customHeight="1">
      <c r="B298" s="413">
        <v>50</v>
      </c>
      <c r="C298" s="414" t="s">
        <v>17</v>
      </c>
      <c r="D298" s="417">
        <f>VLOOKUP(C298,'市区町村別_COVID-19の状況'!$C$6:$D$79,2,0)</f>
        <v>18094</v>
      </c>
      <c r="E298" s="420">
        <f>VLOOKUP(C298,'市区町村別_COVID-19の状況'!$C$6:$J$79,8,0)</f>
        <v>101</v>
      </c>
      <c r="F298" s="56" t="s">
        <v>126</v>
      </c>
      <c r="G298" s="57"/>
      <c r="H298" s="342">
        <v>19</v>
      </c>
      <c r="I298" s="141">
        <f>IFERROR(H298/E298,"-")</f>
        <v>0.18811881188118812</v>
      </c>
      <c r="J298" s="343">
        <f>IFERROR(H298/D298,"-")</f>
        <v>1.050071847021112E-3</v>
      </c>
    </row>
    <row r="299" spans="2:10" s="15" customFormat="1" ht="13.15" customHeight="1">
      <c r="B299" s="413"/>
      <c r="C299" s="415"/>
      <c r="D299" s="418"/>
      <c r="E299" s="436"/>
      <c r="F299" s="59"/>
      <c r="G299" s="88" t="s">
        <v>127</v>
      </c>
      <c r="H299" s="280">
        <v>19</v>
      </c>
      <c r="I299" s="119">
        <f>IFERROR(H299/E298,"-")</f>
        <v>0.18811881188118812</v>
      </c>
      <c r="J299" s="344">
        <f>IFERROR(H299/D298,"-")</f>
        <v>1.050071847021112E-3</v>
      </c>
    </row>
    <row r="300" spans="2:10" s="15" customFormat="1" ht="13.15" customHeight="1">
      <c r="B300" s="413"/>
      <c r="C300" s="415"/>
      <c r="D300" s="418"/>
      <c r="E300" s="436"/>
      <c r="F300" s="59"/>
      <c r="G300" s="89" t="s">
        <v>128</v>
      </c>
      <c r="H300" s="225">
        <v>9</v>
      </c>
      <c r="I300" s="125">
        <f>IFERROR(H300/E298,"-")</f>
        <v>8.9108910891089105E-2</v>
      </c>
      <c r="J300" s="345">
        <f>IFERROR(H300/D298,"-")</f>
        <v>4.9740245385210572E-4</v>
      </c>
    </row>
    <row r="301" spans="2:10" s="15" customFormat="1" ht="13.15" customHeight="1">
      <c r="B301" s="413"/>
      <c r="C301" s="415"/>
      <c r="D301" s="418"/>
      <c r="E301" s="436"/>
      <c r="F301" s="59"/>
      <c r="G301" s="90" t="s">
        <v>129</v>
      </c>
      <c r="H301" s="226">
        <v>0</v>
      </c>
      <c r="I301" s="132">
        <f>IFERROR(H301/E298,"-")</f>
        <v>0</v>
      </c>
      <c r="J301" s="346">
        <f>IFERROR(H301/D298,"-")</f>
        <v>0</v>
      </c>
    </row>
    <row r="302" spans="2:10" s="15" customFormat="1" ht="13.15" customHeight="1">
      <c r="B302" s="413"/>
      <c r="C302" s="415"/>
      <c r="D302" s="418"/>
      <c r="E302" s="436"/>
      <c r="F302" s="423" t="s">
        <v>138</v>
      </c>
      <c r="G302" s="424"/>
      <c r="H302" s="227">
        <v>82</v>
      </c>
      <c r="I302" s="137">
        <f>IFERROR(H302/E298,"-")</f>
        <v>0.81188118811881194</v>
      </c>
      <c r="J302" s="347">
        <f>IFERROR(H302/D298,"-")</f>
        <v>4.5318890239858514E-3</v>
      </c>
    </row>
    <row r="303" spans="2:10" s="15" customFormat="1" ht="13.15" customHeight="1">
      <c r="B303" s="413"/>
      <c r="C303" s="416"/>
      <c r="D303" s="419"/>
      <c r="E303" s="437"/>
      <c r="F303" s="425" t="s">
        <v>135</v>
      </c>
      <c r="G303" s="426"/>
      <c r="H303" s="348">
        <v>101</v>
      </c>
      <c r="I303" s="349">
        <f>IFERROR(H303/E298,"-")</f>
        <v>1</v>
      </c>
      <c r="J303" s="350">
        <f>IFERROR(H303/D298,"-")</f>
        <v>5.581960871006964E-3</v>
      </c>
    </row>
    <row r="304" spans="2:10" s="15" customFormat="1" ht="13.15" customHeight="1">
      <c r="B304" s="413">
        <v>51</v>
      </c>
      <c r="C304" s="414" t="s">
        <v>49</v>
      </c>
      <c r="D304" s="417">
        <f>VLOOKUP(C304,'市区町村別_COVID-19の状況'!$C$6:$D$79,2,0)</f>
        <v>24024</v>
      </c>
      <c r="E304" s="420">
        <f>VLOOKUP(C304,'市区町村別_COVID-19の状況'!$C$6:$J$79,8,0)</f>
        <v>73</v>
      </c>
      <c r="F304" s="56" t="s">
        <v>126</v>
      </c>
      <c r="G304" s="57"/>
      <c r="H304" s="342">
        <v>33</v>
      </c>
      <c r="I304" s="141">
        <f>IFERROR(H304/E304,"-")</f>
        <v>0.45205479452054792</v>
      </c>
      <c r="J304" s="343">
        <f>IFERROR(H304/D304,"-")</f>
        <v>1.3736263736263737E-3</v>
      </c>
    </row>
    <row r="305" spans="2:10" s="15" customFormat="1" ht="13.15" customHeight="1">
      <c r="B305" s="413"/>
      <c r="C305" s="415"/>
      <c r="D305" s="418"/>
      <c r="E305" s="436"/>
      <c r="F305" s="59"/>
      <c r="G305" s="88" t="s">
        <v>127</v>
      </c>
      <c r="H305" s="280">
        <v>33</v>
      </c>
      <c r="I305" s="119">
        <f>IFERROR(H305/E304,"-")</f>
        <v>0.45205479452054792</v>
      </c>
      <c r="J305" s="344">
        <f>IFERROR(H305/D304,"-")</f>
        <v>1.3736263736263737E-3</v>
      </c>
    </row>
    <row r="306" spans="2:10" s="15" customFormat="1" ht="13.15" customHeight="1">
      <c r="B306" s="413"/>
      <c r="C306" s="415"/>
      <c r="D306" s="418"/>
      <c r="E306" s="436"/>
      <c r="F306" s="59"/>
      <c r="G306" s="89" t="s">
        <v>128</v>
      </c>
      <c r="H306" s="225">
        <v>5</v>
      </c>
      <c r="I306" s="125">
        <f>IFERROR(H306/E304,"-")</f>
        <v>6.8493150684931503E-2</v>
      </c>
      <c r="J306" s="345">
        <f>IFERROR(H306/D304,"-")</f>
        <v>2.0812520812520813E-4</v>
      </c>
    </row>
    <row r="307" spans="2:10" s="15" customFormat="1" ht="13.15" customHeight="1">
      <c r="B307" s="413"/>
      <c r="C307" s="415"/>
      <c r="D307" s="418"/>
      <c r="E307" s="436"/>
      <c r="F307" s="59"/>
      <c r="G307" s="90" t="s">
        <v>129</v>
      </c>
      <c r="H307" s="226">
        <v>0</v>
      </c>
      <c r="I307" s="132">
        <f>IFERROR(H307/E304,"-")</f>
        <v>0</v>
      </c>
      <c r="J307" s="346">
        <f>IFERROR(H307/D304,"-")</f>
        <v>0</v>
      </c>
    </row>
    <row r="308" spans="2:10" s="15" customFormat="1" ht="13.15" customHeight="1">
      <c r="B308" s="413"/>
      <c r="C308" s="415"/>
      <c r="D308" s="418"/>
      <c r="E308" s="436"/>
      <c r="F308" s="423" t="s">
        <v>138</v>
      </c>
      <c r="G308" s="424"/>
      <c r="H308" s="227">
        <v>40</v>
      </c>
      <c r="I308" s="137">
        <f>IFERROR(H308/E304,"-")</f>
        <v>0.54794520547945202</v>
      </c>
      <c r="J308" s="347">
        <f>IFERROR(H308/D304,"-")</f>
        <v>1.665001665001665E-3</v>
      </c>
    </row>
    <row r="309" spans="2:10" s="15" customFormat="1" ht="13.15" customHeight="1">
      <c r="B309" s="413"/>
      <c r="C309" s="416"/>
      <c r="D309" s="419"/>
      <c r="E309" s="437"/>
      <c r="F309" s="425" t="s">
        <v>135</v>
      </c>
      <c r="G309" s="426"/>
      <c r="H309" s="348">
        <v>73</v>
      </c>
      <c r="I309" s="349">
        <f>IFERROR(H309/E304,"-")</f>
        <v>1</v>
      </c>
      <c r="J309" s="350">
        <f>IFERROR(H309/D304,"-")</f>
        <v>3.0386280386280385E-3</v>
      </c>
    </row>
    <row r="310" spans="2:10" s="15" customFormat="1" ht="13.15" customHeight="1">
      <c r="B310" s="413">
        <v>52</v>
      </c>
      <c r="C310" s="414" t="s">
        <v>5</v>
      </c>
      <c r="D310" s="417">
        <f>VLOOKUP(C310,'市区町村別_COVID-19の状況'!$C$6:$D$79,2,0)</f>
        <v>19635</v>
      </c>
      <c r="E310" s="420">
        <f>VLOOKUP(C310,'市区町村別_COVID-19の状況'!$C$6:$J$79,8,0)</f>
        <v>44</v>
      </c>
      <c r="F310" s="56" t="s">
        <v>126</v>
      </c>
      <c r="G310" s="57"/>
      <c r="H310" s="342">
        <v>9</v>
      </c>
      <c r="I310" s="141">
        <f>IFERROR(H310/E310,"-")</f>
        <v>0.20454545454545456</v>
      </c>
      <c r="J310" s="343">
        <f>IFERROR(H310/D310,"-")</f>
        <v>4.5836516424751719E-4</v>
      </c>
    </row>
    <row r="311" spans="2:10" s="15" customFormat="1" ht="13.15" customHeight="1">
      <c r="B311" s="413"/>
      <c r="C311" s="415"/>
      <c r="D311" s="418"/>
      <c r="E311" s="436"/>
      <c r="F311" s="59"/>
      <c r="G311" s="88" t="s">
        <v>127</v>
      </c>
      <c r="H311" s="280">
        <v>7</v>
      </c>
      <c r="I311" s="119">
        <f>IFERROR(H311/E310,"-")</f>
        <v>0.15909090909090909</v>
      </c>
      <c r="J311" s="344">
        <f>IFERROR(H311/D310,"-")</f>
        <v>3.5650623885918003E-4</v>
      </c>
    </row>
    <row r="312" spans="2:10" s="15" customFormat="1" ht="13.15" customHeight="1">
      <c r="B312" s="413"/>
      <c r="C312" s="415"/>
      <c r="D312" s="418"/>
      <c r="E312" s="436"/>
      <c r="F312" s="59"/>
      <c r="G312" s="89" t="s">
        <v>128</v>
      </c>
      <c r="H312" s="225">
        <v>6</v>
      </c>
      <c r="I312" s="125">
        <f>IFERROR(H312/E310,"-")</f>
        <v>0.13636363636363635</v>
      </c>
      <c r="J312" s="345">
        <f>IFERROR(H312/D310,"-")</f>
        <v>3.0557677616501144E-4</v>
      </c>
    </row>
    <row r="313" spans="2:10" s="15" customFormat="1" ht="13.15" customHeight="1">
      <c r="B313" s="413"/>
      <c r="C313" s="415"/>
      <c r="D313" s="418"/>
      <c r="E313" s="436"/>
      <c r="F313" s="59"/>
      <c r="G313" s="90" t="s">
        <v>129</v>
      </c>
      <c r="H313" s="226">
        <v>0</v>
      </c>
      <c r="I313" s="132">
        <f>IFERROR(H313/E310,"-")</f>
        <v>0</v>
      </c>
      <c r="J313" s="346">
        <f>IFERROR(H313/D310,"-")</f>
        <v>0</v>
      </c>
    </row>
    <row r="314" spans="2:10" s="15" customFormat="1" ht="13.15" customHeight="1">
      <c r="B314" s="413"/>
      <c r="C314" s="415"/>
      <c r="D314" s="418"/>
      <c r="E314" s="436"/>
      <c r="F314" s="423" t="s">
        <v>138</v>
      </c>
      <c r="G314" s="424"/>
      <c r="H314" s="227">
        <v>35</v>
      </c>
      <c r="I314" s="137">
        <f>IFERROR(H314/E310,"-")</f>
        <v>0.79545454545454541</v>
      </c>
      <c r="J314" s="347">
        <f>IFERROR(H314/D310,"-")</f>
        <v>1.7825311942959001E-3</v>
      </c>
    </row>
    <row r="315" spans="2:10" s="15" customFormat="1" ht="13.15" customHeight="1">
      <c r="B315" s="413"/>
      <c r="C315" s="416"/>
      <c r="D315" s="419"/>
      <c r="E315" s="437"/>
      <c r="F315" s="425" t="s">
        <v>135</v>
      </c>
      <c r="G315" s="426"/>
      <c r="H315" s="348">
        <v>44</v>
      </c>
      <c r="I315" s="349">
        <f>IFERROR(H315/E310,"-")</f>
        <v>1</v>
      </c>
      <c r="J315" s="350">
        <f>IFERROR(H315/D310,"-")</f>
        <v>2.2408963585434172E-3</v>
      </c>
    </row>
    <row r="316" spans="2:10" s="15" customFormat="1" ht="13.15" customHeight="1">
      <c r="B316" s="413">
        <v>53</v>
      </c>
      <c r="C316" s="414" t="s">
        <v>23</v>
      </c>
      <c r="D316" s="417">
        <f>VLOOKUP(C316,'市区町村別_COVID-19の状況'!$C$6:$D$79,2,0)</f>
        <v>11060</v>
      </c>
      <c r="E316" s="420">
        <f>VLOOKUP(C316,'市区町村別_COVID-19の状況'!$C$6:$J$79,8,0)</f>
        <v>27</v>
      </c>
      <c r="F316" s="56" t="s">
        <v>126</v>
      </c>
      <c r="G316" s="57"/>
      <c r="H316" s="342">
        <v>6</v>
      </c>
      <c r="I316" s="141">
        <f>IFERROR(H316/E316,"-")</f>
        <v>0.22222222222222221</v>
      </c>
      <c r="J316" s="343">
        <f>IFERROR(H316/D316,"-")</f>
        <v>5.4249547920433999E-4</v>
      </c>
    </row>
    <row r="317" spans="2:10" s="15" customFormat="1" ht="13.15" customHeight="1">
      <c r="B317" s="413"/>
      <c r="C317" s="415"/>
      <c r="D317" s="418"/>
      <c r="E317" s="436"/>
      <c r="F317" s="59"/>
      <c r="G317" s="88" t="s">
        <v>127</v>
      </c>
      <c r="H317" s="280">
        <v>6</v>
      </c>
      <c r="I317" s="119">
        <f>IFERROR(H317/E316,"-")</f>
        <v>0.22222222222222221</v>
      </c>
      <c r="J317" s="344">
        <f>IFERROR(H317/D316,"-")</f>
        <v>5.4249547920433999E-4</v>
      </c>
    </row>
    <row r="318" spans="2:10" s="15" customFormat="1" ht="13.15" customHeight="1">
      <c r="B318" s="413"/>
      <c r="C318" s="415"/>
      <c r="D318" s="418"/>
      <c r="E318" s="436"/>
      <c r="F318" s="59"/>
      <c r="G318" s="89" t="s">
        <v>128</v>
      </c>
      <c r="H318" s="225">
        <v>2</v>
      </c>
      <c r="I318" s="125">
        <f>IFERROR(H318/E316,"-")</f>
        <v>7.407407407407407E-2</v>
      </c>
      <c r="J318" s="345">
        <f>IFERROR(H318/D316,"-")</f>
        <v>1.8083182640144665E-4</v>
      </c>
    </row>
    <row r="319" spans="2:10" s="15" customFormat="1" ht="13.15" customHeight="1">
      <c r="B319" s="413"/>
      <c r="C319" s="415"/>
      <c r="D319" s="418"/>
      <c r="E319" s="436"/>
      <c r="F319" s="59"/>
      <c r="G319" s="90" t="s">
        <v>129</v>
      </c>
      <c r="H319" s="226">
        <v>0</v>
      </c>
      <c r="I319" s="132">
        <f>IFERROR(H319/E316,"-")</f>
        <v>0</v>
      </c>
      <c r="J319" s="346">
        <f>IFERROR(H319/D316,"-")</f>
        <v>0</v>
      </c>
    </row>
    <row r="320" spans="2:10" s="15" customFormat="1" ht="13.15" customHeight="1">
      <c r="B320" s="413"/>
      <c r="C320" s="415"/>
      <c r="D320" s="418"/>
      <c r="E320" s="436"/>
      <c r="F320" s="423" t="s">
        <v>138</v>
      </c>
      <c r="G320" s="424"/>
      <c r="H320" s="227">
        <v>21</v>
      </c>
      <c r="I320" s="137">
        <f>IFERROR(H320/E316,"-")</f>
        <v>0.77777777777777779</v>
      </c>
      <c r="J320" s="347">
        <f>IFERROR(H320/D316,"-")</f>
        <v>1.8987341772151898E-3</v>
      </c>
    </row>
    <row r="321" spans="2:10" s="15" customFormat="1" ht="13.15" customHeight="1">
      <c r="B321" s="413"/>
      <c r="C321" s="416"/>
      <c r="D321" s="419"/>
      <c r="E321" s="437"/>
      <c r="F321" s="425" t="s">
        <v>135</v>
      </c>
      <c r="G321" s="426"/>
      <c r="H321" s="348">
        <v>27</v>
      </c>
      <c r="I321" s="349">
        <f>IFERROR(H321/E316,"-")</f>
        <v>1</v>
      </c>
      <c r="J321" s="350">
        <f>IFERROR(H321/D316,"-")</f>
        <v>2.4412296564195299E-3</v>
      </c>
    </row>
    <row r="322" spans="2:10" s="15" customFormat="1" ht="13.15" customHeight="1">
      <c r="B322" s="413">
        <v>54</v>
      </c>
      <c r="C322" s="414" t="s">
        <v>29</v>
      </c>
      <c r="D322" s="417">
        <f>VLOOKUP(C322,'市区町村別_COVID-19の状況'!$C$6:$D$79,2,0)</f>
        <v>18634</v>
      </c>
      <c r="E322" s="420">
        <f>VLOOKUP(C322,'市区町村別_COVID-19の状況'!$C$6:$J$79,8,0)</f>
        <v>16</v>
      </c>
      <c r="F322" s="56" t="s">
        <v>126</v>
      </c>
      <c r="G322" s="57"/>
      <c r="H322" s="342">
        <v>7</v>
      </c>
      <c r="I322" s="141">
        <f>IFERROR(H322/E322,"-")</f>
        <v>0.4375</v>
      </c>
      <c r="J322" s="343">
        <f>IFERROR(H322/D322,"-")</f>
        <v>3.756574004507889E-4</v>
      </c>
    </row>
    <row r="323" spans="2:10" s="15" customFormat="1" ht="13.15" customHeight="1">
      <c r="B323" s="413"/>
      <c r="C323" s="415"/>
      <c r="D323" s="418"/>
      <c r="E323" s="436"/>
      <c r="F323" s="59"/>
      <c r="G323" s="88" t="s">
        <v>127</v>
      </c>
      <c r="H323" s="280">
        <v>6</v>
      </c>
      <c r="I323" s="119">
        <f>IFERROR(H323/E322,"-")</f>
        <v>0.375</v>
      </c>
      <c r="J323" s="344">
        <f>IFERROR(H323/D322,"-")</f>
        <v>3.2199205752924759E-4</v>
      </c>
    </row>
    <row r="324" spans="2:10" s="15" customFormat="1" ht="13.15" customHeight="1">
      <c r="B324" s="413"/>
      <c r="C324" s="415"/>
      <c r="D324" s="418"/>
      <c r="E324" s="436"/>
      <c r="F324" s="59"/>
      <c r="G324" s="89" t="s">
        <v>128</v>
      </c>
      <c r="H324" s="225">
        <v>6</v>
      </c>
      <c r="I324" s="125">
        <f>IFERROR(H324/E322,"-")</f>
        <v>0.375</v>
      </c>
      <c r="J324" s="345">
        <f>IFERROR(H324/D322,"-")</f>
        <v>3.2199205752924759E-4</v>
      </c>
    </row>
    <row r="325" spans="2:10" s="15" customFormat="1" ht="13.15" customHeight="1">
      <c r="B325" s="413"/>
      <c r="C325" s="415"/>
      <c r="D325" s="418"/>
      <c r="E325" s="436"/>
      <c r="F325" s="59"/>
      <c r="G325" s="90" t="s">
        <v>129</v>
      </c>
      <c r="H325" s="226">
        <v>0</v>
      </c>
      <c r="I325" s="132">
        <f>IFERROR(H325/E322,"-")</f>
        <v>0</v>
      </c>
      <c r="J325" s="346">
        <f>IFERROR(H325/D322,"-")</f>
        <v>0</v>
      </c>
    </row>
    <row r="326" spans="2:10" s="15" customFormat="1" ht="13.15" customHeight="1">
      <c r="B326" s="413"/>
      <c r="C326" s="415"/>
      <c r="D326" s="418"/>
      <c r="E326" s="436"/>
      <c r="F326" s="423" t="s">
        <v>138</v>
      </c>
      <c r="G326" s="424"/>
      <c r="H326" s="227">
        <v>9</v>
      </c>
      <c r="I326" s="137">
        <f>IFERROR(H326/E322,"-")</f>
        <v>0.5625</v>
      </c>
      <c r="J326" s="347">
        <f>IFERROR(H326/D322,"-")</f>
        <v>4.8298808629387141E-4</v>
      </c>
    </row>
    <row r="327" spans="2:10" s="15" customFormat="1" ht="13.15" customHeight="1">
      <c r="B327" s="413"/>
      <c r="C327" s="416"/>
      <c r="D327" s="419"/>
      <c r="E327" s="437"/>
      <c r="F327" s="425" t="s">
        <v>135</v>
      </c>
      <c r="G327" s="426"/>
      <c r="H327" s="348">
        <v>16</v>
      </c>
      <c r="I327" s="349">
        <f>IFERROR(H327/E322,"-")</f>
        <v>1</v>
      </c>
      <c r="J327" s="350">
        <f>IFERROR(H327/D322,"-")</f>
        <v>8.5864548674466031E-4</v>
      </c>
    </row>
    <row r="328" spans="2:10" s="15" customFormat="1" ht="13.15" customHeight="1">
      <c r="B328" s="413">
        <v>55</v>
      </c>
      <c r="C328" s="414" t="s">
        <v>18</v>
      </c>
      <c r="D328" s="417">
        <f>VLOOKUP(C328,'市区町村別_COVID-19の状況'!$C$6:$D$79,2,0)</f>
        <v>19451</v>
      </c>
      <c r="E328" s="420">
        <f>VLOOKUP(C328,'市区町村別_COVID-19の状況'!$C$6:$J$79,8,0)</f>
        <v>82</v>
      </c>
      <c r="F328" s="56" t="s">
        <v>126</v>
      </c>
      <c r="G328" s="57"/>
      <c r="H328" s="342">
        <v>14</v>
      </c>
      <c r="I328" s="141">
        <f>IFERROR(H328/E328,"-")</f>
        <v>0.17073170731707318</v>
      </c>
      <c r="J328" s="343">
        <f>IFERROR(H328/D328,"-")</f>
        <v>7.1975733895429542E-4</v>
      </c>
    </row>
    <row r="329" spans="2:10" s="15" customFormat="1" ht="13.15" customHeight="1">
      <c r="B329" s="413"/>
      <c r="C329" s="415"/>
      <c r="D329" s="418"/>
      <c r="E329" s="436"/>
      <c r="F329" s="59"/>
      <c r="G329" s="88" t="s">
        <v>127</v>
      </c>
      <c r="H329" s="280">
        <v>13</v>
      </c>
      <c r="I329" s="119">
        <f>IFERROR(H329/E328,"-")</f>
        <v>0.15853658536585366</v>
      </c>
      <c r="J329" s="344">
        <f>IFERROR(H329/D328,"-")</f>
        <v>6.6834610045756002E-4</v>
      </c>
    </row>
    <row r="330" spans="2:10" s="15" customFormat="1" ht="13.15" customHeight="1">
      <c r="B330" s="413"/>
      <c r="C330" s="415"/>
      <c r="D330" s="418"/>
      <c r="E330" s="436"/>
      <c r="F330" s="59"/>
      <c r="G330" s="89" t="s">
        <v>128</v>
      </c>
      <c r="H330" s="225">
        <v>5</v>
      </c>
      <c r="I330" s="125">
        <f>IFERROR(H330/E328,"-")</f>
        <v>6.097560975609756E-2</v>
      </c>
      <c r="J330" s="345">
        <f>IFERROR(H330/D328,"-")</f>
        <v>2.5705619248367692E-4</v>
      </c>
    </row>
    <row r="331" spans="2:10" s="15" customFormat="1" ht="13.15" customHeight="1">
      <c r="B331" s="413"/>
      <c r="C331" s="415"/>
      <c r="D331" s="418"/>
      <c r="E331" s="436"/>
      <c r="F331" s="59"/>
      <c r="G331" s="90" t="s">
        <v>129</v>
      </c>
      <c r="H331" s="226">
        <v>0</v>
      </c>
      <c r="I331" s="132">
        <f>IFERROR(H331/E328,"-")</f>
        <v>0</v>
      </c>
      <c r="J331" s="346">
        <f>IFERROR(H331/D328,"-")</f>
        <v>0</v>
      </c>
    </row>
    <row r="332" spans="2:10" s="15" customFormat="1" ht="13.15" customHeight="1">
      <c r="B332" s="413"/>
      <c r="C332" s="415"/>
      <c r="D332" s="418"/>
      <c r="E332" s="436"/>
      <c r="F332" s="423" t="s">
        <v>138</v>
      </c>
      <c r="G332" s="424"/>
      <c r="H332" s="227">
        <v>68</v>
      </c>
      <c r="I332" s="137">
        <f>IFERROR(H332/E328,"-")</f>
        <v>0.82926829268292679</v>
      </c>
      <c r="J332" s="347">
        <f>IFERROR(H332/D328,"-")</f>
        <v>3.4959642177780064E-3</v>
      </c>
    </row>
    <row r="333" spans="2:10" s="15" customFormat="1" ht="13.15" customHeight="1">
      <c r="B333" s="413"/>
      <c r="C333" s="416"/>
      <c r="D333" s="419"/>
      <c r="E333" s="437"/>
      <c r="F333" s="425" t="s">
        <v>135</v>
      </c>
      <c r="G333" s="426"/>
      <c r="H333" s="348">
        <v>82</v>
      </c>
      <c r="I333" s="349">
        <f>IFERROR(H333/E328,"-")</f>
        <v>1</v>
      </c>
      <c r="J333" s="347">
        <f>IFERROR(H333/D328,"-")</f>
        <v>4.2157215567323013E-3</v>
      </c>
    </row>
    <row r="334" spans="2:10" s="15" customFormat="1" ht="13.15" customHeight="1">
      <c r="B334" s="413">
        <v>56</v>
      </c>
      <c r="C334" s="414" t="s">
        <v>11</v>
      </c>
      <c r="D334" s="417">
        <f>VLOOKUP(C334,'市区町村別_COVID-19の状況'!$C$6:$D$79,2,0)</f>
        <v>12084</v>
      </c>
      <c r="E334" s="420">
        <f>VLOOKUP(C334,'市区町村別_COVID-19の状況'!$C$6:$J$79,8,0)</f>
        <v>34</v>
      </c>
      <c r="F334" s="56" t="s">
        <v>126</v>
      </c>
      <c r="G334" s="57"/>
      <c r="H334" s="342">
        <v>9</v>
      </c>
      <c r="I334" s="141">
        <f>IFERROR(H334/E334,"-")</f>
        <v>0.26470588235294118</v>
      </c>
      <c r="J334" s="347">
        <f>IFERROR(H334/D334,"-")</f>
        <v>7.4478649453823241E-4</v>
      </c>
    </row>
    <row r="335" spans="2:10" s="15" customFormat="1" ht="13.15" customHeight="1">
      <c r="B335" s="413"/>
      <c r="C335" s="415"/>
      <c r="D335" s="418"/>
      <c r="E335" s="436"/>
      <c r="F335" s="59"/>
      <c r="G335" s="88" t="s">
        <v>127</v>
      </c>
      <c r="H335" s="280">
        <v>8</v>
      </c>
      <c r="I335" s="119">
        <f>IFERROR(H335/E334,"-")</f>
        <v>0.23529411764705882</v>
      </c>
      <c r="J335" s="344">
        <f>IFERROR(H335/D334,"-")</f>
        <v>6.6203243958953991E-4</v>
      </c>
    </row>
    <row r="336" spans="2:10" s="15" customFormat="1" ht="13.15" customHeight="1">
      <c r="B336" s="413"/>
      <c r="C336" s="415"/>
      <c r="D336" s="418"/>
      <c r="E336" s="436"/>
      <c r="F336" s="59"/>
      <c r="G336" s="89" t="s">
        <v>128</v>
      </c>
      <c r="H336" s="225">
        <v>1</v>
      </c>
      <c r="I336" s="125">
        <f>IFERROR(H336/E334,"-")</f>
        <v>2.9411764705882353E-2</v>
      </c>
      <c r="J336" s="345">
        <f>IFERROR(H336/D334,"-")</f>
        <v>8.2754054948692488E-5</v>
      </c>
    </row>
    <row r="337" spans="2:10" s="15" customFormat="1" ht="13.15" customHeight="1">
      <c r="B337" s="413"/>
      <c r="C337" s="415"/>
      <c r="D337" s="418"/>
      <c r="E337" s="436"/>
      <c r="F337" s="59"/>
      <c r="G337" s="90" t="s">
        <v>129</v>
      </c>
      <c r="H337" s="226">
        <v>0</v>
      </c>
      <c r="I337" s="132">
        <f>IFERROR(H337/E334,"-")</f>
        <v>0</v>
      </c>
      <c r="J337" s="346">
        <f>IFERROR(H337/D334,"-")</f>
        <v>0</v>
      </c>
    </row>
    <row r="338" spans="2:10" s="15" customFormat="1" ht="13.15" customHeight="1">
      <c r="B338" s="413"/>
      <c r="C338" s="415"/>
      <c r="D338" s="418"/>
      <c r="E338" s="436"/>
      <c r="F338" s="423" t="s">
        <v>138</v>
      </c>
      <c r="G338" s="424"/>
      <c r="H338" s="227">
        <v>25</v>
      </c>
      <c r="I338" s="137">
        <f>IFERROR(H338/E334,"-")</f>
        <v>0.73529411764705888</v>
      </c>
      <c r="J338" s="347">
        <f>IFERROR(H338/D334,"-")</f>
        <v>2.0688513737173123E-3</v>
      </c>
    </row>
    <row r="339" spans="2:10" s="15" customFormat="1" ht="13.15" customHeight="1">
      <c r="B339" s="413"/>
      <c r="C339" s="416"/>
      <c r="D339" s="419"/>
      <c r="E339" s="437"/>
      <c r="F339" s="425" t="s">
        <v>135</v>
      </c>
      <c r="G339" s="426"/>
      <c r="H339" s="348">
        <v>34</v>
      </c>
      <c r="I339" s="349">
        <f>IFERROR(H339/E334,"-")</f>
        <v>1</v>
      </c>
      <c r="J339" s="347">
        <f>IFERROR(H339/D334,"-")</f>
        <v>2.8136378682555446E-3</v>
      </c>
    </row>
    <row r="340" spans="2:10" s="15" customFormat="1" ht="13.15" customHeight="1">
      <c r="B340" s="413">
        <v>57</v>
      </c>
      <c r="C340" s="414" t="s">
        <v>50</v>
      </c>
      <c r="D340" s="417">
        <f>VLOOKUP(C340,'市区町村別_COVID-19の状況'!$C$6:$D$79,2,0)</f>
        <v>8898</v>
      </c>
      <c r="E340" s="420">
        <f>VLOOKUP(C340,'市区町村別_COVID-19の状況'!$C$6:$J$79,8,0)</f>
        <v>23</v>
      </c>
      <c r="F340" s="56" t="s">
        <v>126</v>
      </c>
      <c r="G340" s="57"/>
      <c r="H340" s="342">
        <v>11</v>
      </c>
      <c r="I340" s="141">
        <f>IFERROR(H340/E340,"-")</f>
        <v>0.47826086956521741</v>
      </c>
      <c r="J340" s="347">
        <f>IFERROR(H340/D340,"-")</f>
        <v>1.2362328613171499E-3</v>
      </c>
    </row>
    <row r="341" spans="2:10" s="15" customFormat="1" ht="13.15" customHeight="1">
      <c r="B341" s="413"/>
      <c r="C341" s="415"/>
      <c r="D341" s="418"/>
      <c r="E341" s="436"/>
      <c r="F341" s="59"/>
      <c r="G341" s="88" t="s">
        <v>127</v>
      </c>
      <c r="H341" s="280">
        <v>11</v>
      </c>
      <c r="I341" s="119">
        <f>IFERROR(H341/E340,"-")</f>
        <v>0.47826086956521741</v>
      </c>
      <c r="J341" s="344">
        <f>IFERROR(H341/D340,"-")</f>
        <v>1.2362328613171499E-3</v>
      </c>
    </row>
    <row r="342" spans="2:10" s="15" customFormat="1" ht="13.15" customHeight="1">
      <c r="B342" s="413"/>
      <c r="C342" s="415"/>
      <c r="D342" s="418"/>
      <c r="E342" s="436"/>
      <c r="F342" s="59"/>
      <c r="G342" s="89" t="s">
        <v>128</v>
      </c>
      <c r="H342" s="225">
        <v>4</v>
      </c>
      <c r="I342" s="125">
        <f>IFERROR(H342/E340,"-")</f>
        <v>0.17391304347826086</v>
      </c>
      <c r="J342" s="345">
        <f>IFERROR(H342/D340,"-")</f>
        <v>4.4953922229714542E-4</v>
      </c>
    </row>
    <row r="343" spans="2:10" s="15" customFormat="1" ht="13.15" customHeight="1">
      <c r="B343" s="413"/>
      <c r="C343" s="415"/>
      <c r="D343" s="418"/>
      <c r="E343" s="436"/>
      <c r="F343" s="59"/>
      <c r="G343" s="90" t="s">
        <v>129</v>
      </c>
      <c r="H343" s="226">
        <v>0</v>
      </c>
      <c r="I343" s="132">
        <f>IFERROR(H343/E340,"-")</f>
        <v>0</v>
      </c>
      <c r="J343" s="346">
        <f>IFERROR(H343/D340,"-")</f>
        <v>0</v>
      </c>
    </row>
    <row r="344" spans="2:10" s="15" customFormat="1" ht="13.15" customHeight="1">
      <c r="B344" s="413"/>
      <c r="C344" s="415"/>
      <c r="D344" s="418"/>
      <c r="E344" s="436"/>
      <c r="F344" s="423" t="s">
        <v>138</v>
      </c>
      <c r="G344" s="424"/>
      <c r="H344" s="227">
        <v>12</v>
      </c>
      <c r="I344" s="137">
        <f>IFERROR(H344/E340,"-")</f>
        <v>0.52173913043478259</v>
      </c>
      <c r="J344" s="347">
        <f>IFERROR(H344/D340,"-")</f>
        <v>1.3486176668914363E-3</v>
      </c>
    </row>
    <row r="345" spans="2:10" s="15" customFormat="1" ht="13.15" customHeight="1">
      <c r="B345" s="413"/>
      <c r="C345" s="416"/>
      <c r="D345" s="419"/>
      <c r="E345" s="437"/>
      <c r="F345" s="425" t="s">
        <v>135</v>
      </c>
      <c r="G345" s="426"/>
      <c r="H345" s="348">
        <v>23</v>
      </c>
      <c r="I345" s="349">
        <f>IFERROR(H345/E340,"-")</f>
        <v>1</v>
      </c>
      <c r="J345" s="350">
        <f>IFERROR(H345/D340,"-")</f>
        <v>2.5848505282085863E-3</v>
      </c>
    </row>
    <row r="346" spans="2:10" s="15" customFormat="1" ht="13.15" customHeight="1">
      <c r="B346" s="413">
        <v>58</v>
      </c>
      <c r="C346" s="414" t="s">
        <v>30</v>
      </c>
      <c r="D346" s="417">
        <f>VLOOKUP(C346,'市区町村別_COVID-19の状況'!$C$6:$D$79,2,0)</f>
        <v>10383</v>
      </c>
      <c r="E346" s="420">
        <f>VLOOKUP(C346,'市区町村別_COVID-19の状況'!$C$6:$J$79,8,0)</f>
        <v>15</v>
      </c>
      <c r="F346" s="56" t="s">
        <v>126</v>
      </c>
      <c r="G346" s="57"/>
      <c r="H346" s="342">
        <v>4</v>
      </c>
      <c r="I346" s="141">
        <f>IFERROR(H346/E346,"-")</f>
        <v>0.26666666666666666</v>
      </c>
      <c r="J346" s="343">
        <f>IFERROR(H346/D346,"-")</f>
        <v>3.8524511220263893E-4</v>
      </c>
    </row>
    <row r="347" spans="2:10" s="15" customFormat="1" ht="13.15" customHeight="1">
      <c r="B347" s="413"/>
      <c r="C347" s="415"/>
      <c r="D347" s="418"/>
      <c r="E347" s="436"/>
      <c r="F347" s="59"/>
      <c r="G347" s="88" t="s">
        <v>127</v>
      </c>
      <c r="H347" s="280">
        <v>4</v>
      </c>
      <c r="I347" s="119">
        <f>IFERROR(H347/E346,"-")</f>
        <v>0.26666666666666666</v>
      </c>
      <c r="J347" s="344">
        <f>IFERROR(H347/D346,"-")</f>
        <v>3.8524511220263893E-4</v>
      </c>
    </row>
    <row r="348" spans="2:10" s="15" customFormat="1" ht="13.15" customHeight="1">
      <c r="B348" s="413"/>
      <c r="C348" s="415"/>
      <c r="D348" s="418"/>
      <c r="E348" s="436"/>
      <c r="F348" s="59"/>
      <c r="G348" s="89" t="s">
        <v>128</v>
      </c>
      <c r="H348" s="225">
        <v>2</v>
      </c>
      <c r="I348" s="125">
        <f>IFERROR(H348/E346,"-")</f>
        <v>0.13333333333333333</v>
      </c>
      <c r="J348" s="345">
        <f>IFERROR(H348/D346,"-")</f>
        <v>1.9262255610131947E-4</v>
      </c>
    </row>
    <row r="349" spans="2:10" s="15" customFormat="1" ht="13.15" customHeight="1">
      <c r="B349" s="413"/>
      <c r="C349" s="415"/>
      <c r="D349" s="418"/>
      <c r="E349" s="436"/>
      <c r="F349" s="59"/>
      <c r="G349" s="90" t="s">
        <v>129</v>
      </c>
      <c r="H349" s="226">
        <v>0</v>
      </c>
      <c r="I349" s="132">
        <f>IFERROR(H349/E346,"-")</f>
        <v>0</v>
      </c>
      <c r="J349" s="346">
        <f>IFERROR(H349/D346,"-")</f>
        <v>0</v>
      </c>
    </row>
    <row r="350" spans="2:10" s="15" customFormat="1" ht="13.15" customHeight="1">
      <c r="B350" s="413"/>
      <c r="C350" s="415"/>
      <c r="D350" s="418"/>
      <c r="E350" s="436"/>
      <c r="F350" s="423" t="s">
        <v>138</v>
      </c>
      <c r="G350" s="424"/>
      <c r="H350" s="227">
        <v>11</v>
      </c>
      <c r="I350" s="137">
        <f>IFERROR(H350/E346,"-")</f>
        <v>0.73333333333333328</v>
      </c>
      <c r="J350" s="347">
        <f>IFERROR(H350/D346,"-")</f>
        <v>1.0594240585572571E-3</v>
      </c>
    </row>
    <row r="351" spans="2:10" s="15" customFormat="1" ht="13.15" customHeight="1">
      <c r="B351" s="413"/>
      <c r="C351" s="416"/>
      <c r="D351" s="419"/>
      <c r="E351" s="437"/>
      <c r="F351" s="425" t="s">
        <v>135</v>
      </c>
      <c r="G351" s="426"/>
      <c r="H351" s="348">
        <v>15</v>
      </c>
      <c r="I351" s="349">
        <f>IFERROR(H351/E346,"-")</f>
        <v>1</v>
      </c>
      <c r="J351" s="350">
        <f>IFERROR(H351/D346,"-")</f>
        <v>1.444669170759896E-3</v>
      </c>
    </row>
    <row r="352" spans="2:10" s="15" customFormat="1" ht="13.15" customHeight="1">
      <c r="B352" s="413">
        <v>59</v>
      </c>
      <c r="C352" s="414" t="s">
        <v>24</v>
      </c>
      <c r="D352" s="417">
        <f>VLOOKUP(C352,'市区町村別_COVID-19の状況'!$C$6:$D$79,2,0)</f>
        <v>74266</v>
      </c>
      <c r="E352" s="420">
        <f>VLOOKUP(C352,'市区町村別_COVID-19の状況'!$C$6:$J$79,8,0)</f>
        <v>317</v>
      </c>
      <c r="F352" s="56" t="s">
        <v>126</v>
      </c>
      <c r="G352" s="57"/>
      <c r="H352" s="342">
        <v>61</v>
      </c>
      <c r="I352" s="141">
        <f>IFERROR(H352/E352,"-")</f>
        <v>0.19242902208201892</v>
      </c>
      <c r="J352" s="343">
        <f>IFERROR(H352/D352,"-")</f>
        <v>8.2137182559987069E-4</v>
      </c>
    </row>
    <row r="353" spans="2:10" s="15" customFormat="1" ht="13.15" customHeight="1">
      <c r="B353" s="413"/>
      <c r="C353" s="415"/>
      <c r="D353" s="418"/>
      <c r="E353" s="436"/>
      <c r="F353" s="59"/>
      <c r="G353" s="88" t="s">
        <v>127</v>
      </c>
      <c r="H353" s="280">
        <v>61</v>
      </c>
      <c r="I353" s="119">
        <f>IFERROR(H353/E352,"-")</f>
        <v>0.19242902208201892</v>
      </c>
      <c r="J353" s="344">
        <f>IFERROR(H353/D352,"-")</f>
        <v>8.2137182559987069E-4</v>
      </c>
    </row>
    <row r="354" spans="2:10" s="15" customFormat="1" ht="13.15" customHeight="1">
      <c r="B354" s="413"/>
      <c r="C354" s="415"/>
      <c r="D354" s="418"/>
      <c r="E354" s="436"/>
      <c r="F354" s="59"/>
      <c r="G354" s="89" t="s">
        <v>128</v>
      </c>
      <c r="H354" s="225">
        <v>29</v>
      </c>
      <c r="I354" s="125">
        <f>IFERROR(H354/E352,"-")</f>
        <v>9.1482649842271294E-2</v>
      </c>
      <c r="J354" s="345">
        <f>IFERROR(H354/D352,"-")</f>
        <v>3.9048824495731559E-4</v>
      </c>
    </row>
    <row r="355" spans="2:10" s="15" customFormat="1" ht="13.15" customHeight="1">
      <c r="B355" s="413"/>
      <c r="C355" s="415"/>
      <c r="D355" s="418"/>
      <c r="E355" s="436"/>
      <c r="F355" s="59"/>
      <c r="G355" s="90" t="s">
        <v>129</v>
      </c>
      <c r="H355" s="226">
        <v>0</v>
      </c>
      <c r="I355" s="132">
        <f>IFERROR(H355/E352,"-")</f>
        <v>0</v>
      </c>
      <c r="J355" s="346">
        <f>IFERROR(H355/D352,"-")</f>
        <v>0</v>
      </c>
    </row>
    <row r="356" spans="2:10" s="15" customFormat="1" ht="13.15" customHeight="1">
      <c r="B356" s="413"/>
      <c r="C356" s="415"/>
      <c r="D356" s="418"/>
      <c r="E356" s="436"/>
      <c r="F356" s="423" t="s">
        <v>138</v>
      </c>
      <c r="G356" s="424"/>
      <c r="H356" s="227">
        <v>256</v>
      </c>
      <c r="I356" s="137">
        <f>IFERROR(H356/E352,"-")</f>
        <v>0.80757097791798105</v>
      </c>
      <c r="J356" s="347">
        <f>IFERROR(H356/D352,"-")</f>
        <v>3.4470686451404412E-3</v>
      </c>
    </row>
    <row r="357" spans="2:10" s="15" customFormat="1" ht="13.15" customHeight="1">
      <c r="B357" s="413"/>
      <c r="C357" s="416"/>
      <c r="D357" s="419"/>
      <c r="E357" s="437"/>
      <c r="F357" s="425" t="s">
        <v>135</v>
      </c>
      <c r="G357" s="426"/>
      <c r="H357" s="348">
        <v>317</v>
      </c>
      <c r="I357" s="349">
        <f>IFERROR(H357/E352,"-")</f>
        <v>1</v>
      </c>
      <c r="J357" s="350">
        <f>IFERROR(H357/D352,"-")</f>
        <v>4.2684404707403123E-3</v>
      </c>
    </row>
    <row r="358" spans="2:10" s="15" customFormat="1" ht="13.15" customHeight="1">
      <c r="B358" s="413">
        <v>60</v>
      </c>
      <c r="C358" s="414" t="s">
        <v>51</v>
      </c>
      <c r="D358" s="417">
        <f>VLOOKUP(C358,'市区町村別_COVID-19の状況'!$C$6:$D$79,2,0)</f>
        <v>9658</v>
      </c>
      <c r="E358" s="420">
        <f>VLOOKUP(C358,'市区町村別_COVID-19の状況'!$C$6:$J$79,8,0)</f>
        <v>32</v>
      </c>
      <c r="F358" s="56" t="s">
        <v>126</v>
      </c>
      <c r="G358" s="57"/>
      <c r="H358" s="342">
        <v>16</v>
      </c>
      <c r="I358" s="141">
        <f>IFERROR(H358/E358,"-")</f>
        <v>0.5</v>
      </c>
      <c r="J358" s="343">
        <f>IFERROR(H358/D358,"-")</f>
        <v>1.6566576931041624E-3</v>
      </c>
    </row>
    <row r="359" spans="2:10" s="15" customFormat="1" ht="13.15" customHeight="1">
      <c r="B359" s="413"/>
      <c r="C359" s="415"/>
      <c r="D359" s="418"/>
      <c r="E359" s="436"/>
      <c r="F359" s="59"/>
      <c r="G359" s="88" t="s">
        <v>127</v>
      </c>
      <c r="H359" s="280">
        <v>16</v>
      </c>
      <c r="I359" s="119">
        <f>IFERROR(H359/E358,"-")</f>
        <v>0.5</v>
      </c>
      <c r="J359" s="344">
        <f>IFERROR(H359/D358,"-")</f>
        <v>1.6566576931041624E-3</v>
      </c>
    </row>
    <row r="360" spans="2:10" s="15" customFormat="1" ht="13.15" customHeight="1">
      <c r="B360" s="413"/>
      <c r="C360" s="415"/>
      <c r="D360" s="418"/>
      <c r="E360" s="436"/>
      <c r="F360" s="59"/>
      <c r="G360" s="89" t="s">
        <v>128</v>
      </c>
      <c r="H360" s="225">
        <v>5</v>
      </c>
      <c r="I360" s="125">
        <f>IFERROR(H360/E358,"-")</f>
        <v>0.15625</v>
      </c>
      <c r="J360" s="345">
        <f>IFERROR(H360/D358,"-")</f>
        <v>5.1770552909505068E-4</v>
      </c>
    </row>
    <row r="361" spans="2:10" s="15" customFormat="1" ht="13.15" customHeight="1">
      <c r="B361" s="413"/>
      <c r="C361" s="415"/>
      <c r="D361" s="418"/>
      <c r="E361" s="436"/>
      <c r="F361" s="59"/>
      <c r="G361" s="90" t="s">
        <v>129</v>
      </c>
      <c r="H361" s="226">
        <v>0</v>
      </c>
      <c r="I361" s="132">
        <f>IFERROR(H361/E358,"-")</f>
        <v>0</v>
      </c>
      <c r="J361" s="346">
        <f>IFERROR(H361/D358,"-")</f>
        <v>0</v>
      </c>
    </row>
    <row r="362" spans="2:10" s="15" customFormat="1" ht="13.15" customHeight="1">
      <c r="B362" s="413"/>
      <c r="C362" s="415"/>
      <c r="D362" s="418"/>
      <c r="E362" s="436"/>
      <c r="F362" s="423" t="s">
        <v>138</v>
      </c>
      <c r="G362" s="424"/>
      <c r="H362" s="227">
        <v>16</v>
      </c>
      <c r="I362" s="137">
        <f>IFERROR(H362/E358,"-")</f>
        <v>0.5</v>
      </c>
      <c r="J362" s="347">
        <f>IFERROR(H362/D358,"-")</f>
        <v>1.6566576931041624E-3</v>
      </c>
    </row>
    <row r="363" spans="2:10" s="15" customFormat="1" ht="13.15" customHeight="1">
      <c r="B363" s="413"/>
      <c r="C363" s="416"/>
      <c r="D363" s="419"/>
      <c r="E363" s="437"/>
      <c r="F363" s="425" t="s">
        <v>135</v>
      </c>
      <c r="G363" s="426"/>
      <c r="H363" s="348">
        <v>32</v>
      </c>
      <c r="I363" s="349">
        <f>IFERROR(H363/E358,"-")</f>
        <v>1</v>
      </c>
      <c r="J363" s="356">
        <f>IFERROR(H363/D358,"-")</f>
        <v>3.3133153862083247E-3</v>
      </c>
    </row>
    <row r="364" spans="2:10" s="15" customFormat="1" ht="13.15" customHeight="1">
      <c r="B364" s="413">
        <v>61</v>
      </c>
      <c r="C364" s="414" t="s">
        <v>19</v>
      </c>
      <c r="D364" s="417">
        <f>VLOOKUP(C364,'市区町村別_COVID-19の状況'!$C$6:$D$79,2,0)</f>
        <v>8401</v>
      </c>
      <c r="E364" s="420">
        <f>VLOOKUP(C364,'市区町村別_COVID-19の状況'!$C$6:$J$79,8,0)</f>
        <v>30</v>
      </c>
      <c r="F364" s="56" t="s">
        <v>126</v>
      </c>
      <c r="G364" s="57"/>
      <c r="H364" s="342">
        <v>4</v>
      </c>
      <c r="I364" s="141">
        <f>IFERROR(H364/E364,"-")</f>
        <v>0.13333333333333333</v>
      </c>
      <c r="J364" s="343">
        <f>IFERROR(H364/D364,"-")</f>
        <v>4.761337935960005E-4</v>
      </c>
    </row>
    <row r="365" spans="2:10" s="15" customFormat="1" ht="13.15" customHeight="1">
      <c r="B365" s="413"/>
      <c r="C365" s="415"/>
      <c r="D365" s="418"/>
      <c r="E365" s="436"/>
      <c r="F365" s="59"/>
      <c r="G365" s="88" t="s">
        <v>127</v>
      </c>
      <c r="H365" s="280">
        <v>4</v>
      </c>
      <c r="I365" s="119">
        <f>IFERROR(H365/E364,"-")</f>
        <v>0.13333333333333333</v>
      </c>
      <c r="J365" s="344">
        <f>IFERROR(H365/D364,"-")</f>
        <v>4.761337935960005E-4</v>
      </c>
    </row>
    <row r="366" spans="2:10" s="15" customFormat="1" ht="13.15" customHeight="1">
      <c r="B366" s="413"/>
      <c r="C366" s="415"/>
      <c r="D366" s="418"/>
      <c r="E366" s="436"/>
      <c r="F366" s="59"/>
      <c r="G366" s="89" t="s">
        <v>128</v>
      </c>
      <c r="H366" s="225">
        <v>1</v>
      </c>
      <c r="I366" s="125">
        <f>IFERROR(H366/E364,"-")</f>
        <v>3.3333333333333333E-2</v>
      </c>
      <c r="J366" s="345">
        <f>IFERROR(H366/D364,"-")</f>
        <v>1.1903344839900012E-4</v>
      </c>
    </row>
    <row r="367" spans="2:10" s="15" customFormat="1" ht="13.15" customHeight="1">
      <c r="B367" s="413"/>
      <c r="C367" s="415"/>
      <c r="D367" s="418"/>
      <c r="E367" s="436"/>
      <c r="F367" s="59"/>
      <c r="G367" s="90" t="s">
        <v>129</v>
      </c>
      <c r="H367" s="226">
        <v>0</v>
      </c>
      <c r="I367" s="132">
        <f>IFERROR(H367/E364,"-")</f>
        <v>0</v>
      </c>
      <c r="J367" s="346">
        <f>IFERROR(H367/D364,"-")</f>
        <v>0</v>
      </c>
    </row>
    <row r="368" spans="2:10" s="15" customFormat="1" ht="13.15" customHeight="1">
      <c r="B368" s="413"/>
      <c r="C368" s="415"/>
      <c r="D368" s="418"/>
      <c r="E368" s="436"/>
      <c r="F368" s="423" t="s">
        <v>138</v>
      </c>
      <c r="G368" s="424"/>
      <c r="H368" s="227">
        <v>26</v>
      </c>
      <c r="I368" s="137">
        <f>IFERROR(H368/E364,"-")</f>
        <v>0.8666666666666667</v>
      </c>
      <c r="J368" s="347">
        <f>IFERROR(H368/D364,"-")</f>
        <v>3.094869658374003E-3</v>
      </c>
    </row>
    <row r="369" spans="2:10" s="15" customFormat="1" ht="13.15" customHeight="1">
      <c r="B369" s="413"/>
      <c r="C369" s="416"/>
      <c r="D369" s="419"/>
      <c r="E369" s="437"/>
      <c r="F369" s="425" t="s">
        <v>135</v>
      </c>
      <c r="G369" s="426"/>
      <c r="H369" s="348">
        <v>30</v>
      </c>
      <c r="I369" s="349">
        <f>IFERROR(H369/E364,"-")</f>
        <v>1</v>
      </c>
      <c r="J369" s="350">
        <f>IFERROR(H369/D364,"-")</f>
        <v>3.5710034519700036E-3</v>
      </c>
    </row>
    <row r="370" spans="2:10" s="15" customFormat="1" ht="13.15" customHeight="1">
      <c r="B370" s="413">
        <v>62</v>
      </c>
      <c r="C370" s="414" t="s">
        <v>20</v>
      </c>
      <c r="D370" s="417">
        <f>VLOOKUP(C370,'市区町村別_COVID-19の状況'!$C$6:$D$79,2,0)</f>
        <v>12392</v>
      </c>
      <c r="E370" s="420">
        <f>VLOOKUP(C370,'市区町村別_COVID-19の状況'!$C$6:$J$79,8,0)</f>
        <v>27</v>
      </c>
      <c r="F370" s="56" t="s">
        <v>126</v>
      </c>
      <c r="G370" s="57"/>
      <c r="H370" s="342">
        <v>5</v>
      </c>
      <c r="I370" s="141">
        <f>IFERROR(H370/E370,"-")</f>
        <v>0.18518518518518517</v>
      </c>
      <c r="J370" s="343">
        <f>IFERROR(H370/D370,"-")</f>
        <v>4.0348612007746934E-4</v>
      </c>
    </row>
    <row r="371" spans="2:10" s="15" customFormat="1" ht="13.15" customHeight="1">
      <c r="B371" s="413"/>
      <c r="C371" s="415"/>
      <c r="D371" s="418"/>
      <c r="E371" s="436"/>
      <c r="F371" s="59"/>
      <c r="G371" s="88" t="s">
        <v>127</v>
      </c>
      <c r="H371" s="280">
        <v>5</v>
      </c>
      <c r="I371" s="119">
        <f>IFERROR(H371/E370,"-")</f>
        <v>0.18518518518518517</v>
      </c>
      <c r="J371" s="344">
        <f>IFERROR(H371/D370,"-")</f>
        <v>4.0348612007746934E-4</v>
      </c>
    </row>
    <row r="372" spans="2:10" s="15" customFormat="1" ht="13.15" customHeight="1">
      <c r="B372" s="413"/>
      <c r="C372" s="415"/>
      <c r="D372" s="418"/>
      <c r="E372" s="436"/>
      <c r="F372" s="59"/>
      <c r="G372" s="89" t="s">
        <v>128</v>
      </c>
      <c r="H372" s="225">
        <v>4</v>
      </c>
      <c r="I372" s="125">
        <f>IFERROR(H372/E370,"-")</f>
        <v>0.14814814814814814</v>
      </c>
      <c r="J372" s="345">
        <f>IFERROR(H372/D370,"-")</f>
        <v>3.2278889606197545E-4</v>
      </c>
    </row>
    <row r="373" spans="2:10" s="15" customFormat="1" ht="13.15" customHeight="1">
      <c r="B373" s="413"/>
      <c r="C373" s="415"/>
      <c r="D373" s="418"/>
      <c r="E373" s="436"/>
      <c r="F373" s="59"/>
      <c r="G373" s="90" t="s">
        <v>129</v>
      </c>
      <c r="H373" s="226">
        <v>0</v>
      </c>
      <c r="I373" s="132">
        <f>IFERROR(H373/E370,"-")</f>
        <v>0</v>
      </c>
      <c r="J373" s="346">
        <f>IFERROR(H373/D370,"-")</f>
        <v>0</v>
      </c>
    </row>
    <row r="374" spans="2:10" s="15" customFormat="1" ht="13.15" customHeight="1">
      <c r="B374" s="413"/>
      <c r="C374" s="415"/>
      <c r="D374" s="418"/>
      <c r="E374" s="436"/>
      <c r="F374" s="423" t="s">
        <v>138</v>
      </c>
      <c r="G374" s="424"/>
      <c r="H374" s="227">
        <v>22</v>
      </c>
      <c r="I374" s="137">
        <f>IFERROR(H374/E370,"-")</f>
        <v>0.81481481481481477</v>
      </c>
      <c r="J374" s="347">
        <f>IFERROR(H374/D370,"-")</f>
        <v>1.7753389283408651E-3</v>
      </c>
    </row>
    <row r="375" spans="2:10" s="15" customFormat="1" ht="13.15" customHeight="1">
      <c r="B375" s="413"/>
      <c r="C375" s="416"/>
      <c r="D375" s="419"/>
      <c r="E375" s="437"/>
      <c r="F375" s="425" t="s">
        <v>135</v>
      </c>
      <c r="G375" s="426"/>
      <c r="H375" s="348">
        <v>27</v>
      </c>
      <c r="I375" s="349">
        <f>IFERROR(H375/E370,"-")</f>
        <v>1</v>
      </c>
      <c r="J375" s="350">
        <f>IFERROR(H375/D370,"-")</f>
        <v>2.1788250484183346E-3</v>
      </c>
    </row>
    <row r="376" spans="2:10" s="15" customFormat="1" ht="13.15" customHeight="1">
      <c r="B376" s="413">
        <v>63</v>
      </c>
      <c r="C376" s="414" t="s">
        <v>31</v>
      </c>
      <c r="D376" s="417">
        <f>VLOOKUP(C376,'市区町村別_COVID-19の状況'!$C$6:$D$79,2,0)</f>
        <v>9042</v>
      </c>
      <c r="E376" s="420">
        <f>VLOOKUP(C376,'市区町村別_COVID-19の状況'!$C$6:$J$79,8,0)</f>
        <v>24</v>
      </c>
      <c r="F376" s="56" t="s">
        <v>126</v>
      </c>
      <c r="G376" s="57"/>
      <c r="H376" s="342">
        <v>7</v>
      </c>
      <c r="I376" s="141">
        <f>IFERROR(H376/E376,"-")</f>
        <v>0.29166666666666669</v>
      </c>
      <c r="J376" s="343">
        <f>IFERROR(H376/D376,"-")</f>
        <v>7.7416500774165004E-4</v>
      </c>
    </row>
    <row r="377" spans="2:10" s="15" customFormat="1" ht="13.15" customHeight="1">
      <c r="B377" s="413"/>
      <c r="C377" s="415"/>
      <c r="D377" s="418"/>
      <c r="E377" s="436"/>
      <c r="F377" s="59"/>
      <c r="G377" s="88" t="s">
        <v>127</v>
      </c>
      <c r="H377" s="280">
        <v>7</v>
      </c>
      <c r="I377" s="119">
        <f>IFERROR(H377/E376,"-")</f>
        <v>0.29166666666666669</v>
      </c>
      <c r="J377" s="344">
        <f>IFERROR(H377/D376,"-")</f>
        <v>7.7416500774165004E-4</v>
      </c>
    </row>
    <row r="378" spans="2:10" s="15" customFormat="1" ht="13.15" customHeight="1">
      <c r="B378" s="413"/>
      <c r="C378" s="415"/>
      <c r="D378" s="418"/>
      <c r="E378" s="436"/>
      <c r="F378" s="59"/>
      <c r="G378" s="89" t="s">
        <v>128</v>
      </c>
      <c r="H378" s="225">
        <v>5</v>
      </c>
      <c r="I378" s="125">
        <f>IFERROR(H378/E376,"-")</f>
        <v>0.20833333333333334</v>
      </c>
      <c r="J378" s="345">
        <f>IFERROR(H378/D376,"-")</f>
        <v>5.5297500552975009E-4</v>
      </c>
    </row>
    <row r="379" spans="2:10" s="15" customFormat="1" ht="13.15" customHeight="1">
      <c r="B379" s="413"/>
      <c r="C379" s="415"/>
      <c r="D379" s="418"/>
      <c r="E379" s="436"/>
      <c r="F379" s="59"/>
      <c r="G379" s="90" t="s">
        <v>129</v>
      </c>
      <c r="H379" s="226">
        <v>0</v>
      </c>
      <c r="I379" s="132">
        <f>IFERROR(H379/E376,"-")</f>
        <v>0</v>
      </c>
      <c r="J379" s="346">
        <f>IFERROR(H379/D376,"-")</f>
        <v>0</v>
      </c>
    </row>
    <row r="380" spans="2:10" s="15" customFormat="1" ht="13.15" customHeight="1">
      <c r="B380" s="413"/>
      <c r="C380" s="415"/>
      <c r="D380" s="418"/>
      <c r="E380" s="436"/>
      <c r="F380" s="423" t="s">
        <v>138</v>
      </c>
      <c r="G380" s="424"/>
      <c r="H380" s="227">
        <v>17</v>
      </c>
      <c r="I380" s="137">
        <f>IFERROR(H380/E376,"-")</f>
        <v>0.70833333333333337</v>
      </c>
      <c r="J380" s="347">
        <f>IFERROR(H380/D376,"-")</f>
        <v>1.8801150188011502E-3</v>
      </c>
    </row>
    <row r="381" spans="2:10" s="15" customFormat="1" ht="13.15" customHeight="1">
      <c r="B381" s="413"/>
      <c r="C381" s="416"/>
      <c r="D381" s="419"/>
      <c r="E381" s="437"/>
      <c r="F381" s="425" t="s">
        <v>135</v>
      </c>
      <c r="G381" s="426"/>
      <c r="H381" s="348">
        <v>24</v>
      </c>
      <c r="I381" s="349">
        <f>IFERROR(H381/E376,"-")</f>
        <v>1</v>
      </c>
      <c r="J381" s="350">
        <f>IFERROR(H381/D376,"-")</f>
        <v>2.6542800265428003E-3</v>
      </c>
    </row>
    <row r="382" spans="2:10" s="15" customFormat="1" ht="13.15" customHeight="1">
      <c r="B382" s="413">
        <v>64</v>
      </c>
      <c r="C382" s="414" t="s">
        <v>52</v>
      </c>
      <c r="D382" s="417">
        <f>VLOOKUP(C382,'市区町村別_COVID-19の状況'!$C$6:$D$79,2,0)</f>
        <v>9557</v>
      </c>
      <c r="E382" s="420">
        <f>VLOOKUP(C382,'市区町村別_COVID-19の状況'!$C$6:$J$79,8,0)</f>
        <v>21</v>
      </c>
      <c r="F382" s="56" t="s">
        <v>126</v>
      </c>
      <c r="G382" s="57"/>
      <c r="H382" s="342">
        <v>9</v>
      </c>
      <c r="I382" s="141">
        <f>IFERROR(H382/E382,"-")</f>
        <v>0.42857142857142855</v>
      </c>
      <c r="J382" s="343">
        <f>IFERROR(H382/D382,"-")</f>
        <v>9.4171811237836142E-4</v>
      </c>
    </row>
    <row r="383" spans="2:10" s="15" customFormat="1" ht="13.15" customHeight="1">
      <c r="B383" s="413"/>
      <c r="C383" s="415"/>
      <c r="D383" s="418"/>
      <c r="E383" s="436"/>
      <c r="F383" s="59"/>
      <c r="G383" s="88" t="s">
        <v>127</v>
      </c>
      <c r="H383" s="280">
        <v>9</v>
      </c>
      <c r="I383" s="119">
        <f>IFERROR(H383/E382,"-")</f>
        <v>0.42857142857142855</v>
      </c>
      <c r="J383" s="344">
        <f>IFERROR(H383/D382,"-")</f>
        <v>9.4171811237836142E-4</v>
      </c>
    </row>
    <row r="384" spans="2:10" s="15" customFormat="1" ht="13.15" customHeight="1">
      <c r="B384" s="413"/>
      <c r="C384" s="415"/>
      <c r="D384" s="418"/>
      <c r="E384" s="436"/>
      <c r="F384" s="59"/>
      <c r="G384" s="89" t="s">
        <v>128</v>
      </c>
      <c r="H384" s="225">
        <v>1</v>
      </c>
      <c r="I384" s="125">
        <f>IFERROR(H384/E382,"-")</f>
        <v>4.7619047619047616E-2</v>
      </c>
      <c r="J384" s="345">
        <f>IFERROR(H384/D382,"-")</f>
        <v>1.0463534581981794E-4</v>
      </c>
    </row>
    <row r="385" spans="2:10" s="15" customFormat="1" ht="13.15" customHeight="1">
      <c r="B385" s="413"/>
      <c r="C385" s="415"/>
      <c r="D385" s="418"/>
      <c r="E385" s="436"/>
      <c r="F385" s="59"/>
      <c r="G385" s="90" t="s">
        <v>129</v>
      </c>
      <c r="H385" s="226">
        <v>0</v>
      </c>
      <c r="I385" s="132">
        <f>IFERROR(H385/E382,"-")</f>
        <v>0</v>
      </c>
      <c r="J385" s="346">
        <f>IFERROR(H385/D382,"-")</f>
        <v>0</v>
      </c>
    </row>
    <row r="386" spans="2:10" s="15" customFormat="1" ht="13.15" customHeight="1">
      <c r="B386" s="413"/>
      <c r="C386" s="415"/>
      <c r="D386" s="418"/>
      <c r="E386" s="436"/>
      <c r="F386" s="423" t="s">
        <v>138</v>
      </c>
      <c r="G386" s="424"/>
      <c r="H386" s="227">
        <v>12</v>
      </c>
      <c r="I386" s="137">
        <f>IFERROR(H386/E382,"-")</f>
        <v>0.5714285714285714</v>
      </c>
      <c r="J386" s="347">
        <f>IFERROR(H386/D382,"-")</f>
        <v>1.2556241498378152E-3</v>
      </c>
    </row>
    <row r="387" spans="2:10" s="15" customFormat="1" ht="13.15" customHeight="1">
      <c r="B387" s="413"/>
      <c r="C387" s="416"/>
      <c r="D387" s="419"/>
      <c r="E387" s="437"/>
      <c r="F387" s="425" t="s">
        <v>135</v>
      </c>
      <c r="G387" s="426"/>
      <c r="H387" s="348">
        <v>21</v>
      </c>
      <c r="I387" s="349">
        <f>IFERROR(H387/E382,"-")</f>
        <v>1</v>
      </c>
      <c r="J387" s="350">
        <f>IFERROR(H387/D382,"-")</f>
        <v>2.1973422622161764E-3</v>
      </c>
    </row>
    <row r="388" spans="2:10" s="15" customFormat="1" ht="13.15" customHeight="1">
      <c r="B388" s="413">
        <v>65</v>
      </c>
      <c r="C388" s="414" t="s">
        <v>12</v>
      </c>
      <c r="D388" s="417">
        <f>VLOOKUP(C388,'市区町村別_COVID-19の状況'!$C$6:$D$79,2,0)</f>
        <v>4628</v>
      </c>
      <c r="E388" s="420">
        <f>VLOOKUP(C388,'市区町村別_COVID-19の状況'!$C$6:$J$79,8,0)</f>
        <v>18</v>
      </c>
      <c r="F388" s="56" t="s">
        <v>126</v>
      </c>
      <c r="G388" s="57"/>
      <c r="H388" s="342">
        <v>4</v>
      </c>
      <c r="I388" s="141">
        <f>IFERROR(H388/E388,"-")</f>
        <v>0.22222222222222221</v>
      </c>
      <c r="J388" s="343">
        <f>IFERROR(H388/D388,"-")</f>
        <v>8.6430423509075197E-4</v>
      </c>
    </row>
    <row r="389" spans="2:10" s="15" customFormat="1" ht="13.15" customHeight="1">
      <c r="B389" s="413"/>
      <c r="C389" s="415"/>
      <c r="D389" s="418"/>
      <c r="E389" s="436"/>
      <c r="F389" s="59"/>
      <c r="G389" s="88" t="s">
        <v>127</v>
      </c>
      <c r="H389" s="280">
        <v>4</v>
      </c>
      <c r="I389" s="119">
        <f>IFERROR(H389/E388,"-")</f>
        <v>0.22222222222222221</v>
      </c>
      <c r="J389" s="344">
        <f>IFERROR(H389/D388,"-")</f>
        <v>8.6430423509075197E-4</v>
      </c>
    </row>
    <row r="390" spans="2:10" s="15" customFormat="1" ht="13.15" customHeight="1">
      <c r="B390" s="413"/>
      <c r="C390" s="415"/>
      <c r="D390" s="418"/>
      <c r="E390" s="436"/>
      <c r="F390" s="59"/>
      <c r="G390" s="89" t="s">
        <v>128</v>
      </c>
      <c r="H390" s="225">
        <v>2</v>
      </c>
      <c r="I390" s="125">
        <f>IFERROR(H390/E388,"-")</f>
        <v>0.1111111111111111</v>
      </c>
      <c r="J390" s="345">
        <f>IFERROR(H390/D388,"-")</f>
        <v>4.3215211754537599E-4</v>
      </c>
    </row>
    <row r="391" spans="2:10" s="15" customFormat="1" ht="13.15" customHeight="1">
      <c r="B391" s="413"/>
      <c r="C391" s="415"/>
      <c r="D391" s="418"/>
      <c r="E391" s="436"/>
      <c r="F391" s="59"/>
      <c r="G391" s="90" t="s">
        <v>129</v>
      </c>
      <c r="H391" s="226">
        <v>0</v>
      </c>
      <c r="I391" s="132">
        <f>IFERROR(H391/E388,"-")</f>
        <v>0</v>
      </c>
      <c r="J391" s="346">
        <f>IFERROR(H391/D388,"-")</f>
        <v>0</v>
      </c>
    </row>
    <row r="392" spans="2:10" s="15" customFormat="1" ht="13.15" customHeight="1">
      <c r="B392" s="413"/>
      <c r="C392" s="415"/>
      <c r="D392" s="418"/>
      <c r="E392" s="436"/>
      <c r="F392" s="423" t="s">
        <v>138</v>
      </c>
      <c r="G392" s="424"/>
      <c r="H392" s="227">
        <v>14</v>
      </c>
      <c r="I392" s="137">
        <f>IFERROR(H392/E388,"-")</f>
        <v>0.77777777777777779</v>
      </c>
      <c r="J392" s="347">
        <f>IFERROR(H392/D388,"-")</f>
        <v>3.0250648228176318E-3</v>
      </c>
    </row>
    <row r="393" spans="2:10" s="15" customFormat="1" ht="13.15" customHeight="1">
      <c r="B393" s="413"/>
      <c r="C393" s="416"/>
      <c r="D393" s="419"/>
      <c r="E393" s="437"/>
      <c r="F393" s="425" t="s">
        <v>135</v>
      </c>
      <c r="G393" s="426"/>
      <c r="H393" s="348">
        <v>18</v>
      </c>
      <c r="I393" s="349">
        <f>IFERROR(H393/E388,"-")</f>
        <v>1</v>
      </c>
      <c r="J393" s="350">
        <f>IFERROR(H393/D388,"-")</f>
        <v>3.8893690579083835E-3</v>
      </c>
    </row>
    <row r="394" spans="2:10" s="15" customFormat="1" ht="13.15" customHeight="1">
      <c r="B394" s="413">
        <v>66</v>
      </c>
      <c r="C394" s="414" t="s">
        <v>6</v>
      </c>
      <c r="D394" s="417">
        <f>VLOOKUP(C394,'市区町村別_COVID-19の状況'!$C$6:$D$79,2,0)</f>
        <v>4761</v>
      </c>
      <c r="E394" s="420">
        <f>VLOOKUP(C394,'市区町村別_COVID-19の状況'!$C$6:$J$79,8,0)</f>
        <v>15</v>
      </c>
      <c r="F394" s="56" t="s">
        <v>126</v>
      </c>
      <c r="G394" s="57"/>
      <c r="H394" s="342">
        <v>3</v>
      </c>
      <c r="I394" s="141">
        <f>IFERROR(H394/E394,"-")</f>
        <v>0.2</v>
      </c>
      <c r="J394" s="343">
        <f>IFERROR(H394/D394,"-")</f>
        <v>6.3011972274732201E-4</v>
      </c>
    </row>
    <row r="395" spans="2:10" s="15" customFormat="1" ht="13.15" customHeight="1">
      <c r="B395" s="413"/>
      <c r="C395" s="415"/>
      <c r="D395" s="418"/>
      <c r="E395" s="436"/>
      <c r="F395" s="59"/>
      <c r="G395" s="88" t="s">
        <v>127</v>
      </c>
      <c r="H395" s="280">
        <v>3</v>
      </c>
      <c r="I395" s="119">
        <f>IFERROR(H395/E394,"-")</f>
        <v>0.2</v>
      </c>
      <c r="J395" s="344">
        <f>IFERROR(H395/D394,"-")</f>
        <v>6.3011972274732201E-4</v>
      </c>
    </row>
    <row r="396" spans="2:10" s="15" customFormat="1" ht="13.15" customHeight="1">
      <c r="B396" s="413"/>
      <c r="C396" s="415"/>
      <c r="D396" s="418"/>
      <c r="E396" s="436"/>
      <c r="F396" s="59"/>
      <c r="G396" s="89" t="s">
        <v>128</v>
      </c>
      <c r="H396" s="225">
        <v>3</v>
      </c>
      <c r="I396" s="125">
        <f>IFERROR(H396/E394,"-")</f>
        <v>0.2</v>
      </c>
      <c r="J396" s="345">
        <f>IFERROR(H396/D394,"-")</f>
        <v>6.3011972274732201E-4</v>
      </c>
    </row>
    <row r="397" spans="2:10" s="15" customFormat="1" ht="13.15" customHeight="1">
      <c r="B397" s="413"/>
      <c r="C397" s="415"/>
      <c r="D397" s="418"/>
      <c r="E397" s="436"/>
      <c r="F397" s="59"/>
      <c r="G397" s="90" t="s">
        <v>129</v>
      </c>
      <c r="H397" s="226">
        <v>0</v>
      </c>
      <c r="I397" s="132">
        <f>IFERROR(H397/E394,"-")</f>
        <v>0</v>
      </c>
      <c r="J397" s="346">
        <f>IFERROR(H397/D394,"-")</f>
        <v>0</v>
      </c>
    </row>
    <row r="398" spans="2:10" s="15" customFormat="1" ht="13.15" customHeight="1">
      <c r="B398" s="413"/>
      <c r="C398" s="415"/>
      <c r="D398" s="418"/>
      <c r="E398" s="436"/>
      <c r="F398" s="423" t="s">
        <v>138</v>
      </c>
      <c r="G398" s="424"/>
      <c r="H398" s="227">
        <v>12</v>
      </c>
      <c r="I398" s="137">
        <f>IFERROR(H398/E394,"-")</f>
        <v>0.8</v>
      </c>
      <c r="J398" s="347">
        <f>IFERROR(H398/D394,"-")</f>
        <v>2.520478890989288E-3</v>
      </c>
    </row>
    <row r="399" spans="2:10" s="15" customFormat="1" ht="13.15" customHeight="1">
      <c r="B399" s="413"/>
      <c r="C399" s="416"/>
      <c r="D399" s="419"/>
      <c r="E399" s="437"/>
      <c r="F399" s="425" t="s">
        <v>135</v>
      </c>
      <c r="G399" s="426"/>
      <c r="H399" s="348">
        <v>15</v>
      </c>
      <c r="I399" s="349">
        <f>IFERROR(H399/E394,"-")</f>
        <v>1</v>
      </c>
      <c r="J399" s="350">
        <f>IFERROR(H399/D394,"-")</f>
        <v>3.1505986137366098E-3</v>
      </c>
    </row>
    <row r="400" spans="2:10" s="15" customFormat="1" ht="13.15" customHeight="1">
      <c r="B400" s="413">
        <v>67</v>
      </c>
      <c r="C400" s="414" t="s">
        <v>7</v>
      </c>
      <c r="D400" s="417">
        <f>VLOOKUP(C400,'市区町村別_COVID-19の状況'!$C$6:$D$79,2,0)</f>
        <v>2107</v>
      </c>
      <c r="E400" s="420">
        <f>VLOOKUP(C400,'市区町村別_COVID-19の状況'!$C$6:$J$79,8,0)</f>
        <v>9</v>
      </c>
      <c r="F400" s="56" t="s">
        <v>126</v>
      </c>
      <c r="G400" s="57"/>
      <c r="H400" s="342">
        <v>2</v>
      </c>
      <c r="I400" s="141">
        <f>IFERROR(H400/E400,"-")</f>
        <v>0.22222222222222221</v>
      </c>
      <c r="J400" s="343">
        <f>IFERROR(H400/D400,"-")</f>
        <v>9.4921689606074992E-4</v>
      </c>
    </row>
    <row r="401" spans="2:10" s="15" customFormat="1" ht="13.15" customHeight="1">
      <c r="B401" s="413"/>
      <c r="C401" s="415"/>
      <c r="D401" s="418"/>
      <c r="E401" s="436"/>
      <c r="F401" s="59"/>
      <c r="G401" s="88" t="s">
        <v>127</v>
      </c>
      <c r="H401" s="280">
        <v>2</v>
      </c>
      <c r="I401" s="119">
        <f>IFERROR(H401/E400,"-")</f>
        <v>0.22222222222222221</v>
      </c>
      <c r="J401" s="344">
        <f>IFERROR(H401/D400,"-")</f>
        <v>9.4921689606074992E-4</v>
      </c>
    </row>
    <row r="402" spans="2:10" s="15" customFormat="1" ht="13.15" customHeight="1">
      <c r="B402" s="413"/>
      <c r="C402" s="415"/>
      <c r="D402" s="418"/>
      <c r="E402" s="436"/>
      <c r="F402" s="59"/>
      <c r="G402" s="89" t="s">
        <v>128</v>
      </c>
      <c r="H402" s="225">
        <v>1</v>
      </c>
      <c r="I402" s="125">
        <f>IFERROR(H402/E400,"-")</f>
        <v>0.1111111111111111</v>
      </c>
      <c r="J402" s="345">
        <f>IFERROR(H402/D400,"-")</f>
        <v>4.7460844803037496E-4</v>
      </c>
    </row>
    <row r="403" spans="2:10" s="15" customFormat="1" ht="13.15" customHeight="1">
      <c r="B403" s="413"/>
      <c r="C403" s="415"/>
      <c r="D403" s="418"/>
      <c r="E403" s="436"/>
      <c r="F403" s="59"/>
      <c r="G403" s="90" t="s">
        <v>129</v>
      </c>
      <c r="H403" s="226">
        <v>0</v>
      </c>
      <c r="I403" s="132">
        <f>IFERROR(H403/E400,"-")</f>
        <v>0</v>
      </c>
      <c r="J403" s="346">
        <f>IFERROR(H403/D400,"-")</f>
        <v>0</v>
      </c>
    </row>
    <row r="404" spans="2:10" s="15" customFormat="1" ht="13.15" customHeight="1">
      <c r="B404" s="413"/>
      <c r="C404" s="415"/>
      <c r="D404" s="418"/>
      <c r="E404" s="436"/>
      <c r="F404" s="423" t="s">
        <v>138</v>
      </c>
      <c r="G404" s="424"/>
      <c r="H404" s="227">
        <v>7</v>
      </c>
      <c r="I404" s="137">
        <f>IFERROR(H404/E400,"-")</f>
        <v>0.77777777777777779</v>
      </c>
      <c r="J404" s="347">
        <f>IFERROR(H404/D400,"-")</f>
        <v>3.3222591362126247E-3</v>
      </c>
    </row>
    <row r="405" spans="2:10" s="15" customFormat="1" ht="13.15" customHeight="1">
      <c r="B405" s="413"/>
      <c r="C405" s="416"/>
      <c r="D405" s="419"/>
      <c r="E405" s="437"/>
      <c r="F405" s="425" t="s">
        <v>135</v>
      </c>
      <c r="G405" s="426"/>
      <c r="H405" s="348">
        <v>9</v>
      </c>
      <c r="I405" s="349">
        <f>IFERROR(H405/E400,"-")</f>
        <v>1</v>
      </c>
      <c r="J405" s="350">
        <f>IFERROR(H405/D400,"-")</f>
        <v>4.2714760322733747E-3</v>
      </c>
    </row>
    <row r="406" spans="2:10" s="15" customFormat="1" ht="13.15" customHeight="1">
      <c r="B406" s="413">
        <v>68</v>
      </c>
      <c r="C406" s="414" t="s">
        <v>53</v>
      </c>
      <c r="D406" s="417">
        <f>VLOOKUP(C406,'市区町村別_COVID-19の状況'!$C$6:$D$79,2,0)</f>
        <v>2853</v>
      </c>
      <c r="E406" s="420">
        <f>VLOOKUP(C406,'市区町村別_COVID-19の状況'!$C$6:$J$79,8,0)</f>
        <v>9</v>
      </c>
      <c r="F406" s="56" t="s">
        <v>126</v>
      </c>
      <c r="G406" s="57"/>
      <c r="H406" s="342">
        <v>3</v>
      </c>
      <c r="I406" s="141">
        <f>IFERROR(H406/E406,"-")</f>
        <v>0.33333333333333331</v>
      </c>
      <c r="J406" s="343">
        <f>IFERROR(H406/D406,"-")</f>
        <v>1.0515247108307045E-3</v>
      </c>
    </row>
    <row r="407" spans="2:10" s="15" customFormat="1" ht="13.15" customHeight="1">
      <c r="B407" s="413"/>
      <c r="C407" s="415"/>
      <c r="D407" s="418"/>
      <c r="E407" s="436"/>
      <c r="F407" s="59"/>
      <c r="G407" s="88" t="s">
        <v>127</v>
      </c>
      <c r="H407" s="280">
        <v>3</v>
      </c>
      <c r="I407" s="119">
        <f>IFERROR(H407/E406,"-")</f>
        <v>0.33333333333333331</v>
      </c>
      <c r="J407" s="344">
        <f>IFERROR(H407/D406,"-")</f>
        <v>1.0515247108307045E-3</v>
      </c>
    </row>
    <row r="408" spans="2:10" s="15" customFormat="1" ht="13.15" customHeight="1">
      <c r="B408" s="413"/>
      <c r="C408" s="415"/>
      <c r="D408" s="418"/>
      <c r="E408" s="436"/>
      <c r="F408" s="59"/>
      <c r="G408" s="89" t="s">
        <v>128</v>
      </c>
      <c r="H408" s="225">
        <v>0</v>
      </c>
      <c r="I408" s="125">
        <f>IFERROR(H408/E406,"-")</f>
        <v>0</v>
      </c>
      <c r="J408" s="345">
        <f>IFERROR(H408/D406,"-")</f>
        <v>0</v>
      </c>
    </row>
    <row r="409" spans="2:10" s="15" customFormat="1" ht="13.15" customHeight="1">
      <c r="B409" s="413"/>
      <c r="C409" s="415"/>
      <c r="D409" s="418"/>
      <c r="E409" s="436"/>
      <c r="F409" s="59"/>
      <c r="G409" s="90" t="s">
        <v>129</v>
      </c>
      <c r="H409" s="226">
        <v>0</v>
      </c>
      <c r="I409" s="132">
        <f>IFERROR(H409/E406,"-")</f>
        <v>0</v>
      </c>
      <c r="J409" s="346">
        <f>IFERROR(H409/D406,"-")</f>
        <v>0</v>
      </c>
    </row>
    <row r="410" spans="2:10" s="15" customFormat="1" ht="13.15" customHeight="1">
      <c r="B410" s="413"/>
      <c r="C410" s="415"/>
      <c r="D410" s="418"/>
      <c r="E410" s="436"/>
      <c r="F410" s="423" t="s">
        <v>138</v>
      </c>
      <c r="G410" s="424"/>
      <c r="H410" s="227">
        <v>6</v>
      </c>
      <c r="I410" s="137">
        <f>IFERROR(H410/E406,"-")</f>
        <v>0.66666666666666663</v>
      </c>
      <c r="J410" s="347">
        <f>IFERROR(H410/D406,"-")</f>
        <v>2.103049421661409E-3</v>
      </c>
    </row>
    <row r="411" spans="2:10" s="15" customFormat="1" ht="13.15" customHeight="1">
      <c r="B411" s="413"/>
      <c r="C411" s="416"/>
      <c r="D411" s="419"/>
      <c r="E411" s="437"/>
      <c r="F411" s="425" t="s">
        <v>135</v>
      </c>
      <c r="G411" s="426"/>
      <c r="H411" s="348">
        <v>9</v>
      </c>
      <c r="I411" s="349">
        <f>IFERROR(H411/E406,"-")</f>
        <v>1</v>
      </c>
      <c r="J411" s="350">
        <f>IFERROR(H411/D406,"-")</f>
        <v>3.1545741324921135E-3</v>
      </c>
    </row>
    <row r="412" spans="2:10" s="15" customFormat="1" ht="13.15" customHeight="1">
      <c r="B412" s="413">
        <v>69</v>
      </c>
      <c r="C412" s="414" t="s">
        <v>54</v>
      </c>
      <c r="D412" s="417">
        <f>VLOOKUP(C412,'市区町村別_COVID-19の状況'!$C$6:$D$79,2,0)</f>
        <v>6453</v>
      </c>
      <c r="E412" s="420">
        <f>VLOOKUP(C412,'市区町村別_COVID-19の状況'!$C$6:$J$79,8,0)</f>
        <v>11</v>
      </c>
      <c r="F412" s="56" t="s">
        <v>126</v>
      </c>
      <c r="G412" s="57"/>
      <c r="H412" s="342">
        <v>5</v>
      </c>
      <c r="I412" s="141">
        <f>IFERROR(H412/E412,"-")</f>
        <v>0.45454545454545453</v>
      </c>
      <c r="J412" s="343">
        <f>IFERROR(H412/D412,"-")</f>
        <v>7.7483341081667446E-4</v>
      </c>
    </row>
    <row r="413" spans="2:10" s="15" customFormat="1" ht="13.15" customHeight="1">
      <c r="B413" s="413"/>
      <c r="C413" s="415"/>
      <c r="D413" s="418"/>
      <c r="E413" s="436"/>
      <c r="F413" s="59"/>
      <c r="G413" s="88" t="s">
        <v>127</v>
      </c>
      <c r="H413" s="280">
        <v>5</v>
      </c>
      <c r="I413" s="119">
        <f>IFERROR(H413/E412,"-")</f>
        <v>0.45454545454545453</v>
      </c>
      <c r="J413" s="344">
        <f>IFERROR(H413/D412,"-")</f>
        <v>7.7483341081667446E-4</v>
      </c>
    </row>
    <row r="414" spans="2:10" s="15" customFormat="1" ht="13.15" customHeight="1">
      <c r="B414" s="413"/>
      <c r="C414" s="415"/>
      <c r="D414" s="418"/>
      <c r="E414" s="436"/>
      <c r="F414" s="59"/>
      <c r="G414" s="89" t="s">
        <v>128</v>
      </c>
      <c r="H414" s="225">
        <v>1</v>
      </c>
      <c r="I414" s="125">
        <f>IFERROR(H414/E412,"-")</f>
        <v>9.0909090909090912E-2</v>
      </c>
      <c r="J414" s="345">
        <f>IFERROR(H414/D412,"-")</f>
        <v>1.5496668216333489E-4</v>
      </c>
    </row>
    <row r="415" spans="2:10" s="15" customFormat="1" ht="13.15" customHeight="1">
      <c r="B415" s="413"/>
      <c r="C415" s="415"/>
      <c r="D415" s="418"/>
      <c r="E415" s="436"/>
      <c r="F415" s="59"/>
      <c r="G415" s="90" t="s">
        <v>129</v>
      </c>
      <c r="H415" s="226">
        <v>0</v>
      </c>
      <c r="I415" s="132">
        <f>IFERROR(H415/E412,"-")</f>
        <v>0</v>
      </c>
      <c r="J415" s="346">
        <f>IFERROR(H415/D412,"-")</f>
        <v>0</v>
      </c>
    </row>
    <row r="416" spans="2:10" s="15" customFormat="1" ht="13.15" customHeight="1">
      <c r="B416" s="413"/>
      <c r="C416" s="415"/>
      <c r="D416" s="418"/>
      <c r="E416" s="436"/>
      <c r="F416" s="423" t="s">
        <v>138</v>
      </c>
      <c r="G416" s="424"/>
      <c r="H416" s="227">
        <v>6</v>
      </c>
      <c r="I416" s="137">
        <f>IFERROR(H416/E412,"-")</f>
        <v>0.54545454545454541</v>
      </c>
      <c r="J416" s="347">
        <f>IFERROR(H416/D412,"-")</f>
        <v>9.2980009298000927E-4</v>
      </c>
    </row>
    <row r="417" spans="2:10" s="15" customFormat="1" ht="13.15" customHeight="1">
      <c r="B417" s="413"/>
      <c r="C417" s="416"/>
      <c r="D417" s="419"/>
      <c r="E417" s="437"/>
      <c r="F417" s="425" t="s">
        <v>135</v>
      </c>
      <c r="G417" s="426"/>
      <c r="H417" s="348">
        <v>11</v>
      </c>
      <c r="I417" s="349">
        <f>IFERROR(H417/E412,"-")</f>
        <v>1</v>
      </c>
      <c r="J417" s="347">
        <f>IFERROR(H417/D412,"-")</f>
        <v>1.7046335037966837E-3</v>
      </c>
    </row>
    <row r="418" spans="2:10" s="15" customFormat="1" ht="13.15" customHeight="1">
      <c r="B418" s="413">
        <v>70</v>
      </c>
      <c r="C418" s="414" t="s">
        <v>55</v>
      </c>
      <c r="D418" s="417">
        <f>VLOOKUP(C418,'市区町村別_COVID-19の状況'!$C$6:$D$79,2,0)</f>
        <v>1180</v>
      </c>
      <c r="E418" s="420">
        <f>VLOOKUP(C418,'市区町村別_COVID-19の状況'!$C$6:$J$79,8,0)</f>
        <v>4</v>
      </c>
      <c r="F418" s="56" t="s">
        <v>126</v>
      </c>
      <c r="G418" s="57"/>
      <c r="H418" s="342">
        <v>1</v>
      </c>
      <c r="I418" s="141">
        <f>IFERROR(H418/E418,"-")</f>
        <v>0.25</v>
      </c>
      <c r="J418" s="347">
        <f>IFERROR(H418/D418,"-")</f>
        <v>8.4745762711864404E-4</v>
      </c>
    </row>
    <row r="419" spans="2:10" s="15" customFormat="1" ht="13.15" customHeight="1">
      <c r="B419" s="413"/>
      <c r="C419" s="415"/>
      <c r="D419" s="418"/>
      <c r="E419" s="436"/>
      <c r="F419" s="59"/>
      <c r="G419" s="88" t="s">
        <v>127</v>
      </c>
      <c r="H419" s="280">
        <v>1</v>
      </c>
      <c r="I419" s="119">
        <f>IFERROR(H419/E418,"-")</f>
        <v>0.25</v>
      </c>
      <c r="J419" s="344">
        <f>IFERROR(H419/D418,"-")</f>
        <v>8.4745762711864404E-4</v>
      </c>
    </row>
    <row r="420" spans="2:10" s="15" customFormat="1" ht="13.15" customHeight="1">
      <c r="B420" s="413"/>
      <c r="C420" s="415"/>
      <c r="D420" s="418"/>
      <c r="E420" s="436"/>
      <c r="F420" s="59"/>
      <c r="G420" s="89" t="s">
        <v>128</v>
      </c>
      <c r="H420" s="225">
        <v>1</v>
      </c>
      <c r="I420" s="125">
        <f>IFERROR(H420/E418,"-")</f>
        <v>0.25</v>
      </c>
      <c r="J420" s="345">
        <f>IFERROR(H420/D418,"-")</f>
        <v>8.4745762711864404E-4</v>
      </c>
    </row>
    <row r="421" spans="2:10" s="15" customFormat="1" ht="13.15" customHeight="1">
      <c r="B421" s="413"/>
      <c r="C421" s="415"/>
      <c r="D421" s="418"/>
      <c r="E421" s="436"/>
      <c r="F421" s="59"/>
      <c r="G421" s="90" t="s">
        <v>129</v>
      </c>
      <c r="H421" s="226">
        <v>0</v>
      </c>
      <c r="I421" s="132">
        <f>IFERROR(H421/E418,"-")</f>
        <v>0</v>
      </c>
      <c r="J421" s="346">
        <f>IFERROR(H421/D418,"-")</f>
        <v>0</v>
      </c>
    </row>
    <row r="422" spans="2:10" s="15" customFormat="1" ht="13.15" customHeight="1">
      <c r="B422" s="413"/>
      <c r="C422" s="415"/>
      <c r="D422" s="418"/>
      <c r="E422" s="436"/>
      <c r="F422" s="423" t="s">
        <v>138</v>
      </c>
      <c r="G422" s="424"/>
      <c r="H422" s="227">
        <v>3</v>
      </c>
      <c r="I422" s="137">
        <f>IFERROR(H422/E418,"-")</f>
        <v>0.75</v>
      </c>
      <c r="J422" s="347">
        <f>IFERROR(H422/D418,"-")</f>
        <v>2.542372881355932E-3</v>
      </c>
    </row>
    <row r="423" spans="2:10" s="15" customFormat="1" ht="13.15" customHeight="1">
      <c r="B423" s="413"/>
      <c r="C423" s="416"/>
      <c r="D423" s="419"/>
      <c r="E423" s="437"/>
      <c r="F423" s="425" t="s">
        <v>135</v>
      </c>
      <c r="G423" s="426"/>
      <c r="H423" s="348">
        <v>4</v>
      </c>
      <c r="I423" s="349">
        <f>IFERROR(H423/E418,"-")</f>
        <v>1</v>
      </c>
      <c r="J423" s="347">
        <f>IFERROR(H423/D418,"-")</f>
        <v>3.3898305084745762E-3</v>
      </c>
    </row>
    <row r="424" spans="2:10" s="15" customFormat="1" ht="13.15" customHeight="1">
      <c r="B424" s="413">
        <v>71</v>
      </c>
      <c r="C424" s="414" t="s">
        <v>56</v>
      </c>
      <c r="D424" s="417">
        <f>VLOOKUP(C424,'市区町村別_COVID-19の状況'!$C$6:$D$79,2,0)</f>
        <v>3491</v>
      </c>
      <c r="E424" s="420">
        <f>VLOOKUP(C424,'市区町村別_COVID-19の状況'!$C$6:$J$79,8,0)</f>
        <v>12</v>
      </c>
      <c r="F424" s="56" t="s">
        <v>126</v>
      </c>
      <c r="G424" s="57"/>
      <c r="H424" s="342">
        <v>7</v>
      </c>
      <c r="I424" s="141">
        <f>IFERROR(H424/E424,"-")</f>
        <v>0.58333333333333337</v>
      </c>
      <c r="J424" s="347">
        <f>IFERROR(H424/D424,"-")</f>
        <v>2.0051561157261532E-3</v>
      </c>
    </row>
    <row r="425" spans="2:10" s="15" customFormat="1" ht="13.15" customHeight="1">
      <c r="B425" s="413"/>
      <c r="C425" s="415"/>
      <c r="D425" s="418"/>
      <c r="E425" s="436"/>
      <c r="F425" s="59"/>
      <c r="G425" s="88" t="s">
        <v>127</v>
      </c>
      <c r="H425" s="280">
        <v>7</v>
      </c>
      <c r="I425" s="119">
        <f>IFERROR(H425/E424,"-")</f>
        <v>0.58333333333333337</v>
      </c>
      <c r="J425" s="344">
        <f>IFERROR(H425/D424,"-")</f>
        <v>2.0051561157261532E-3</v>
      </c>
    </row>
    <row r="426" spans="2:10" s="15" customFormat="1" ht="13.15" customHeight="1">
      <c r="B426" s="413"/>
      <c r="C426" s="415"/>
      <c r="D426" s="418"/>
      <c r="E426" s="436"/>
      <c r="F426" s="59"/>
      <c r="G426" s="89" t="s">
        <v>128</v>
      </c>
      <c r="H426" s="225">
        <v>1</v>
      </c>
      <c r="I426" s="125">
        <f>IFERROR(H426/E424,"-")</f>
        <v>8.3333333333333329E-2</v>
      </c>
      <c r="J426" s="345">
        <f>IFERROR(H426/D424,"-")</f>
        <v>2.8645087367516471E-4</v>
      </c>
    </row>
    <row r="427" spans="2:10" s="15" customFormat="1" ht="13.15" customHeight="1">
      <c r="B427" s="413"/>
      <c r="C427" s="415"/>
      <c r="D427" s="418"/>
      <c r="E427" s="436"/>
      <c r="F427" s="59"/>
      <c r="G427" s="90" t="s">
        <v>129</v>
      </c>
      <c r="H427" s="226">
        <v>0</v>
      </c>
      <c r="I427" s="132">
        <f>IFERROR(H427/E424,"-")</f>
        <v>0</v>
      </c>
      <c r="J427" s="346">
        <f>IFERROR(H427/D424,"-")</f>
        <v>0</v>
      </c>
    </row>
    <row r="428" spans="2:10" s="15" customFormat="1" ht="13.15" customHeight="1">
      <c r="B428" s="413"/>
      <c r="C428" s="415"/>
      <c r="D428" s="418"/>
      <c r="E428" s="436"/>
      <c r="F428" s="423" t="s">
        <v>138</v>
      </c>
      <c r="G428" s="424"/>
      <c r="H428" s="227">
        <v>5</v>
      </c>
      <c r="I428" s="137">
        <f>IFERROR(H428/E424,"-")</f>
        <v>0.41666666666666669</v>
      </c>
      <c r="J428" s="347">
        <f>IFERROR(H428/D424,"-")</f>
        <v>1.4322543683758235E-3</v>
      </c>
    </row>
    <row r="429" spans="2:10" s="15" customFormat="1" ht="13.15" customHeight="1">
      <c r="B429" s="413"/>
      <c r="C429" s="416"/>
      <c r="D429" s="419"/>
      <c r="E429" s="437"/>
      <c r="F429" s="425" t="s">
        <v>135</v>
      </c>
      <c r="G429" s="426"/>
      <c r="H429" s="348">
        <v>12</v>
      </c>
      <c r="I429" s="349">
        <f>IFERROR(H429/E424,"-")</f>
        <v>1</v>
      </c>
      <c r="J429" s="350">
        <f>IFERROR(H429/D424,"-")</f>
        <v>3.4374104841019765E-3</v>
      </c>
    </row>
    <row r="430" spans="2:10" s="15" customFormat="1" ht="13.15" customHeight="1">
      <c r="B430" s="413">
        <v>72</v>
      </c>
      <c r="C430" s="414" t="s">
        <v>32</v>
      </c>
      <c r="D430" s="417">
        <f>VLOOKUP(C430,'市区町村別_COVID-19の状況'!$C$6:$D$79,2,0)</f>
        <v>2107</v>
      </c>
      <c r="E430" s="420">
        <f>VLOOKUP(C430,'市区町村別_COVID-19の状況'!$C$6:$J$79,8,0)</f>
        <v>0</v>
      </c>
      <c r="F430" s="56" t="s">
        <v>126</v>
      </c>
      <c r="G430" s="57"/>
      <c r="H430" s="342">
        <v>0</v>
      </c>
      <c r="I430" s="141" t="str">
        <f>IFERROR(H430/E430,"-")</f>
        <v>-</v>
      </c>
      <c r="J430" s="343">
        <f>IFERROR(H430/D430,"-")</f>
        <v>0</v>
      </c>
    </row>
    <row r="431" spans="2:10" s="15" customFormat="1" ht="13.15" customHeight="1">
      <c r="B431" s="413"/>
      <c r="C431" s="415"/>
      <c r="D431" s="418"/>
      <c r="E431" s="436"/>
      <c r="F431" s="59"/>
      <c r="G431" s="88" t="s">
        <v>127</v>
      </c>
      <c r="H431" s="280">
        <v>0</v>
      </c>
      <c r="I431" s="119" t="str">
        <f>IFERROR(H431/E430,"-")</f>
        <v>-</v>
      </c>
      <c r="J431" s="344">
        <f>IFERROR(H431/D430,"-")</f>
        <v>0</v>
      </c>
    </row>
    <row r="432" spans="2:10" s="15" customFormat="1" ht="13.15" customHeight="1">
      <c r="B432" s="413"/>
      <c r="C432" s="415"/>
      <c r="D432" s="418"/>
      <c r="E432" s="436"/>
      <c r="F432" s="59"/>
      <c r="G432" s="89" t="s">
        <v>128</v>
      </c>
      <c r="H432" s="225">
        <v>0</v>
      </c>
      <c r="I432" s="125" t="str">
        <f>IFERROR(H432/E430,"-")</f>
        <v>-</v>
      </c>
      <c r="J432" s="345">
        <f>IFERROR(H432/D430,"-")</f>
        <v>0</v>
      </c>
    </row>
    <row r="433" spans="2:16" s="15" customFormat="1" ht="13.15" customHeight="1">
      <c r="B433" s="413"/>
      <c r="C433" s="415"/>
      <c r="D433" s="418"/>
      <c r="E433" s="436"/>
      <c r="F433" s="59"/>
      <c r="G433" s="90" t="s">
        <v>129</v>
      </c>
      <c r="H433" s="226">
        <v>0</v>
      </c>
      <c r="I433" s="132" t="str">
        <f>IFERROR(H433/E430,"-")</f>
        <v>-</v>
      </c>
      <c r="J433" s="346">
        <f>IFERROR(H433/D430,"-")</f>
        <v>0</v>
      </c>
    </row>
    <row r="434" spans="2:16" s="15" customFormat="1" ht="13.15" customHeight="1">
      <c r="B434" s="413"/>
      <c r="C434" s="415"/>
      <c r="D434" s="418"/>
      <c r="E434" s="436"/>
      <c r="F434" s="423" t="s">
        <v>138</v>
      </c>
      <c r="G434" s="424"/>
      <c r="H434" s="227">
        <v>0</v>
      </c>
      <c r="I434" s="137" t="str">
        <f>IFERROR(H434/E430,"-")</f>
        <v>-</v>
      </c>
      <c r="J434" s="347">
        <f>IFERROR(H434/D430,"-")</f>
        <v>0</v>
      </c>
    </row>
    <row r="435" spans="2:16" s="15" customFormat="1" ht="13.15" customHeight="1">
      <c r="B435" s="413"/>
      <c r="C435" s="416"/>
      <c r="D435" s="419"/>
      <c r="E435" s="437"/>
      <c r="F435" s="425" t="s">
        <v>135</v>
      </c>
      <c r="G435" s="426"/>
      <c r="H435" s="348">
        <v>0</v>
      </c>
      <c r="I435" s="349" t="str">
        <f>IFERROR(H435/E430,"-")</f>
        <v>-</v>
      </c>
      <c r="J435" s="356">
        <f>IFERROR(H435/D430,"-")</f>
        <v>0</v>
      </c>
    </row>
    <row r="436" spans="2:16" s="15" customFormat="1" ht="13.15" customHeight="1">
      <c r="B436" s="413">
        <v>73</v>
      </c>
      <c r="C436" s="414" t="s">
        <v>33</v>
      </c>
      <c r="D436" s="417">
        <f>VLOOKUP(C436,'市区町村別_COVID-19の状況'!$C$6:$D$79,2,0)</f>
        <v>2906</v>
      </c>
      <c r="E436" s="420">
        <f>VLOOKUP(C436,'市区町村別_COVID-19の状況'!$C$6:$J$79,8,0)</f>
        <v>6</v>
      </c>
      <c r="F436" s="56" t="s">
        <v>126</v>
      </c>
      <c r="G436" s="57"/>
      <c r="H436" s="342">
        <v>2</v>
      </c>
      <c r="I436" s="141">
        <f>IFERROR(H436/E436,"-")</f>
        <v>0.33333333333333331</v>
      </c>
      <c r="J436" s="343">
        <f>IFERROR(H436/D436,"-")</f>
        <v>6.8823124569855469E-4</v>
      </c>
    </row>
    <row r="437" spans="2:16" s="15" customFormat="1" ht="13.15" customHeight="1">
      <c r="B437" s="413"/>
      <c r="C437" s="415"/>
      <c r="D437" s="418"/>
      <c r="E437" s="436"/>
      <c r="F437" s="59"/>
      <c r="G437" s="88" t="s">
        <v>127</v>
      </c>
      <c r="H437" s="280">
        <v>2</v>
      </c>
      <c r="I437" s="119">
        <f>IFERROR(H437/E436,"-")</f>
        <v>0.33333333333333331</v>
      </c>
      <c r="J437" s="344">
        <f>IFERROR(H437/D436,"-")</f>
        <v>6.8823124569855469E-4</v>
      </c>
    </row>
    <row r="438" spans="2:16" s="15" customFormat="1" ht="13.15" customHeight="1">
      <c r="B438" s="413"/>
      <c r="C438" s="415"/>
      <c r="D438" s="418"/>
      <c r="E438" s="436"/>
      <c r="F438" s="59"/>
      <c r="G438" s="89" t="s">
        <v>128</v>
      </c>
      <c r="H438" s="225">
        <v>2</v>
      </c>
      <c r="I438" s="125">
        <f>IFERROR(H438/E436,"-")</f>
        <v>0.33333333333333331</v>
      </c>
      <c r="J438" s="345">
        <f>IFERROR(H438/D436,"-")</f>
        <v>6.8823124569855469E-4</v>
      </c>
    </row>
    <row r="439" spans="2:16" s="15" customFormat="1" ht="13.15" customHeight="1">
      <c r="B439" s="413"/>
      <c r="C439" s="415"/>
      <c r="D439" s="418"/>
      <c r="E439" s="436"/>
      <c r="F439" s="59"/>
      <c r="G439" s="90" t="s">
        <v>129</v>
      </c>
      <c r="H439" s="226">
        <v>0</v>
      </c>
      <c r="I439" s="132">
        <f>IFERROR(H439/E436,"-")</f>
        <v>0</v>
      </c>
      <c r="J439" s="346">
        <f>IFERROR(H439/D436,"-")</f>
        <v>0</v>
      </c>
    </row>
    <row r="440" spans="2:16" s="15" customFormat="1" ht="13.15" customHeight="1">
      <c r="B440" s="413"/>
      <c r="C440" s="415"/>
      <c r="D440" s="418"/>
      <c r="E440" s="436"/>
      <c r="F440" s="423" t="s">
        <v>138</v>
      </c>
      <c r="G440" s="424"/>
      <c r="H440" s="227">
        <v>4</v>
      </c>
      <c r="I440" s="137">
        <f>IFERROR(H440/E436,"-")</f>
        <v>0.66666666666666663</v>
      </c>
      <c r="J440" s="347">
        <f>IFERROR(H440/D436,"-")</f>
        <v>1.3764624913971094E-3</v>
      </c>
    </row>
    <row r="441" spans="2:16" s="15" customFormat="1" ht="13.15" customHeight="1">
      <c r="B441" s="413"/>
      <c r="C441" s="416"/>
      <c r="D441" s="419"/>
      <c r="E441" s="437"/>
      <c r="F441" s="425" t="s">
        <v>135</v>
      </c>
      <c r="G441" s="426"/>
      <c r="H441" s="348">
        <v>6</v>
      </c>
      <c r="I441" s="349">
        <f>IFERROR(H441/E436,"-")</f>
        <v>1</v>
      </c>
      <c r="J441" s="350">
        <f>IFERROR(H441/D436,"-")</f>
        <v>2.0646937370956643E-3</v>
      </c>
    </row>
    <row r="442" spans="2:16" s="15" customFormat="1" ht="13.15" customHeight="1">
      <c r="B442" s="413">
        <v>74</v>
      </c>
      <c r="C442" s="414" t="s">
        <v>34</v>
      </c>
      <c r="D442" s="417">
        <f>VLOOKUP(C442,'市区町村別_COVID-19の状況'!$C$6:$D$79,2,0)</f>
        <v>1325</v>
      </c>
      <c r="E442" s="420">
        <f>VLOOKUP(C442,'市区町村別_COVID-19の状況'!$C$6:$J$79,8,0)</f>
        <v>1</v>
      </c>
      <c r="F442" s="56" t="s">
        <v>126</v>
      </c>
      <c r="G442" s="57"/>
      <c r="H442" s="342">
        <v>1</v>
      </c>
      <c r="I442" s="141">
        <f>IFERROR(H442/E442,"-")</f>
        <v>1</v>
      </c>
      <c r="J442" s="343">
        <f>IFERROR(H442/D442,"-")</f>
        <v>7.5471698113207543E-4</v>
      </c>
    </row>
    <row r="443" spans="2:16" s="15" customFormat="1" ht="13.15" customHeight="1">
      <c r="B443" s="413"/>
      <c r="C443" s="415"/>
      <c r="D443" s="418"/>
      <c r="E443" s="436"/>
      <c r="F443" s="59"/>
      <c r="G443" s="88" t="s">
        <v>127</v>
      </c>
      <c r="H443" s="280">
        <v>1</v>
      </c>
      <c r="I443" s="119">
        <f>IFERROR(H443/E442,"-")</f>
        <v>1</v>
      </c>
      <c r="J443" s="344">
        <f>IFERROR(H443/D442,"-")</f>
        <v>7.5471698113207543E-4</v>
      </c>
    </row>
    <row r="444" spans="2:16" s="15" customFormat="1" ht="13.15" customHeight="1">
      <c r="B444" s="413"/>
      <c r="C444" s="415"/>
      <c r="D444" s="418"/>
      <c r="E444" s="436"/>
      <c r="F444" s="59"/>
      <c r="G444" s="89" t="s">
        <v>128</v>
      </c>
      <c r="H444" s="225">
        <v>0</v>
      </c>
      <c r="I444" s="125">
        <f>IFERROR(H444/E442,"-")</f>
        <v>0</v>
      </c>
      <c r="J444" s="345">
        <f>IFERROR(H444/D442,"-")</f>
        <v>0</v>
      </c>
    </row>
    <row r="445" spans="2:16" s="15" customFormat="1" ht="13.15" customHeight="1">
      <c r="B445" s="413"/>
      <c r="C445" s="415"/>
      <c r="D445" s="418"/>
      <c r="E445" s="436"/>
      <c r="F445" s="59"/>
      <c r="G445" s="90" t="s">
        <v>129</v>
      </c>
      <c r="H445" s="226">
        <v>0</v>
      </c>
      <c r="I445" s="132">
        <f>IFERROR(H445/E442,"-")</f>
        <v>0</v>
      </c>
      <c r="J445" s="346">
        <f>IFERROR(H445/D442,"-")</f>
        <v>0</v>
      </c>
    </row>
    <row r="446" spans="2:16" s="15" customFormat="1" ht="13.15" customHeight="1">
      <c r="B446" s="413"/>
      <c r="C446" s="415"/>
      <c r="D446" s="418"/>
      <c r="E446" s="436"/>
      <c r="F446" s="423" t="s">
        <v>138</v>
      </c>
      <c r="G446" s="424"/>
      <c r="H446" s="227">
        <v>0</v>
      </c>
      <c r="I446" s="137">
        <f>IFERROR(H446/E442,"-")</f>
        <v>0</v>
      </c>
      <c r="J446" s="347">
        <f>IFERROR(H446/D442,"-")</f>
        <v>0</v>
      </c>
    </row>
    <row r="447" spans="2:16" s="15" customFormat="1" ht="13.15" customHeight="1" thickBot="1">
      <c r="B447" s="413"/>
      <c r="C447" s="427"/>
      <c r="D447" s="419"/>
      <c r="E447" s="437"/>
      <c r="F447" s="425" t="s">
        <v>135</v>
      </c>
      <c r="G447" s="426"/>
      <c r="H447" s="348">
        <v>1</v>
      </c>
      <c r="I447" s="349">
        <f>IFERROR(H447/E442,"-")</f>
        <v>1</v>
      </c>
      <c r="J447" s="350">
        <f>IFERROR(H447/D442,"-")</f>
        <v>7.5471698113207543E-4</v>
      </c>
    </row>
    <row r="448" spans="2:16" s="15" customFormat="1" ht="13.15" customHeight="1" thickTop="1" thickBot="1">
      <c r="B448" s="431" t="s">
        <v>143</v>
      </c>
      <c r="C448" s="432"/>
      <c r="D448" s="435">
        <f>'地区別_COVID-19の状況'!D14</f>
        <v>1264913</v>
      </c>
      <c r="E448" s="435">
        <f>'地区別_COVID-19の状況'!J14</f>
        <v>4656</v>
      </c>
      <c r="F448" s="91" t="s">
        <v>126</v>
      </c>
      <c r="G448" s="92"/>
      <c r="H448" s="353">
        <f>地区別_重症患者状況!H52</f>
        <v>1059</v>
      </c>
      <c r="I448" s="354">
        <f>地区別_重症患者状況!I52</f>
        <v>0.22744845360824742</v>
      </c>
      <c r="J448" s="355">
        <f>地区別_重症患者状況!J52</f>
        <v>8.3721172918611799E-4</v>
      </c>
      <c r="M448" s="87"/>
      <c r="N448" s="87"/>
      <c r="O448" s="87"/>
      <c r="P448" s="87"/>
    </row>
    <row r="449" spans="2:16" s="15" customFormat="1" ht="13.15" customHeight="1" thickTop="1" thickBot="1">
      <c r="B449" s="431"/>
      <c r="C449" s="432"/>
      <c r="D449" s="418"/>
      <c r="E449" s="418"/>
      <c r="F449" s="59"/>
      <c r="G449" s="88" t="s">
        <v>127</v>
      </c>
      <c r="H449" s="280">
        <f>地区別_重症患者状況!H53</f>
        <v>1024</v>
      </c>
      <c r="I449" s="119">
        <f>地区別_重症患者状況!I53</f>
        <v>0.21993127147766323</v>
      </c>
      <c r="J449" s="344">
        <f>地区別_重症患者状況!J53</f>
        <v>8.0954184200810646E-4</v>
      </c>
      <c r="M449" s="87"/>
      <c r="N449" s="87"/>
      <c r="O449" s="87"/>
      <c r="P449" s="87"/>
    </row>
    <row r="450" spans="2:16" s="15" customFormat="1" ht="13.15" customHeight="1" thickTop="1" thickBot="1">
      <c r="B450" s="431"/>
      <c r="C450" s="432"/>
      <c r="D450" s="418"/>
      <c r="E450" s="418"/>
      <c r="F450" s="59"/>
      <c r="G450" s="89" t="s">
        <v>128</v>
      </c>
      <c r="H450" s="225">
        <f>地区別_重症患者状況!H54</f>
        <v>372</v>
      </c>
      <c r="I450" s="125">
        <f>地区別_重症患者状況!I54</f>
        <v>7.9896907216494839E-2</v>
      </c>
      <c r="J450" s="345">
        <f>地区別_重症患者状況!J54</f>
        <v>2.9409137229200746E-4</v>
      </c>
      <c r="M450" s="87"/>
      <c r="N450" s="87"/>
      <c r="O450" s="87"/>
      <c r="P450" s="87"/>
    </row>
    <row r="451" spans="2:16" s="15" customFormat="1" ht="13.15" customHeight="1" thickTop="1" thickBot="1">
      <c r="B451" s="431"/>
      <c r="C451" s="432"/>
      <c r="D451" s="418"/>
      <c r="E451" s="418"/>
      <c r="F451" s="59"/>
      <c r="G451" s="90" t="s">
        <v>129</v>
      </c>
      <c r="H451" s="226">
        <f>地区別_重症患者状況!H55</f>
        <v>0</v>
      </c>
      <c r="I451" s="132">
        <f>地区別_重症患者状況!I55</f>
        <v>0</v>
      </c>
      <c r="J451" s="346">
        <f>地区別_重症患者状況!J55</f>
        <v>0</v>
      </c>
      <c r="M451" s="87"/>
      <c r="N451" s="87"/>
      <c r="O451" s="87"/>
      <c r="P451" s="87"/>
    </row>
    <row r="452" spans="2:16" s="15" customFormat="1" ht="13.15" customHeight="1" thickTop="1" thickBot="1">
      <c r="B452" s="431"/>
      <c r="C452" s="432"/>
      <c r="D452" s="418"/>
      <c r="E452" s="418"/>
      <c r="F452" s="423" t="s">
        <v>138</v>
      </c>
      <c r="G452" s="424"/>
      <c r="H452" s="227">
        <f>地区別_重症患者状況!H56</f>
        <v>3597</v>
      </c>
      <c r="I452" s="137">
        <f>地区別_重症患者状況!I56</f>
        <v>0.77255154639175261</v>
      </c>
      <c r="J452" s="347">
        <f>地区別_重症患者状況!J56</f>
        <v>2.8436738336944912E-3</v>
      </c>
      <c r="M452" s="87"/>
      <c r="N452" s="87"/>
      <c r="O452" s="87"/>
      <c r="P452" s="87"/>
    </row>
    <row r="453" spans="2:16" s="15" customFormat="1" ht="13.15" customHeight="1" thickTop="1">
      <c r="B453" s="433"/>
      <c r="C453" s="434"/>
      <c r="D453" s="419"/>
      <c r="E453" s="419"/>
      <c r="F453" s="425" t="s">
        <v>135</v>
      </c>
      <c r="G453" s="426"/>
      <c r="H453" s="348">
        <f>地区別_重症患者状況!H57</f>
        <v>4656</v>
      </c>
      <c r="I453" s="349">
        <f>地区別_重症患者状況!I57</f>
        <v>1</v>
      </c>
      <c r="J453" s="347">
        <f>地区別_重症患者状況!J57</f>
        <v>3.6808855628806094E-3</v>
      </c>
      <c r="M453" s="87"/>
      <c r="N453" s="87"/>
      <c r="O453" s="87"/>
      <c r="P453" s="87"/>
    </row>
    <row r="454" spans="2:16">
      <c r="E454" s="93"/>
      <c r="F454" s="93"/>
      <c r="G454" s="15"/>
      <c r="H454" s="15"/>
      <c r="I454" s="15"/>
      <c r="J454" s="330"/>
    </row>
  </sheetData>
  <mergeCells count="450">
    <mergeCell ref="B448:C453"/>
    <mergeCell ref="D448:D453"/>
    <mergeCell ref="E448:E453"/>
    <mergeCell ref="F452:G452"/>
    <mergeCell ref="F453:G453"/>
    <mergeCell ref="B442:B447"/>
    <mergeCell ref="C442:C447"/>
    <mergeCell ref="D442:D447"/>
    <mergeCell ref="E442:E447"/>
    <mergeCell ref="F446:G446"/>
    <mergeCell ref="F447:G447"/>
    <mergeCell ref="B436:B441"/>
    <mergeCell ref="C436:C441"/>
    <mergeCell ref="D436:D441"/>
    <mergeCell ref="E436:E441"/>
    <mergeCell ref="F440:G440"/>
    <mergeCell ref="F441:G441"/>
    <mergeCell ref="B430:B435"/>
    <mergeCell ref="C430:C435"/>
    <mergeCell ref="D430:D435"/>
    <mergeCell ref="E430:E435"/>
    <mergeCell ref="F434:G434"/>
    <mergeCell ref="F435:G435"/>
    <mergeCell ref="B424:B429"/>
    <mergeCell ref="C424:C429"/>
    <mergeCell ref="D424:D429"/>
    <mergeCell ref="E424:E429"/>
    <mergeCell ref="F428:G428"/>
    <mergeCell ref="F429:G429"/>
    <mergeCell ref="B418:B423"/>
    <mergeCell ref="C418:C423"/>
    <mergeCell ref="D418:D423"/>
    <mergeCell ref="E418:E423"/>
    <mergeCell ref="F422:G422"/>
    <mergeCell ref="F423:G423"/>
    <mergeCell ref="B412:B417"/>
    <mergeCell ref="C412:C417"/>
    <mergeCell ref="D412:D417"/>
    <mergeCell ref="E412:E417"/>
    <mergeCell ref="F416:G416"/>
    <mergeCell ref="F417:G417"/>
    <mergeCell ref="B406:B411"/>
    <mergeCell ref="C406:C411"/>
    <mergeCell ref="D406:D411"/>
    <mergeCell ref="E406:E411"/>
    <mergeCell ref="F410:G410"/>
    <mergeCell ref="F411:G411"/>
    <mergeCell ref="B400:B405"/>
    <mergeCell ref="C400:C405"/>
    <mergeCell ref="D400:D405"/>
    <mergeCell ref="E400:E405"/>
    <mergeCell ref="F404:G404"/>
    <mergeCell ref="F405:G405"/>
    <mergeCell ref="B394:B399"/>
    <mergeCell ref="C394:C399"/>
    <mergeCell ref="D394:D399"/>
    <mergeCell ref="E394:E399"/>
    <mergeCell ref="F398:G398"/>
    <mergeCell ref="F399:G399"/>
    <mergeCell ref="B388:B393"/>
    <mergeCell ref="C388:C393"/>
    <mergeCell ref="D388:D393"/>
    <mergeCell ref="E388:E393"/>
    <mergeCell ref="F392:G392"/>
    <mergeCell ref="F393:G393"/>
    <mergeCell ref="B382:B387"/>
    <mergeCell ref="C382:C387"/>
    <mergeCell ref="D382:D387"/>
    <mergeCell ref="E382:E387"/>
    <mergeCell ref="F386:G386"/>
    <mergeCell ref="F387:G387"/>
    <mergeCell ref="B376:B381"/>
    <mergeCell ref="C376:C381"/>
    <mergeCell ref="D376:D381"/>
    <mergeCell ref="E376:E381"/>
    <mergeCell ref="F380:G380"/>
    <mergeCell ref="F381:G381"/>
    <mergeCell ref="B370:B375"/>
    <mergeCell ref="C370:C375"/>
    <mergeCell ref="D370:D375"/>
    <mergeCell ref="E370:E375"/>
    <mergeCell ref="F374:G374"/>
    <mergeCell ref="F375:G375"/>
    <mergeCell ref="B364:B369"/>
    <mergeCell ref="C364:C369"/>
    <mergeCell ref="D364:D369"/>
    <mergeCell ref="E364:E369"/>
    <mergeCell ref="F368:G368"/>
    <mergeCell ref="F369:G369"/>
    <mergeCell ref="B358:B363"/>
    <mergeCell ref="C358:C363"/>
    <mergeCell ref="D358:D363"/>
    <mergeCell ref="E358:E363"/>
    <mergeCell ref="F362:G362"/>
    <mergeCell ref="F363:G363"/>
    <mergeCell ref="B352:B357"/>
    <mergeCell ref="C352:C357"/>
    <mergeCell ref="D352:D357"/>
    <mergeCell ref="E352:E357"/>
    <mergeCell ref="F356:G356"/>
    <mergeCell ref="F357:G357"/>
    <mergeCell ref="B346:B351"/>
    <mergeCell ref="C346:C351"/>
    <mergeCell ref="D346:D351"/>
    <mergeCell ref="E346:E351"/>
    <mergeCell ref="F350:G350"/>
    <mergeCell ref="F351:G351"/>
    <mergeCell ref="B340:B345"/>
    <mergeCell ref="C340:C345"/>
    <mergeCell ref="D340:D345"/>
    <mergeCell ref="E340:E345"/>
    <mergeCell ref="F344:G344"/>
    <mergeCell ref="F345:G345"/>
    <mergeCell ref="B334:B339"/>
    <mergeCell ref="C334:C339"/>
    <mergeCell ref="D334:D339"/>
    <mergeCell ref="E334:E339"/>
    <mergeCell ref="F338:G338"/>
    <mergeCell ref="F339:G339"/>
    <mergeCell ref="B328:B333"/>
    <mergeCell ref="C328:C333"/>
    <mergeCell ref="D328:D333"/>
    <mergeCell ref="E328:E333"/>
    <mergeCell ref="F332:G332"/>
    <mergeCell ref="F333:G333"/>
    <mergeCell ref="B322:B327"/>
    <mergeCell ref="C322:C327"/>
    <mergeCell ref="D322:D327"/>
    <mergeCell ref="E322:E327"/>
    <mergeCell ref="F326:G326"/>
    <mergeCell ref="F327:G327"/>
    <mergeCell ref="B316:B321"/>
    <mergeCell ref="C316:C321"/>
    <mergeCell ref="D316:D321"/>
    <mergeCell ref="E316:E321"/>
    <mergeCell ref="F320:G320"/>
    <mergeCell ref="F321:G321"/>
    <mergeCell ref="B310:B315"/>
    <mergeCell ref="C310:C315"/>
    <mergeCell ref="D310:D315"/>
    <mergeCell ref="E310:E315"/>
    <mergeCell ref="F314:G314"/>
    <mergeCell ref="F315:G315"/>
    <mergeCell ref="B304:B309"/>
    <mergeCell ref="C304:C309"/>
    <mergeCell ref="D304:D309"/>
    <mergeCell ref="E304:E309"/>
    <mergeCell ref="F308:G308"/>
    <mergeCell ref="F309:G309"/>
    <mergeCell ref="B298:B303"/>
    <mergeCell ref="C298:C303"/>
    <mergeCell ref="D298:D303"/>
    <mergeCell ref="E298:E303"/>
    <mergeCell ref="F302:G302"/>
    <mergeCell ref="F303:G303"/>
    <mergeCell ref="B292:B297"/>
    <mergeCell ref="C292:C297"/>
    <mergeCell ref="D292:D297"/>
    <mergeCell ref="E292:E297"/>
    <mergeCell ref="F296:G296"/>
    <mergeCell ref="F297:G297"/>
    <mergeCell ref="B286:B291"/>
    <mergeCell ref="C286:C291"/>
    <mergeCell ref="D286:D291"/>
    <mergeCell ref="E286:E291"/>
    <mergeCell ref="F290:G290"/>
    <mergeCell ref="F291:G291"/>
    <mergeCell ref="B280:B285"/>
    <mergeCell ref="C280:C285"/>
    <mergeCell ref="D280:D285"/>
    <mergeCell ref="E280:E285"/>
    <mergeCell ref="F284:G284"/>
    <mergeCell ref="F285:G285"/>
    <mergeCell ref="B274:B279"/>
    <mergeCell ref="C274:C279"/>
    <mergeCell ref="D274:D279"/>
    <mergeCell ref="E274:E279"/>
    <mergeCell ref="F278:G278"/>
    <mergeCell ref="F279:G279"/>
    <mergeCell ref="B268:B273"/>
    <mergeCell ref="C268:C273"/>
    <mergeCell ref="D268:D273"/>
    <mergeCell ref="E268:E273"/>
    <mergeCell ref="F272:G272"/>
    <mergeCell ref="F273:G273"/>
    <mergeCell ref="B262:B267"/>
    <mergeCell ref="C262:C267"/>
    <mergeCell ref="D262:D267"/>
    <mergeCell ref="E262:E267"/>
    <mergeCell ref="F266:G266"/>
    <mergeCell ref="F267:G267"/>
    <mergeCell ref="B256:B261"/>
    <mergeCell ref="C256:C261"/>
    <mergeCell ref="D256:D261"/>
    <mergeCell ref="E256:E261"/>
    <mergeCell ref="F260:G260"/>
    <mergeCell ref="F261:G261"/>
    <mergeCell ref="B250:B255"/>
    <mergeCell ref="C250:C255"/>
    <mergeCell ref="D250:D255"/>
    <mergeCell ref="E250:E255"/>
    <mergeCell ref="F254:G254"/>
    <mergeCell ref="F255:G255"/>
    <mergeCell ref="B244:B249"/>
    <mergeCell ref="C244:C249"/>
    <mergeCell ref="D244:D249"/>
    <mergeCell ref="E244:E249"/>
    <mergeCell ref="F248:G248"/>
    <mergeCell ref="F249:G249"/>
    <mergeCell ref="B238:B243"/>
    <mergeCell ref="C238:C243"/>
    <mergeCell ref="D238:D243"/>
    <mergeCell ref="E238:E243"/>
    <mergeCell ref="F242:G242"/>
    <mergeCell ref="F243:G243"/>
    <mergeCell ref="B232:B237"/>
    <mergeCell ref="C232:C237"/>
    <mergeCell ref="D232:D237"/>
    <mergeCell ref="E232:E237"/>
    <mergeCell ref="F236:G236"/>
    <mergeCell ref="F237:G237"/>
    <mergeCell ref="B226:B231"/>
    <mergeCell ref="C226:C231"/>
    <mergeCell ref="D226:D231"/>
    <mergeCell ref="E226:E231"/>
    <mergeCell ref="F230:G230"/>
    <mergeCell ref="F231:G231"/>
    <mergeCell ref="B220:B225"/>
    <mergeCell ref="C220:C225"/>
    <mergeCell ref="D220:D225"/>
    <mergeCell ref="E220:E225"/>
    <mergeCell ref="F224:G224"/>
    <mergeCell ref="F225:G225"/>
    <mergeCell ref="B214:B219"/>
    <mergeCell ref="C214:C219"/>
    <mergeCell ref="D214:D219"/>
    <mergeCell ref="E214:E219"/>
    <mergeCell ref="F218:G218"/>
    <mergeCell ref="F219:G219"/>
    <mergeCell ref="B208:B213"/>
    <mergeCell ref="C208:C213"/>
    <mergeCell ref="D208:D213"/>
    <mergeCell ref="E208:E213"/>
    <mergeCell ref="F212:G212"/>
    <mergeCell ref="F213:G213"/>
    <mergeCell ref="B202:B207"/>
    <mergeCell ref="C202:C207"/>
    <mergeCell ref="D202:D207"/>
    <mergeCell ref="E202:E207"/>
    <mergeCell ref="F206:G206"/>
    <mergeCell ref="F207:G207"/>
    <mergeCell ref="B196:B201"/>
    <mergeCell ref="C196:C201"/>
    <mergeCell ref="D196:D201"/>
    <mergeCell ref="E196:E201"/>
    <mergeCell ref="F200:G200"/>
    <mergeCell ref="F201:G201"/>
    <mergeCell ref="B190:B195"/>
    <mergeCell ref="C190:C195"/>
    <mergeCell ref="D190:D195"/>
    <mergeCell ref="E190:E195"/>
    <mergeCell ref="F194:G194"/>
    <mergeCell ref="F195:G195"/>
    <mergeCell ref="B184:B189"/>
    <mergeCell ref="C184:C189"/>
    <mergeCell ref="D184:D189"/>
    <mergeCell ref="E184:E189"/>
    <mergeCell ref="F188:G188"/>
    <mergeCell ref="F189:G189"/>
    <mergeCell ref="B178:B183"/>
    <mergeCell ref="C178:C183"/>
    <mergeCell ref="D178:D183"/>
    <mergeCell ref="E178:E183"/>
    <mergeCell ref="F182:G182"/>
    <mergeCell ref="F183:G183"/>
    <mergeCell ref="B172:B177"/>
    <mergeCell ref="C172:C177"/>
    <mergeCell ref="D172:D177"/>
    <mergeCell ref="E172:E177"/>
    <mergeCell ref="F176:G176"/>
    <mergeCell ref="F177:G177"/>
    <mergeCell ref="B166:B171"/>
    <mergeCell ref="C166:C171"/>
    <mergeCell ref="D166:D171"/>
    <mergeCell ref="E166:E171"/>
    <mergeCell ref="F170:G170"/>
    <mergeCell ref="F171:G171"/>
    <mergeCell ref="B160:B165"/>
    <mergeCell ref="C160:C165"/>
    <mergeCell ref="D160:D165"/>
    <mergeCell ref="E160:E165"/>
    <mergeCell ref="F164:G164"/>
    <mergeCell ref="F165:G165"/>
    <mergeCell ref="B154:B159"/>
    <mergeCell ref="C154:C159"/>
    <mergeCell ref="D154:D159"/>
    <mergeCell ref="E154:E159"/>
    <mergeCell ref="F158:G158"/>
    <mergeCell ref="F159:G159"/>
    <mergeCell ref="B148:B153"/>
    <mergeCell ref="C148:C153"/>
    <mergeCell ref="D148:D153"/>
    <mergeCell ref="E148:E153"/>
    <mergeCell ref="F152:G152"/>
    <mergeCell ref="F153:G153"/>
    <mergeCell ref="B142:B147"/>
    <mergeCell ref="C142:C147"/>
    <mergeCell ref="D142:D147"/>
    <mergeCell ref="E142:E147"/>
    <mergeCell ref="F146:G146"/>
    <mergeCell ref="F147:G147"/>
    <mergeCell ref="B136:B141"/>
    <mergeCell ref="C136:C141"/>
    <mergeCell ref="D136:D141"/>
    <mergeCell ref="E136:E141"/>
    <mergeCell ref="F140:G140"/>
    <mergeCell ref="F141:G141"/>
    <mergeCell ref="B130:B135"/>
    <mergeCell ref="C130:C135"/>
    <mergeCell ref="D130:D135"/>
    <mergeCell ref="E130:E135"/>
    <mergeCell ref="F134:G134"/>
    <mergeCell ref="F135:G135"/>
    <mergeCell ref="B124:B129"/>
    <mergeCell ref="C124:C129"/>
    <mergeCell ref="D124:D129"/>
    <mergeCell ref="E124:E129"/>
    <mergeCell ref="F128:G128"/>
    <mergeCell ref="F129:G129"/>
    <mergeCell ref="B118:B123"/>
    <mergeCell ref="C118:C123"/>
    <mergeCell ref="D118:D123"/>
    <mergeCell ref="E118:E123"/>
    <mergeCell ref="F122:G122"/>
    <mergeCell ref="F123:G123"/>
    <mergeCell ref="B112:B117"/>
    <mergeCell ref="C112:C117"/>
    <mergeCell ref="D112:D117"/>
    <mergeCell ref="E112:E117"/>
    <mergeCell ref="F116:G116"/>
    <mergeCell ref="F117:G117"/>
    <mergeCell ref="B106:B111"/>
    <mergeCell ref="C106:C111"/>
    <mergeCell ref="D106:D111"/>
    <mergeCell ref="E106:E111"/>
    <mergeCell ref="F110:G110"/>
    <mergeCell ref="F111:G111"/>
    <mergeCell ref="B100:B105"/>
    <mergeCell ref="C100:C105"/>
    <mergeCell ref="D100:D105"/>
    <mergeCell ref="E100:E105"/>
    <mergeCell ref="F104:G104"/>
    <mergeCell ref="F105:G105"/>
    <mergeCell ref="B94:B99"/>
    <mergeCell ref="C94:C99"/>
    <mergeCell ref="D94:D99"/>
    <mergeCell ref="E94:E99"/>
    <mergeCell ref="F98:G98"/>
    <mergeCell ref="F99:G99"/>
    <mergeCell ref="B88:B93"/>
    <mergeCell ref="C88:C93"/>
    <mergeCell ref="D88:D93"/>
    <mergeCell ref="E88:E93"/>
    <mergeCell ref="F92:G92"/>
    <mergeCell ref="F93:G93"/>
    <mergeCell ref="B82:B87"/>
    <mergeCell ref="C82:C87"/>
    <mergeCell ref="D82:D87"/>
    <mergeCell ref="E82:E87"/>
    <mergeCell ref="F86:G86"/>
    <mergeCell ref="F87:G87"/>
    <mergeCell ref="B76:B81"/>
    <mergeCell ref="C76:C81"/>
    <mergeCell ref="D76:D81"/>
    <mergeCell ref="E76:E81"/>
    <mergeCell ref="F80:G80"/>
    <mergeCell ref="F81:G81"/>
    <mergeCell ref="B70:B75"/>
    <mergeCell ref="C70:C75"/>
    <mergeCell ref="D70:D75"/>
    <mergeCell ref="E70:E75"/>
    <mergeCell ref="F74:G74"/>
    <mergeCell ref="F75:G75"/>
    <mergeCell ref="B64:B69"/>
    <mergeCell ref="C64:C69"/>
    <mergeCell ref="D64:D69"/>
    <mergeCell ref="E64:E69"/>
    <mergeCell ref="F68:G68"/>
    <mergeCell ref="F69:G69"/>
    <mergeCell ref="B58:B63"/>
    <mergeCell ref="C58:C63"/>
    <mergeCell ref="D58:D63"/>
    <mergeCell ref="E58:E63"/>
    <mergeCell ref="F62:G62"/>
    <mergeCell ref="F63:G63"/>
    <mergeCell ref="B52:B57"/>
    <mergeCell ref="C52:C57"/>
    <mergeCell ref="D52:D57"/>
    <mergeCell ref="E52:E57"/>
    <mergeCell ref="F56:G56"/>
    <mergeCell ref="F57:G57"/>
    <mergeCell ref="B46:B51"/>
    <mergeCell ref="C46:C51"/>
    <mergeCell ref="D46:D51"/>
    <mergeCell ref="E46:E51"/>
    <mergeCell ref="F50:G50"/>
    <mergeCell ref="F51:G51"/>
    <mergeCell ref="B40:B45"/>
    <mergeCell ref="C40:C45"/>
    <mergeCell ref="D40:D45"/>
    <mergeCell ref="E40:E45"/>
    <mergeCell ref="F44:G44"/>
    <mergeCell ref="F45:G45"/>
    <mergeCell ref="B34:B39"/>
    <mergeCell ref="C34:C39"/>
    <mergeCell ref="D34:D39"/>
    <mergeCell ref="E34:E39"/>
    <mergeCell ref="F38:G38"/>
    <mergeCell ref="F39:G39"/>
    <mergeCell ref="B28:B33"/>
    <mergeCell ref="C28:C33"/>
    <mergeCell ref="D28:D33"/>
    <mergeCell ref="E28:E33"/>
    <mergeCell ref="F32:G32"/>
    <mergeCell ref="F33:G33"/>
    <mergeCell ref="B22:B27"/>
    <mergeCell ref="C22:C27"/>
    <mergeCell ref="D22:D27"/>
    <mergeCell ref="E22:E27"/>
    <mergeCell ref="F26:G26"/>
    <mergeCell ref="F27:G27"/>
    <mergeCell ref="F3:G3"/>
    <mergeCell ref="B4:B9"/>
    <mergeCell ref="C4:C9"/>
    <mergeCell ref="D4:D9"/>
    <mergeCell ref="E4:E9"/>
    <mergeCell ref="F8:G8"/>
    <mergeCell ref="F9:G9"/>
    <mergeCell ref="B16:B21"/>
    <mergeCell ref="C16:C21"/>
    <mergeCell ref="D16:D21"/>
    <mergeCell ref="E16:E21"/>
    <mergeCell ref="F20:G20"/>
    <mergeCell ref="F21:G21"/>
    <mergeCell ref="B10:B15"/>
    <mergeCell ref="C10:C15"/>
    <mergeCell ref="D10:D15"/>
    <mergeCell ref="E10:E15"/>
    <mergeCell ref="F14:G14"/>
    <mergeCell ref="F15:G15"/>
  </mergeCells>
  <phoneticPr fontId="4"/>
  <pageMargins left="0.43307086614173229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rowBreaks count="6" manualBreakCount="6">
    <brk id="75" max="9" man="1"/>
    <brk id="147" max="9" man="1"/>
    <brk id="219" max="9" man="1"/>
    <brk id="291" max="9" man="1"/>
    <brk id="363" max="9" man="1"/>
    <brk id="435" max="9" man="1"/>
  </rowBreaks>
  <colBreaks count="1" manualBreakCount="1">
    <brk id="10" max="1048575" man="1"/>
  </colBreaks>
  <ignoredErrors>
    <ignoredError sqref="N4:O78" emptyCellReferenc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625" style="3" customWidth="1"/>
    <col min="3" max="3" width="9.625" style="3" customWidth="1"/>
    <col min="4" max="9" width="13.125" style="3" customWidth="1"/>
    <col min="10" max="12" width="20.625" style="3" customWidth="1"/>
    <col min="13" max="13" width="5.625" style="2" customWidth="1"/>
    <col min="14" max="16384" width="9" style="3"/>
  </cols>
  <sheetData>
    <row r="1" spans="1:12" s="2" customFormat="1" ht="16.5" customHeight="1">
      <c r="A1" s="3" t="s">
        <v>219</v>
      </c>
      <c r="B1" s="3"/>
    </row>
    <row r="2" spans="1:12" s="2" customFormat="1" ht="16.5" customHeight="1">
      <c r="A2" s="2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</sheetData>
  <phoneticPr fontId="4"/>
  <pageMargins left="0.70866141732283461" right="0.19685039370078741" top="0.59055118110236215" bottom="0.59055118110236215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99"/>
  <sheetViews>
    <sheetView showGridLines="0" zoomScaleNormal="100" zoomScaleSheetLayoutView="100" workbookViewId="0"/>
  </sheetViews>
  <sheetFormatPr defaultColWidth="9" defaultRowHeight="13.5"/>
  <cols>
    <col min="1" max="1" width="4.625" style="96" customWidth="1"/>
    <col min="2" max="2" width="5.125" style="96" customWidth="1"/>
    <col min="3" max="3" width="14" style="96" customWidth="1"/>
    <col min="4" max="4" width="10.625" style="96" customWidth="1"/>
    <col min="5" max="5" width="7.125" style="96" customWidth="1"/>
    <col min="6" max="6" width="4.625" style="96" customWidth="1"/>
    <col min="7" max="7" width="8.625" style="96" customWidth="1"/>
    <col min="8" max="8" width="7.125" style="96" customWidth="1"/>
    <col min="9" max="9" width="4.625" style="96" customWidth="1"/>
    <col min="10" max="10" width="8.625" style="96" customWidth="1"/>
    <col min="11" max="11" width="4.625" style="96" customWidth="1"/>
    <col min="12" max="12" width="10.625" style="96" customWidth="1"/>
    <col min="13" max="13" width="7.125" style="96" customWidth="1"/>
    <col min="14" max="14" width="4.625" style="96" customWidth="1"/>
    <col min="15" max="15" width="8.625" style="96" customWidth="1"/>
    <col min="16" max="16" width="7.125" style="96" customWidth="1"/>
    <col min="17" max="17" width="4.625" style="96" customWidth="1"/>
    <col min="18" max="18" width="8.625" style="96" customWidth="1"/>
    <col min="19" max="19" width="4.625" style="96" customWidth="1"/>
    <col min="20" max="20" width="9" style="96" customWidth="1"/>
    <col min="21" max="21" width="27.75" style="96" customWidth="1"/>
    <col min="22" max="22" width="10.625" style="96" customWidth="1"/>
    <col min="23" max="16384" width="9" style="96"/>
  </cols>
  <sheetData>
    <row r="1" spans="1:21" ht="16.5" customHeight="1">
      <c r="A1" s="96" t="s">
        <v>220</v>
      </c>
    </row>
    <row r="2" spans="1:21" ht="16.5" customHeight="1">
      <c r="A2" s="96" t="s">
        <v>100</v>
      </c>
      <c r="U2" s="170"/>
    </row>
    <row r="3" spans="1:21" ht="27" customHeight="1">
      <c r="B3" s="443" t="s">
        <v>145</v>
      </c>
      <c r="C3" s="444"/>
      <c r="D3" s="447" t="s">
        <v>308</v>
      </c>
      <c r="E3" s="448"/>
      <c r="F3" s="448"/>
      <c r="G3" s="449"/>
      <c r="H3" s="439">
        <f>地区別_重症患者状況!H52</f>
        <v>1059</v>
      </c>
      <c r="I3" s="439"/>
      <c r="J3" s="439"/>
      <c r="K3" s="440"/>
      <c r="L3" s="447" t="s">
        <v>309</v>
      </c>
      <c r="M3" s="448"/>
      <c r="N3" s="448"/>
      <c r="O3" s="449"/>
      <c r="P3" s="438">
        <f>地区別_重症患者状況!H56</f>
        <v>3597</v>
      </c>
      <c r="Q3" s="439"/>
      <c r="R3" s="439"/>
      <c r="S3" s="440"/>
      <c r="U3" s="170"/>
    </row>
    <row r="4" spans="1:21" ht="67.5" customHeight="1">
      <c r="B4" s="445"/>
      <c r="C4" s="446"/>
      <c r="D4" s="97" t="s">
        <v>172</v>
      </c>
      <c r="E4" s="98" t="s">
        <v>146</v>
      </c>
      <c r="F4" s="99" t="s">
        <v>147</v>
      </c>
      <c r="G4" s="97" t="s">
        <v>148</v>
      </c>
      <c r="H4" s="327" t="s">
        <v>149</v>
      </c>
      <c r="I4" s="100" t="s">
        <v>147</v>
      </c>
      <c r="J4" s="101" t="s">
        <v>188</v>
      </c>
      <c r="K4" s="100" t="s">
        <v>147</v>
      </c>
      <c r="L4" s="97" t="s">
        <v>172</v>
      </c>
      <c r="M4" s="98" t="s">
        <v>146</v>
      </c>
      <c r="N4" s="100" t="s">
        <v>147</v>
      </c>
      <c r="O4" s="97" t="s">
        <v>148</v>
      </c>
      <c r="P4" s="327" t="s">
        <v>210</v>
      </c>
      <c r="Q4" s="100" t="s">
        <v>147</v>
      </c>
      <c r="R4" s="97" t="s">
        <v>188</v>
      </c>
      <c r="S4" s="100" t="s">
        <v>147</v>
      </c>
      <c r="T4" s="306"/>
    </row>
    <row r="5" spans="1:21" ht="30" customHeight="1">
      <c r="B5" s="358" t="s">
        <v>150</v>
      </c>
      <c r="C5" s="359" t="s">
        <v>151</v>
      </c>
      <c r="D5" s="360">
        <f>地区別_重症患者の生活習慣病!G93</f>
        <v>74676221</v>
      </c>
      <c r="E5" s="361">
        <f>地区別_重症患者の生活習慣病!H93</f>
        <v>0.1598205967959849</v>
      </c>
      <c r="F5" s="362">
        <f>RANK(D5,$D$5:$D$14,0)</f>
        <v>3</v>
      </c>
      <c r="G5" s="360">
        <f>地区別_重症患者の生活習慣病!I93</f>
        <v>861</v>
      </c>
      <c r="H5" s="361">
        <f>地区別_重症患者の生活習慣病!J93</f>
        <v>0.81303116147308785</v>
      </c>
      <c r="I5" s="363">
        <f>RANK(G5,$G$5:$G$14,0)</f>
        <v>1</v>
      </c>
      <c r="J5" s="364">
        <f>地区別_重症患者の生活習慣病!K93</f>
        <v>86731.963995354236</v>
      </c>
      <c r="K5" s="363">
        <f>RANK(J5,$J$5:$J$14,0)</f>
        <v>6</v>
      </c>
      <c r="L5" s="360">
        <f>地区別_重症患者の生活習慣病!O93</f>
        <v>215096624</v>
      </c>
      <c r="M5" s="361">
        <f>地区別_重症患者の生活習慣病!P93</f>
        <v>0.15960051016573262</v>
      </c>
      <c r="N5" s="362">
        <f>RANK(L5,$L$5:$L$14,0)</f>
        <v>3</v>
      </c>
      <c r="O5" s="360">
        <f>地区別_重症患者の生活習慣病!Q93</f>
        <v>2658</v>
      </c>
      <c r="P5" s="361">
        <f>地区別_重症患者の生活習慣病!R93</f>
        <v>0.73894912427022519</v>
      </c>
      <c r="Q5" s="363">
        <f>RANK(O5,$O$5:$O$14,0)</f>
        <v>2</v>
      </c>
      <c r="R5" s="360">
        <f>地区別_重症患者の生活習慣病!S93</f>
        <v>80924.23777276148</v>
      </c>
      <c r="S5" s="363">
        <f>RANK(R5,$R$5:$R$14,0)</f>
        <v>6</v>
      </c>
    </row>
    <row r="6" spans="1:21" ht="30" customHeight="1">
      <c r="B6" s="365" t="s">
        <v>152</v>
      </c>
      <c r="C6" s="366" t="s">
        <v>153</v>
      </c>
      <c r="D6" s="367">
        <f>地区別_重症患者の生活習慣病!G94</f>
        <v>20153041</v>
      </c>
      <c r="E6" s="368">
        <f>地区別_重症患者の生活習慣病!H94</f>
        <v>4.3131146658773108E-2</v>
      </c>
      <c r="F6" s="369">
        <f t="shared" ref="F6:F14" si="0">RANK(D6,$D$5:$D$14,0)</f>
        <v>8</v>
      </c>
      <c r="G6" s="367">
        <f>地区別_重症患者の生活習慣病!I94</f>
        <v>501</v>
      </c>
      <c r="H6" s="368">
        <f>地区別_重症患者の生活習慣病!J94</f>
        <v>0.47308781869688388</v>
      </c>
      <c r="I6" s="370">
        <f t="shared" ref="I6:I14" si="1">RANK(G6,$G$5:$G$14,0)</f>
        <v>4</v>
      </c>
      <c r="J6" s="371">
        <f>地区別_重症患者の生活習慣病!K94</f>
        <v>40225.630738522952</v>
      </c>
      <c r="K6" s="370">
        <f t="shared" ref="K6:K14" si="2">RANK(J6,$J$5:$J$14,0)</f>
        <v>9</v>
      </c>
      <c r="L6" s="367">
        <f>地区別_重症患者の生活習慣病!O94</f>
        <v>68445372</v>
      </c>
      <c r="M6" s="368">
        <f>地区別_重症患者の生活習慣病!P94</f>
        <v>5.0786088998232497E-2</v>
      </c>
      <c r="N6" s="370">
        <f t="shared" ref="N6:N14" si="3">RANK(L6,$L$5:$L$14,0)</f>
        <v>6</v>
      </c>
      <c r="O6" s="367">
        <f>地区別_重症患者の生活習慣病!Q94</f>
        <v>1527</v>
      </c>
      <c r="P6" s="368">
        <f>地区別_重症患者の生活習慣病!R94</f>
        <v>0.42452043369474562</v>
      </c>
      <c r="Q6" s="370">
        <f t="shared" ref="Q6:Q14" si="4">RANK(O6,$O$5:$O$14,0)</f>
        <v>3</v>
      </c>
      <c r="R6" s="367">
        <f>地区別_重症患者の生活習慣病!S94</f>
        <v>44823.426326129666</v>
      </c>
      <c r="S6" s="370">
        <f t="shared" ref="S6:S14" si="5">RANK(R6,$R$5:$R$14,0)</f>
        <v>10</v>
      </c>
    </row>
    <row r="7" spans="1:21" ht="30" customHeight="1">
      <c r="B7" s="365" t="s">
        <v>154</v>
      </c>
      <c r="C7" s="366" t="s">
        <v>155</v>
      </c>
      <c r="D7" s="367">
        <f>地区別_重症患者の生活習慣病!G95</f>
        <v>56345148</v>
      </c>
      <c r="E7" s="368">
        <f>地区別_重症患者の生活習慣病!H95</f>
        <v>0.12058879063950083</v>
      </c>
      <c r="F7" s="369">
        <f t="shared" si="0"/>
        <v>5</v>
      </c>
      <c r="G7" s="367">
        <f>地区別_重症患者の生活習慣病!I95</f>
        <v>848</v>
      </c>
      <c r="H7" s="368">
        <f>地区別_重症患者の生活習慣病!J95</f>
        <v>0.80075542965061375</v>
      </c>
      <c r="I7" s="370">
        <f t="shared" si="1"/>
        <v>2</v>
      </c>
      <c r="J7" s="371">
        <f>地区別_重症患者の生活習慣病!K95</f>
        <v>66444.75</v>
      </c>
      <c r="K7" s="370">
        <f t="shared" si="2"/>
        <v>7</v>
      </c>
      <c r="L7" s="367">
        <f>地区別_重症患者の生活習慣病!O95</f>
        <v>191323806</v>
      </c>
      <c r="M7" s="368">
        <f>地区別_重症患者の生活習慣病!P95</f>
        <v>0.141961210160368</v>
      </c>
      <c r="N7" s="370">
        <f t="shared" si="3"/>
        <v>4</v>
      </c>
      <c r="O7" s="367">
        <f>地区別_重症患者の生活習慣病!Q95</f>
        <v>2682</v>
      </c>
      <c r="P7" s="368">
        <f>地区別_重症患者の生活習慣病!R95</f>
        <v>0.7456213511259383</v>
      </c>
      <c r="Q7" s="370">
        <f t="shared" si="4"/>
        <v>1</v>
      </c>
      <c r="R7" s="367">
        <f>地区別_重症患者の生活習慣病!S95</f>
        <v>71336.243847874721</v>
      </c>
      <c r="S7" s="370">
        <f t="shared" si="5"/>
        <v>7</v>
      </c>
    </row>
    <row r="8" spans="1:21" ht="30" customHeight="1">
      <c r="B8" s="365" t="s">
        <v>156</v>
      </c>
      <c r="C8" s="366" t="s">
        <v>157</v>
      </c>
      <c r="D8" s="367">
        <f>地区別_重症患者の生活習慣病!G96</f>
        <v>64842050</v>
      </c>
      <c r="E8" s="368">
        <f>地区別_重症患者の生活習慣病!H96</f>
        <v>0.13877369515625454</v>
      </c>
      <c r="F8" s="369">
        <f t="shared" si="0"/>
        <v>4</v>
      </c>
      <c r="G8" s="367">
        <f>地区別_重症患者の生活習慣病!I96</f>
        <v>521</v>
      </c>
      <c r="H8" s="368">
        <f>地区別_重症患者の生活習慣病!J96</f>
        <v>0.49197355996222852</v>
      </c>
      <c r="I8" s="370">
        <f t="shared" si="1"/>
        <v>3</v>
      </c>
      <c r="J8" s="371">
        <f>地区別_重症患者の生活習慣病!K96</f>
        <v>124456.90978886756</v>
      </c>
      <c r="K8" s="370">
        <f t="shared" si="2"/>
        <v>5</v>
      </c>
      <c r="L8" s="367">
        <f>地区別_重症患者の生活習慣病!O96</f>
        <v>126464705</v>
      </c>
      <c r="M8" s="368">
        <f>地区別_重症患者の生活習慣病!P96</f>
        <v>9.3836114489453254E-2</v>
      </c>
      <c r="N8" s="370">
        <f t="shared" si="3"/>
        <v>5</v>
      </c>
      <c r="O8" s="367">
        <f>地区別_重症患者の生活習慣病!Q96</f>
        <v>1403</v>
      </c>
      <c r="P8" s="368">
        <f>地区別_重症患者の生活習慣病!R96</f>
        <v>0.39004726160689462</v>
      </c>
      <c r="Q8" s="370">
        <f t="shared" si="4"/>
        <v>4</v>
      </c>
      <c r="R8" s="367">
        <f>地区別_重症患者の生活習慣病!S96</f>
        <v>90138.777619387023</v>
      </c>
      <c r="S8" s="370">
        <f t="shared" si="5"/>
        <v>5</v>
      </c>
    </row>
    <row r="9" spans="1:21" ht="30" customHeight="1">
      <c r="B9" s="365" t="s">
        <v>158</v>
      </c>
      <c r="C9" s="366" t="s">
        <v>159</v>
      </c>
      <c r="D9" s="367">
        <f>地区別_重症患者の生活習慣病!G97</f>
        <v>20308474</v>
      </c>
      <c r="E9" s="368">
        <f>地区別_重症患者の生活習慣病!H97</f>
        <v>4.3463801344416485E-2</v>
      </c>
      <c r="F9" s="369">
        <f t="shared" si="0"/>
        <v>7</v>
      </c>
      <c r="G9" s="367">
        <f>地区別_重症患者の生活習慣病!I97</f>
        <v>16</v>
      </c>
      <c r="H9" s="368">
        <f>地区別_重症患者の生活習慣病!J97</f>
        <v>1.5108593012275733E-2</v>
      </c>
      <c r="I9" s="370">
        <f t="shared" si="1"/>
        <v>9</v>
      </c>
      <c r="J9" s="371">
        <f>地区別_重症患者の生活習慣病!K97</f>
        <v>1269279.625</v>
      </c>
      <c r="K9" s="370">
        <f t="shared" si="2"/>
        <v>1</v>
      </c>
      <c r="L9" s="367">
        <f>地区別_重症患者の生活習慣病!O97</f>
        <v>11373804</v>
      </c>
      <c r="M9" s="368">
        <f>地区別_重症患者の生活習慣病!P97</f>
        <v>8.4392999163252803E-3</v>
      </c>
      <c r="N9" s="370">
        <f t="shared" si="3"/>
        <v>9</v>
      </c>
      <c r="O9" s="367">
        <f>地区別_重症患者の生活習慣病!Q97</f>
        <v>23</v>
      </c>
      <c r="P9" s="368">
        <f>地区別_重症患者の生活習慣病!R97</f>
        <v>6.3942174033917156E-3</v>
      </c>
      <c r="Q9" s="370">
        <f t="shared" si="4"/>
        <v>9</v>
      </c>
      <c r="R9" s="367">
        <f>地区別_重症患者の生活習慣病!S97</f>
        <v>494513.21739130432</v>
      </c>
      <c r="S9" s="370">
        <f t="shared" si="5"/>
        <v>2</v>
      </c>
    </row>
    <row r="10" spans="1:21" ht="30" customHeight="1">
      <c r="B10" s="365" t="s">
        <v>160</v>
      </c>
      <c r="C10" s="366" t="s">
        <v>161</v>
      </c>
      <c r="D10" s="367">
        <f>地区別_重症患者の生活習慣病!G98</f>
        <v>25134556</v>
      </c>
      <c r="E10" s="368">
        <f>地区別_重症患者の生活習慣病!H98</f>
        <v>5.3792488242302768E-2</v>
      </c>
      <c r="F10" s="369">
        <f t="shared" si="0"/>
        <v>6</v>
      </c>
      <c r="G10" s="367">
        <f>地区別_重症患者の生活習慣病!I98</f>
        <v>140</v>
      </c>
      <c r="H10" s="368">
        <f>地区別_重症患者の生活習慣病!J98</f>
        <v>0.13220018885741266</v>
      </c>
      <c r="I10" s="370">
        <f t="shared" si="1"/>
        <v>8</v>
      </c>
      <c r="J10" s="371">
        <f>地区別_重症患者の生活習慣病!K98</f>
        <v>179532.54285714286</v>
      </c>
      <c r="K10" s="370">
        <f t="shared" si="2"/>
        <v>4</v>
      </c>
      <c r="L10" s="367">
        <f>地区別_重症患者の生活習慣病!O98</f>
        <v>64317820</v>
      </c>
      <c r="M10" s="368">
        <f>地区別_重症患者の生活習慣病!P98</f>
        <v>4.7723468150517145E-2</v>
      </c>
      <c r="N10" s="370">
        <f t="shared" si="3"/>
        <v>7</v>
      </c>
      <c r="O10" s="367">
        <f>地区別_重症患者の生活習慣病!Q98</f>
        <v>239</v>
      </c>
      <c r="P10" s="368">
        <f>地区別_重症患者の生活習慣病!R98</f>
        <v>6.6444259104809569E-2</v>
      </c>
      <c r="Q10" s="370">
        <f t="shared" si="4"/>
        <v>8</v>
      </c>
      <c r="R10" s="367">
        <f>地区別_重症患者の生活習慣病!S98</f>
        <v>269112.21757322177</v>
      </c>
      <c r="S10" s="370">
        <f t="shared" si="5"/>
        <v>3</v>
      </c>
    </row>
    <row r="11" spans="1:21" ht="30" customHeight="1">
      <c r="B11" s="365" t="s">
        <v>162</v>
      </c>
      <c r="C11" s="366" t="s">
        <v>163</v>
      </c>
      <c r="D11" s="367">
        <f>地区別_重症患者の生活習慣病!G99</f>
        <v>81514371</v>
      </c>
      <c r="E11" s="368">
        <f>地区別_重症患者の生活習慣病!H99</f>
        <v>0.17445547252142451</v>
      </c>
      <c r="F11" s="369">
        <f t="shared" si="0"/>
        <v>2</v>
      </c>
      <c r="G11" s="367">
        <f>地区別_重症患者の生活習慣病!I99</f>
        <v>380</v>
      </c>
      <c r="H11" s="368">
        <f>地区別_重症患者の生活習慣病!J99</f>
        <v>0.35882908404154862</v>
      </c>
      <c r="I11" s="370">
        <f t="shared" si="1"/>
        <v>5</v>
      </c>
      <c r="J11" s="371">
        <f>地区別_重症患者の生活習慣病!K99</f>
        <v>214511.50263157894</v>
      </c>
      <c r="K11" s="370">
        <f t="shared" si="2"/>
        <v>3</v>
      </c>
      <c r="L11" s="367">
        <f>地区別_重症患者の生活習慣病!O99</f>
        <v>279223341</v>
      </c>
      <c r="M11" s="368">
        <f>地区別_重症患者の生活習慣病!P99</f>
        <v>0.20718218094292512</v>
      </c>
      <c r="N11" s="370">
        <f t="shared" si="3"/>
        <v>2</v>
      </c>
      <c r="O11" s="367">
        <f>地区別_重症患者の生活習慣病!Q99</f>
        <v>1152</v>
      </c>
      <c r="P11" s="368">
        <f>地区別_重症患者の生活習慣病!R99</f>
        <v>0.32026688907422851</v>
      </c>
      <c r="Q11" s="370">
        <f t="shared" si="4"/>
        <v>5</v>
      </c>
      <c r="R11" s="367">
        <f>地区別_重症患者の生活習慣病!S99</f>
        <v>242381.37239583334</v>
      </c>
      <c r="S11" s="370">
        <f t="shared" si="5"/>
        <v>4</v>
      </c>
    </row>
    <row r="12" spans="1:21" ht="30" customHeight="1">
      <c r="B12" s="365" t="s">
        <v>164</v>
      </c>
      <c r="C12" s="366" t="s">
        <v>165</v>
      </c>
      <c r="D12" s="367">
        <f>地区別_重症患者の生活習慣病!G100</f>
        <v>63023</v>
      </c>
      <c r="E12" s="368">
        <f>地区別_重症患者の生活習慣病!H100</f>
        <v>1.3488059970085198E-4</v>
      </c>
      <c r="F12" s="369">
        <f t="shared" si="0"/>
        <v>10</v>
      </c>
      <c r="G12" s="367">
        <f>地区別_重症患者の生活習慣病!I100</f>
        <v>4</v>
      </c>
      <c r="H12" s="368">
        <f>地区別_重症患者の生活習慣病!J100</f>
        <v>3.7771482530689331E-3</v>
      </c>
      <c r="I12" s="370">
        <f t="shared" si="1"/>
        <v>10</v>
      </c>
      <c r="J12" s="371">
        <f>地区別_重症患者の生活習慣病!K100</f>
        <v>15755.75</v>
      </c>
      <c r="K12" s="370">
        <f t="shared" si="2"/>
        <v>10</v>
      </c>
      <c r="L12" s="367">
        <f>地区別_重症患者の生活習慣病!O100</f>
        <v>842076</v>
      </c>
      <c r="M12" s="368">
        <f>地区別_重症患者の生活習慣病!P100</f>
        <v>6.2481575349280919E-4</v>
      </c>
      <c r="N12" s="370">
        <f t="shared" si="3"/>
        <v>10</v>
      </c>
      <c r="O12" s="367">
        <f>地区別_重症患者の生活習慣病!Q100</f>
        <v>17</v>
      </c>
      <c r="P12" s="368">
        <f>地区別_重症患者の生活習慣病!R100</f>
        <v>4.7261606894634422E-3</v>
      </c>
      <c r="Q12" s="370">
        <f t="shared" si="4"/>
        <v>10</v>
      </c>
      <c r="R12" s="367">
        <f>地区別_重症患者の生活習慣病!S100</f>
        <v>49533.882352941175</v>
      </c>
      <c r="S12" s="370">
        <f t="shared" si="5"/>
        <v>9</v>
      </c>
    </row>
    <row r="13" spans="1:21" ht="30" customHeight="1">
      <c r="B13" s="365" t="s">
        <v>166</v>
      </c>
      <c r="C13" s="366" t="s">
        <v>167</v>
      </c>
      <c r="D13" s="367">
        <f>地区別_重症患者の生活習慣病!G101</f>
        <v>8080063</v>
      </c>
      <c r="E13" s="368">
        <f>地区別_重症患者の生活習慣病!H101</f>
        <v>1.7292793790531474E-2</v>
      </c>
      <c r="F13" s="369">
        <f t="shared" si="0"/>
        <v>9</v>
      </c>
      <c r="G13" s="367">
        <f>地区別_重症患者の生活習慣病!I101</f>
        <v>159</v>
      </c>
      <c r="H13" s="368">
        <f>地区別_重症患者の生活習慣病!J101</f>
        <v>0.1501416430594901</v>
      </c>
      <c r="I13" s="370">
        <f t="shared" si="1"/>
        <v>7</v>
      </c>
      <c r="J13" s="371">
        <f>地区別_重症患者の生活習慣病!K101</f>
        <v>50818.006289308178</v>
      </c>
      <c r="K13" s="370">
        <f t="shared" si="2"/>
        <v>8</v>
      </c>
      <c r="L13" s="367">
        <f>地区別_重症患者の生活習慣病!O101</f>
        <v>31063471</v>
      </c>
      <c r="M13" s="368">
        <f>地区別_重症患者の生活習慣病!P101</f>
        <v>2.3048924371395253E-2</v>
      </c>
      <c r="N13" s="370">
        <f t="shared" si="3"/>
        <v>8</v>
      </c>
      <c r="O13" s="367">
        <f>地区別_重症患者の生活習慣病!Q101</f>
        <v>537</v>
      </c>
      <c r="P13" s="368">
        <f>地区別_重症患者の生活習慣病!R101</f>
        <v>0.14929107589658047</v>
      </c>
      <c r="Q13" s="370">
        <f t="shared" si="4"/>
        <v>7</v>
      </c>
      <c r="R13" s="367">
        <f>地区別_重症患者の生活習慣病!S101</f>
        <v>57846.314711359402</v>
      </c>
      <c r="S13" s="370">
        <f t="shared" si="5"/>
        <v>8</v>
      </c>
    </row>
    <row r="14" spans="1:21" ht="30" customHeight="1" thickBot="1">
      <c r="B14" s="372" t="s">
        <v>202</v>
      </c>
      <c r="C14" s="373" t="s">
        <v>203</v>
      </c>
      <c r="D14" s="374">
        <f>地区別_重症患者の生活習慣病!G102</f>
        <v>116133348</v>
      </c>
      <c r="E14" s="375">
        <f>地区別_重症患者の生活習慣病!H102</f>
        <v>0.24854633425111053</v>
      </c>
      <c r="F14" s="376">
        <f t="shared" si="0"/>
        <v>1</v>
      </c>
      <c r="G14" s="374">
        <f>地区別_重症患者の生活習慣病!I102</f>
        <v>250</v>
      </c>
      <c r="H14" s="375">
        <f>地区別_重症患者の生活習慣病!J102</f>
        <v>0.2360717658168083</v>
      </c>
      <c r="I14" s="377">
        <f t="shared" si="1"/>
        <v>6</v>
      </c>
      <c r="J14" s="378">
        <f>地区別_重症患者の生活習慣病!K102</f>
        <v>464533.39199999999</v>
      </c>
      <c r="K14" s="377">
        <f t="shared" si="2"/>
        <v>2</v>
      </c>
      <c r="L14" s="374">
        <f>地区別_重症患者の生活習慣病!O102</f>
        <v>359567881</v>
      </c>
      <c r="M14" s="375">
        <f>地区別_重症患者の生活習慣病!P102</f>
        <v>0.26679738705155803</v>
      </c>
      <c r="N14" s="377">
        <f t="shared" si="3"/>
        <v>1</v>
      </c>
      <c r="O14" s="374">
        <f>地区別_重症患者の生活習慣病!Q102</f>
        <v>604</v>
      </c>
      <c r="P14" s="375">
        <f>地区別_重症患者の生活習慣病!R102</f>
        <v>0.16791770920211288</v>
      </c>
      <c r="Q14" s="377">
        <f t="shared" si="4"/>
        <v>6</v>
      </c>
      <c r="R14" s="374">
        <f>地区別_重症患者の生活習慣病!S102</f>
        <v>595311.06125827809</v>
      </c>
      <c r="S14" s="377">
        <f t="shared" si="5"/>
        <v>1</v>
      </c>
    </row>
    <row r="15" spans="1:21" ht="30" customHeight="1" thickTop="1">
      <c r="B15" s="441" t="s">
        <v>68</v>
      </c>
      <c r="C15" s="442"/>
      <c r="D15" s="205">
        <f>地区別_重症患者の生活習慣病!G103</f>
        <v>467250295</v>
      </c>
      <c r="E15" s="102"/>
      <c r="F15" s="103"/>
      <c r="G15" s="205">
        <f>地区別_重症患者の生活習慣病!I103</f>
        <v>1032</v>
      </c>
      <c r="H15" s="104">
        <f>地区別_重症患者の生活習慣病!J103</f>
        <v>0.9745042492917847</v>
      </c>
      <c r="I15" s="105"/>
      <c r="J15" s="206">
        <f>地区別_重症患者の生活習慣病!K103</f>
        <v>452761.91375968989</v>
      </c>
      <c r="K15" s="105"/>
      <c r="L15" s="205">
        <f>地区別_重症患者の生活習慣病!O103</f>
        <v>1347718900</v>
      </c>
      <c r="M15" s="102"/>
      <c r="N15" s="105"/>
      <c r="O15" s="205">
        <f>地区別_重症患者の生活習慣病!Q103</f>
        <v>3404</v>
      </c>
      <c r="P15" s="104">
        <f>地区別_重症患者の生活習慣病!R103</f>
        <v>0.94634417570197382</v>
      </c>
      <c r="Q15" s="105"/>
      <c r="R15" s="205">
        <f>地区別_重症患者の生活習慣病!S103</f>
        <v>395922.12103407754</v>
      </c>
      <c r="S15" s="105"/>
    </row>
    <row r="16" spans="1:21">
      <c r="B16" s="106" t="s">
        <v>200</v>
      </c>
    </row>
    <row r="17" spans="1:21">
      <c r="B17" s="19" t="s">
        <v>101</v>
      </c>
    </row>
    <row r="18" spans="1:21" ht="13.5" customHeight="1">
      <c r="B18" s="19" t="s">
        <v>280</v>
      </c>
    </row>
    <row r="19" spans="1:21">
      <c r="B19" s="19" t="s">
        <v>294</v>
      </c>
    </row>
    <row r="20" spans="1:21">
      <c r="B20" s="107" t="s">
        <v>168</v>
      </c>
      <c r="C20" s="108"/>
    </row>
    <row r="21" spans="1:21">
      <c r="B21" s="109" t="s">
        <v>279</v>
      </c>
      <c r="C21" s="110"/>
    </row>
    <row r="22" spans="1:21">
      <c r="B22" s="111" t="s">
        <v>206</v>
      </c>
      <c r="C22" s="110"/>
    </row>
    <row r="23" spans="1:21">
      <c r="B23" s="111" t="s">
        <v>169</v>
      </c>
    </row>
    <row r="24" spans="1:21">
      <c r="B24" s="111"/>
    </row>
    <row r="25" spans="1:21">
      <c r="B25" s="111"/>
    </row>
    <row r="26" spans="1:21" ht="16.5" customHeight="1">
      <c r="A26" s="96" t="s">
        <v>305</v>
      </c>
    </row>
    <row r="27" spans="1:21" ht="16.5" customHeight="1">
      <c r="A27" s="96" t="s">
        <v>100</v>
      </c>
      <c r="U27" s="170" t="s">
        <v>288</v>
      </c>
    </row>
    <row r="28" spans="1:21">
      <c r="U28" s="170" t="s">
        <v>209</v>
      </c>
    </row>
    <row r="29" spans="1:21">
      <c r="U29" s="170" t="s">
        <v>290</v>
      </c>
    </row>
    <row r="58" spans="1:3">
      <c r="B58" s="106" t="s">
        <v>200</v>
      </c>
      <c r="C58" s="110"/>
    </row>
    <row r="59" spans="1:3">
      <c r="B59" s="19" t="s">
        <v>101</v>
      </c>
    </row>
    <row r="60" spans="1:3">
      <c r="B60" s="19" t="s">
        <v>280</v>
      </c>
    </row>
    <row r="61" spans="1:3">
      <c r="B61" s="19" t="s">
        <v>294</v>
      </c>
    </row>
    <row r="62" spans="1:3">
      <c r="B62" s="107"/>
    </row>
    <row r="63" spans="1:3">
      <c r="B63" s="109"/>
    </row>
    <row r="64" spans="1:3" ht="16.5" customHeight="1">
      <c r="A64" s="96" t="s">
        <v>306</v>
      </c>
    </row>
    <row r="65" spans="1:21" ht="16.5" customHeight="1">
      <c r="A65" s="96" t="s">
        <v>100</v>
      </c>
      <c r="T65" s="170"/>
      <c r="U65" s="170" t="s">
        <v>288</v>
      </c>
    </row>
    <row r="66" spans="1:21">
      <c r="T66" s="170"/>
      <c r="U66" s="170" t="s">
        <v>209</v>
      </c>
    </row>
    <row r="67" spans="1:21">
      <c r="T67" s="170"/>
      <c r="U67" s="170" t="s">
        <v>291</v>
      </c>
    </row>
    <row r="93" spans="2:3">
      <c r="C93" s="108"/>
    </row>
    <row r="94" spans="2:3">
      <c r="C94" s="108"/>
    </row>
    <row r="95" spans="2:3">
      <c r="C95" s="108"/>
    </row>
    <row r="96" spans="2:3">
      <c r="B96" s="106" t="s">
        <v>200</v>
      </c>
      <c r="C96" s="110"/>
    </row>
    <row r="97" spans="2:2">
      <c r="B97" s="19" t="s">
        <v>101</v>
      </c>
    </row>
    <row r="98" spans="2:2">
      <c r="B98" s="19" t="s">
        <v>280</v>
      </c>
    </row>
    <row r="99" spans="2:2">
      <c r="B99" s="19"/>
    </row>
  </sheetData>
  <mergeCells count="6">
    <mergeCell ref="P3:S3"/>
    <mergeCell ref="B15:C15"/>
    <mergeCell ref="B3:C4"/>
    <mergeCell ref="D3:G3"/>
    <mergeCell ref="H3:K3"/>
    <mergeCell ref="L3:O3"/>
  </mergeCells>
  <phoneticPr fontId="4"/>
  <pageMargins left="0.43307086614173229" right="0.59055118110236227" top="0.59055118110236227" bottom="0.39370078740157483" header="0.31496062992125984" footer="0.19685039370078741"/>
  <pageSetup paperSize="9" scale="69" fitToHeight="0" orientation="portrait" r:id="rId1"/>
  <headerFooter>
    <oddHeader xml:space="preserve">&amp;R&amp;"ＭＳ 明朝,標準"&amp;12 2-18.COVID-19に係る分析 </oddHeader>
  </headerFooter>
  <rowBreaks count="1" manualBreakCount="1">
    <brk id="25" max="18" man="1"/>
  </rowBreaks>
  <ignoredErrors>
    <ignoredError sqref="B5:B14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103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16" customWidth="1"/>
    <col min="3" max="3" width="12.25" style="3" customWidth="1"/>
    <col min="4" max="4" width="11" style="3" bestFit="1" customWidth="1"/>
    <col min="5" max="5" width="7.5" style="3" customWidth="1"/>
    <col min="6" max="6" width="23.25" style="3" bestFit="1" customWidth="1"/>
    <col min="7" max="7" width="16" style="3" customWidth="1"/>
    <col min="8" max="8" width="9.625" style="3" customWidth="1"/>
    <col min="9" max="10" width="12.625" style="3" customWidth="1"/>
    <col min="11" max="11" width="13.75" style="3" customWidth="1"/>
    <col min="12" max="12" width="11" style="3" bestFit="1" customWidth="1"/>
    <col min="13" max="13" width="7.5" style="3" customWidth="1"/>
    <col min="14" max="14" width="23.25" style="3" bestFit="1" customWidth="1"/>
    <col min="15" max="15" width="16" style="3" customWidth="1"/>
    <col min="16" max="16" width="9.625" style="3" customWidth="1"/>
    <col min="17" max="18" width="12.625" style="3" customWidth="1"/>
    <col min="19" max="19" width="13.75" style="3" customWidth="1"/>
    <col min="20" max="20" width="5.875" style="3" customWidth="1"/>
    <col min="21" max="21" width="5.625" style="3" customWidth="1"/>
    <col min="22" max="24" width="13.625" style="3" customWidth="1"/>
    <col min="25" max="25" width="10.375" style="15" customWidth="1"/>
    <col min="26" max="26" width="15.625" style="22" customWidth="1"/>
    <col min="27" max="27" width="21.25" style="112" customWidth="1"/>
    <col min="28" max="28" width="21.25" style="3" customWidth="1"/>
    <col min="29" max="29" width="9" style="3"/>
    <col min="30" max="32" width="12.625" style="3" customWidth="1"/>
    <col min="33" max="16384" width="9" style="3"/>
  </cols>
  <sheetData>
    <row r="1" spans="1:32" ht="16.5" customHeight="1">
      <c r="A1" s="96" t="s">
        <v>220</v>
      </c>
      <c r="C1" s="96"/>
    </row>
    <row r="2" spans="1:32" ht="16.5" customHeight="1">
      <c r="A2" s="96" t="s">
        <v>98</v>
      </c>
      <c r="C2" s="96"/>
      <c r="Z2" s="169" t="s">
        <v>102</v>
      </c>
    </row>
    <row r="3" spans="1:32" ht="20.100000000000001" customHeight="1">
      <c r="A3" s="96"/>
      <c r="B3" s="381"/>
      <c r="C3" s="450" t="s">
        <v>88</v>
      </c>
      <c r="D3" s="452" t="s">
        <v>170</v>
      </c>
      <c r="E3" s="453"/>
      <c r="F3" s="453"/>
      <c r="G3" s="453"/>
      <c r="H3" s="453"/>
      <c r="I3" s="453"/>
      <c r="J3" s="453"/>
      <c r="K3" s="454"/>
      <c r="L3" s="452" t="s">
        <v>130</v>
      </c>
      <c r="M3" s="453"/>
      <c r="N3" s="453"/>
      <c r="O3" s="453"/>
      <c r="P3" s="453"/>
      <c r="Q3" s="453"/>
      <c r="R3" s="453"/>
      <c r="S3" s="454"/>
      <c r="V3" s="16" t="s">
        <v>214</v>
      </c>
      <c r="W3" s="16"/>
      <c r="X3" s="16"/>
    </row>
    <row r="4" spans="1:32" ht="60" customHeight="1">
      <c r="B4" s="383"/>
      <c r="C4" s="451"/>
      <c r="D4" s="113" t="s">
        <v>171</v>
      </c>
      <c r="E4" s="455" t="s">
        <v>145</v>
      </c>
      <c r="F4" s="456"/>
      <c r="G4" s="114" t="s">
        <v>172</v>
      </c>
      <c r="H4" s="114" t="s">
        <v>146</v>
      </c>
      <c r="I4" s="48" t="s">
        <v>173</v>
      </c>
      <c r="J4" s="304" t="s">
        <v>268</v>
      </c>
      <c r="K4" s="48" t="s">
        <v>174</v>
      </c>
      <c r="L4" s="335" t="s">
        <v>175</v>
      </c>
      <c r="M4" s="455" t="s">
        <v>145</v>
      </c>
      <c r="N4" s="456"/>
      <c r="O4" s="114" t="s">
        <v>172</v>
      </c>
      <c r="P4" s="114" t="s">
        <v>146</v>
      </c>
      <c r="Q4" s="332" t="s">
        <v>173</v>
      </c>
      <c r="R4" s="333" t="s">
        <v>269</v>
      </c>
      <c r="S4" s="332" t="s">
        <v>174</v>
      </c>
      <c r="T4" s="18"/>
      <c r="U4" s="18"/>
      <c r="V4" s="238"/>
      <c r="W4" s="238" t="s">
        <v>211</v>
      </c>
      <c r="X4" s="238" t="s">
        <v>213</v>
      </c>
      <c r="Y4" s="18"/>
      <c r="Z4" s="115"/>
      <c r="AA4" s="116" t="s">
        <v>295</v>
      </c>
      <c r="AB4" s="116" t="s">
        <v>296</v>
      </c>
      <c r="AD4" s="116" t="s">
        <v>126</v>
      </c>
      <c r="AE4" s="116" t="s">
        <v>136</v>
      </c>
      <c r="AF4" s="83"/>
    </row>
    <row r="5" spans="1:32" ht="14.25" customHeight="1">
      <c r="B5" s="457">
        <v>1</v>
      </c>
      <c r="C5" s="460" t="s">
        <v>176</v>
      </c>
      <c r="D5" s="463">
        <f>VLOOKUP(C5,$V$5:$W$13,2,0)</f>
        <v>85</v>
      </c>
      <c r="E5" s="117" t="s">
        <v>150</v>
      </c>
      <c r="F5" s="207" t="s">
        <v>207</v>
      </c>
      <c r="G5" s="118">
        <v>8456454</v>
      </c>
      <c r="H5" s="119">
        <f>IFERROR(G5/G15,"-")</f>
        <v>0.21446316621684486</v>
      </c>
      <c r="I5" s="120">
        <v>74</v>
      </c>
      <c r="J5" s="119">
        <f>IFERROR(I5/D5,"-")</f>
        <v>0.87058823529411766</v>
      </c>
      <c r="K5" s="121">
        <f>IFERROR(G5/I5,"-")</f>
        <v>114276.4054054054</v>
      </c>
      <c r="L5" s="463">
        <f>VLOOKUP(C5,$V$5:$X$13,3,0)</f>
        <v>376</v>
      </c>
      <c r="M5" s="117" t="s">
        <v>150</v>
      </c>
      <c r="N5" s="207" t="s">
        <v>151</v>
      </c>
      <c r="O5" s="118">
        <v>19455931</v>
      </c>
      <c r="P5" s="119">
        <f>IFERROR(O5/O15,"-")</f>
        <v>0.16496360248684191</v>
      </c>
      <c r="Q5" s="120">
        <v>257</v>
      </c>
      <c r="R5" s="119">
        <f>IFERROR(Q5/L5,"-")</f>
        <v>0.68351063829787229</v>
      </c>
      <c r="S5" s="121">
        <f>IFERROR(O5/Q5,"-")</f>
        <v>75704.011673151748</v>
      </c>
      <c r="T5" s="122"/>
      <c r="U5" s="122"/>
      <c r="V5" s="241" t="s">
        <v>1</v>
      </c>
      <c r="W5" s="227">
        <v>85</v>
      </c>
      <c r="X5" s="227">
        <v>376</v>
      </c>
      <c r="Y5" s="171">
        <v>1</v>
      </c>
      <c r="Z5" s="84" t="s">
        <v>1</v>
      </c>
      <c r="AA5" s="172">
        <f>INDEX($J:$J,ROW()+((Y5-1)*10+10))</f>
        <v>0.96470588235294119</v>
      </c>
      <c r="AB5" s="172">
        <f t="shared" ref="AB5:AB12" si="0">INDEX($R:$R,ROW()+((Y5-1)*10+10))</f>
        <v>0.92553191489361697</v>
      </c>
      <c r="AD5" s="173">
        <f>$J$103</f>
        <v>0.9745042492917847</v>
      </c>
      <c r="AE5" s="173">
        <f>$R$103</f>
        <v>0.94634417570197382</v>
      </c>
      <c r="AF5" s="20">
        <v>0</v>
      </c>
    </row>
    <row r="6" spans="1:32" ht="14.25" customHeight="1">
      <c r="B6" s="458"/>
      <c r="C6" s="461"/>
      <c r="D6" s="464"/>
      <c r="E6" s="123" t="s">
        <v>152</v>
      </c>
      <c r="F6" s="208" t="s">
        <v>153</v>
      </c>
      <c r="G6" s="124">
        <v>1800262</v>
      </c>
      <c r="H6" s="125">
        <f>IFERROR(G6/G15,"-")</f>
        <v>4.5656239428473161E-2</v>
      </c>
      <c r="I6" s="126">
        <v>39</v>
      </c>
      <c r="J6" s="125">
        <f>IFERROR(I6/D5,"-")</f>
        <v>0.45882352941176469</v>
      </c>
      <c r="K6" s="127">
        <f t="shared" ref="K6:K69" si="1">IFERROR(G6/I6,"-")</f>
        <v>46160.564102564102</v>
      </c>
      <c r="L6" s="464"/>
      <c r="M6" s="123" t="s">
        <v>152</v>
      </c>
      <c r="N6" s="208" t="s">
        <v>153</v>
      </c>
      <c r="O6" s="124">
        <v>7311990</v>
      </c>
      <c r="P6" s="125">
        <f>IFERROR(O6/O15,"-")</f>
        <v>6.1997146872476219E-2</v>
      </c>
      <c r="Q6" s="126">
        <v>137</v>
      </c>
      <c r="R6" s="125">
        <f>IFERROR(Q6/L5,"-")</f>
        <v>0.36436170212765956</v>
      </c>
      <c r="S6" s="127">
        <f t="shared" ref="S6:S69" si="2">IFERROR(O6/Q6,"-")</f>
        <v>53372.189781021894</v>
      </c>
      <c r="T6" s="122"/>
      <c r="U6" s="122"/>
      <c r="V6" s="241" t="s">
        <v>8</v>
      </c>
      <c r="W6" s="227">
        <v>96</v>
      </c>
      <c r="X6" s="227">
        <v>337</v>
      </c>
      <c r="Y6" s="171">
        <v>2</v>
      </c>
      <c r="Z6" s="84" t="s">
        <v>8</v>
      </c>
      <c r="AA6" s="172">
        <f t="shared" ref="AA6:AA12" si="3">INDEX($J:$J,ROW()+((Y6-1)*10+10))</f>
        <v>0.96875</v>
      </c>
      <c r="AB6" s="172">
        <f t="shared" si="0"/>
        <v>0.94955489614243327</v>
      </c>
      <c r="AD6" s="173">
        <f t="shared" ref="AD6:AD12" si="4">$J$103</f>
        <v>0.9745042492917847</v>
      </c>
      <c r="AE6" s="173">
        <f t="shared" ref="AE6:AE12" si="5">$R$103</f>
        <v>0.94634417570197382</v>
      </c>
      <c r="AF6" s="20">
        <v>0</v>
      </c>
    </row>
    <row r="7" spans="1:32" ht="14.25" customHeight="1">
      <c r="B7" s="458"/>
      <c r="C7" s="461"/>
      <c r="D7" s="464"/>
      <c r="E7" s="123" t="s">
        <v>154</v>
      </c>
      <c r="F7" s="209" t="s">
        <v>155</v>
      </c>
      <c r="G7" s="124">
        <v>5701940</v>
      </c>
      <c r="H7" s="125">
        <f>IFERROR(G7/G15,"-")</f>
        <v>0.14460625056063409</v>
      </c>
      <c r="I7" s="126">
        <v>64</v>
      </c>
      <c r="J7" s="125">
        <f>IFERROR(I7/D5,"-")</f>
        <v>0.75294117647058822</v>
      </c>
      <c r="K7" s="127">
        <f t="shared" si="1"/>
        <v>89092.8125</v>
      </c>
      <c r="L7" s="464"/>
      <c r="M7" s="123" t="s">
        <v>154</v>
      </c>
      <c r="N7" s="209" t="s">
        <v>155</v>
      </c>
      <c r="O7" s="124">
        <v>21013285</v>
      </c>
      <c r="P7" s="125">
        <f>IFERROR(O7/O15,"-")</f>
        <v>0.17816814798956254</v>
      </c>
      <c r="Q7" s="126">
        <v>261</v>
      </c>
      <c r="R7" s="125">
        <f>IFERROR(Q7/L5,"-")</f>
        <v>0.69414893617021278</v>
      </c>
      <c r="S7" s="127">
        <f t="shared" si="2"/>
        <v>80510.670498084291</v>
      </c>
      <c r="T7" s="122"/>
      <c r="U7" s="122"/>
      <c r="V7" s="241" t="s">
        <v>13</v>
      </c>
      <c r="W7" s="227">
        <v>130</v>
      </c>
      <c r="X7" s="227">
        <v>568</v>
      </c>
      <c r="Y7" s="171">
        <v>3</v>
      </c>
      <c r="Z7" s="128" t="s">
        <v>13</v>
      </c>
      <c r="AA7" s="172">
        <f t="shared" si="3"/>
        <v>0.96923076923076923</v>
      </c>
      <c r="AB7" s="172">
        <f t="shared" si="0"/>
        <v>0.93309859154929575</v>
      </c>
      <c r="AD7" s="173">
        <f t="shared" si="4"/>
        <v>0.9745042492917847</v>
      </c>
      <c r="AE7" s="173">
        <f t="shared" si="5"/>
        <v>0.94634417570197382</v>
      </c>
      <c r="AF7" s="20">
        <v>0</v>
      </c>
    </row>
    <row r="8" spans="1:32" ht="14.25" customHeight="1">
      <c r="B8" s="458"/>
      <c r="C8" s="461"/>
      <c r="D8" s="464"/>
      <c r="E8" s="123" t="s">
        <v>156</v>
      </c>
      <c r="F8" s="209" t="s">
        <v>157</v>
      </c>
      <c r="G8" s="124">
        <v>2694259</v>
      </c>
      <c r="H8" s="125">
        <f>IFERROR(G8/G15,"-")</f>
        <v>6.832879546772562E-2</v>
      </c>
      <c r="I8" s="126">
        <v>32</v>
      </c>
      <c r="J8" s="125">
        <f>IFERROR(I8/D5,"-")</f>
        <v>0.37647058823529411</v>
      </c>
      <c r="K8" s="127">
        <f t="shared" si="1"/>
        <v>84195.59375</v>
      </c>
      <c r="L8" s="464"/>
      <c r="M8" s="123" t="s">
        <v>156</v>
      </c>
      <c r="N8" s="209" t="s">
        <v>157</v>
      </c>
      <c r="O8" s="124">
        <v>8867860</v>
      </c>
      <c r="P8" s="125">
        <f>IFERROR(O8/O15,"-")</f>
        <v>7.5189109786057834E-2</v>
      </c>
      <c r="Q8" s="126">
        <v>130</v>
      </c>
      <c r="R8" s="125">
        <f>IFERROR(Q8/L5,"-")</f>
        <v>0.34574468085106386</v>
      </c>
      <c r="S8" s="127">
        <f t="shared" si="2"/>
        <v>68214.307692307688</v>
      </c>
      <c r="T8" s="122"/>
      <c r="U8" s="122"/>
      <c r="V8" s="241" t="s">
        <v>21</v>
      </c>
      <c r="W8" s="227">
        <v>111</v>
      </c>
      <c r="X8" s="227">
        <v>423</v>
      </c>
      <c r="Y8" s="171">
        <v>4</v>
      </c>
      <c r="Z8" s="128" t="s">
        <v>21</v>
      </c>
      <c r="AA8" s="172">
        <f t="shared" si="3"/>
        <v>0.963963963963964</v>
      </c>
      <c r="AB8" s="172">
        <f t="shared" si="0"/>
        <v>0.96453900709219853</v>
      </c>
      <c r="AD8" s="173">
        <f t="shared" si="4"/>
        <v>0.9745042492917847</v>
      </c>
      <c r="AE8" s="173">
        <f t="shared" si="5"/>
        <v>0.94634417570197382</v>
      </c>
      <c r="AF8" s="20">
        <v>0</v>
      </c>
    </row>
    <row r="9" spans="1:32" ht="14.25" customHeight="1">
      <c r="B9" s="458"/>
      <c r="C9" s="461"/>
      <c r="D9" s="464"/>
      <c r="E9" s="123" t="s">
        <v>158</v>
      </c>
      <c r="F9" s="209" t="s">
        <v>159</v>
      </c>
      <c r="G9" s="124">
        <v>19379</v>
      </c>
      <c r="H9" s="125">
        <f>IFERROR(G9/G15,"-")</f>
        <v>4.9146861061577778E-4</v>
      </c>
      <c r="I9" s="126">
        <v>2</v>
      </c>
      <c r="J9" s="125">
        <f>IFERROR(I9/D5,"-")</f>
        <v>2.3529411764705882E-2</v>
      </c>
      <c r="K9" s="127">
        <f t="shared" si="1"/>
        <v>9689.5</v>
      </c>
      <c r="L9" s="464"/>
      <c r="M9" s="123" t="s">
        <v>158</v>
      </c>
      <c r="N9" s="209" t="s">
        <v>159</v>
      </c>
      <c r="O9" s="124">
        <v>55297</v>
      </c>
      <c r="P9" s="125">
        <f>IFERROR(O9/O15,"-")</f>
        <v>4.6885406443489632E-4</v>
      </c>
      <c r="Q9" s="126">
        <v>3</v>
      </c>
      <c r="R9" s="125">
        <f>IFERROR(Q9/L5,"-")</f>
        <v>7.9787234042553185E-3</v>
      </c>
      <c r="S9" s="127">
        <f t="shared" si="2"/>
        <v>18432.333333333332</v>
      </c>
      <c r="T9" s="122"/>
      <c r="U9" s="122"/>
      <c r="V9" s="241" t="s">
        <v>25</v>
      </c>
      <c r="W9" s="227">
        <v>50</v>
      </c>
      <c r="X9" s="227">
        <v>113</v>
      </c>
      <c r="Y9" s="171">
        <v>5</v>
      </c>
      <c r="Z9" s="128" t="s">
        <v>25</v>
      </c>
      <c r="AA9" s="172">
        <f t="shared" si="3"/>
        <v>1</v>
      </c>
      <c r="AB9" s="172">
        <f t="shared" si="0"/>
        <v>0.93805309734513276</v>
      </c>
      <c r="AD9" s="173">
        <f t="shared" si="4"/>
        <v>0.9745042492917847</v>
      </c>
      <c r="AE9" s="173">
        <f t="shared" si="5"/>
        <v>0.94634417570197382</v>
      </c>
      <c r="AF9" s="20">
        <v>0</v>
      </c>
    </row>
    <row r="10" spans="1:32" ht="14.25" customHeight="1">
      <c r="B10" s="458"/>
      <c r="C10" s="461"/>
      <c r="D10" s="464"/>
      <c r="E10" s="123" t="s">
        <v>160</v>
      </c>
      <c r="F10" s="209" t="s">
        <v>161</v>
      </c>
      <c r="G10" s="124">
        <v>124379</v>
      </c>
      <c r="H10" s="125">
        <f>IFERROR(G10/G15,"-")</f>
        <v>3.1543616450683638E-3</v>
      </c>
      <c r="I10" s="126">
        <v>7</v>
      </c>
      <c r="J10" s="125">
        <f>IFERROR(I10/D5,"-")</f>
        <v>8.2352941176470587E-2</v>
      </c>
      <c r="K10" s="127">
        <f t="shared" si="1"/>
        <v>17768.428571428572</v>
      </c>
      <c r="L10" s="464"/>
      <c r="M10" s="123" t="s">
        <v>160</v>
      </c>
      <c r="N10" s="209" t="s">
        <v>161</v>
      </c>
      <c r="O10" s="124">
        <v>8616562</v>
      </c>
      <c r="P10" s="125">
        <f>IFERROR(O10/O15,"-")</f>
        <v>7.3058395847067276E-2</v>
      </c>
      <c r="Q10" s="126">
        <v>21</v>
      </c>
      <c r="R10" s="125">
        <f>IFERROR(Q10/L5,"-")</f>
        <v>5.5851063829787231E-2</v>
      </c>
      <c r="S10" s="127">
        <f t="shared" si="2"/>
        <v>410312.47619047621</v>
      </c>
      <c r="T10" s="122"/>
      <c r="U10" s="122"/>
      <c r="V10" s="241" t="s">
        <v>35</v>
      </c>
      <c r="W10" s="227">
        <v>94</v>
      </c>
      <c r="X10" s="227">
        <v>213</v>
      </c>
      <c r="Y10" s="171">
        <v>6</v>
      </c>
      <c r="Z10" s="128" t="s">
        <v>35</v>
      </c>
      <c r="AA10" s="172">
        <f t="shared" si="3"/>
        <v>0.96808510638297873</v>
      </c>
      <c r="AB10" s="172">
        <f t="shared" si="0"/>
        <v>0.95774647887323938</v>
      </c>
      <c r="AD10" s="173">
        <f t="shared" si="4"/>
        <v>0.9745042492917847</v>
      </c>
      <c r="AE10" s="173">
        <f t="shared" si="5"/>
        <v>0.94634417570197382</v>
      </c>
      <c r="AF10" s="20">
        <v>0</v>
      </c>
    </row>
    <row r="11" spans="1:32" ht="14.25" customHeight="1">
      <c r="B11" s="458"/>
      <c r="C11" s="461"/>
      <c r="D11" s="464"/>
      <c r="E11" s="123" t="s">
        <v>162</v>
      </c>
      <c r="F11" s="209" t="s">
        <v>163</v>
      </c>
      <c r="G11" s="124">
        <v>7244557</v>
      </c>
      <c r="H11" s="125">
        <f>IFERROR(G11/G15,"-")</f>
        <v>0.18372838450471166</v>
      </c>
      <c r="I11" s="126">
        <v>32</v>
      </c>
      <c r="J11" s="125">
        <f>IFERROR(I11/D5,"-")</f>
        <v>0.37647058823529411</v>
      </c>
      <c r="K11" s="127">
        <f t="shared" si="1"/>
        <v>226392.40625</v>
      </c>
      <c r="L11" s="464"/>
      <c r="M11" s="123" t="s">
        <v>162</v>
      </c>
      <c r="N11" s="209" t="s">
        <v>163</v>
      </c>
      <c r="O11" s="124">
        <v>34721870</v>
      </c>
      <c r="P11" s="125">
        <f>IFERROR(O11/O15,"-")</f>
        <v>0.29440095980396935</v>
      </c>
      <c r="Q11" s="126">
        <v>110</v>
      </c>
      <c r="R11" s="125">
        <f>IFERROR(Q11/L5,"-")</f>
        <v>0.29255319148936171</v>
      </c>
      <c r="S11" s="127">
        <f t="shared" si="2"/>
        <v>315653.36363636365</v>
      </c>
      <c r="T11" s="122"/>
      <c r="U11" s="122"/>
      <c r="V11" s="241" t="s">
        <v>44</v>
      </c>
      <c r="W11" s="227">
        <v>130</v>
      </c>
      <c r="X11" s="227">
        <v>193</v>
      </c>
      <c r="Y11" s="171">
        <v>7</v>
      </c>
      <c r="Z11" s="128" t="s">
        <v>44</v>
      </c>
      <c r="AA11" s="172">
        <f t="shared" si="3"/>
        <v>0.9538461538461539</v>
      </c>
      <c r="AB11" s="172">
        <f t="shared" si="0"/>
        <v>0.88601036269430056</v>
      </c>
      <c r="AD11" s="173">
        <f t="shared" si="4"/>
        <v>0.9745042492917847</v>
      </c>
      <c r="AE11" s="173">
        <f t="shared" si="5"/>
        <v>0.94634417570197382</v>
      </c>
      <c r="AF11" s="20">
        <v>0</v>
      </c>
    </row>
    <row r="12" spans="1:32" ht="14.25" customHeight="1">
      <c r="B12" s="458"/>
      <c r="C12" s="461"/>
      <c r="D12" s="464"/>
      <c r="E12" s="123" t="s">
        <v>164</v>
      </c>
      <c r="F12" s="209" t="s">
        <v>165</v>
      </c>
      <c r="G12" s="124">
        <v>0</v>
      </c>
      <c r="H12" s="125">
        <f>IFERROR(G12/G15,"-")</f>
        <v>0</v>
      </c>
      <c r="I12" s="126">
        <v>0</v>
      </c>
      <c r="J12" s="125">
        <f>IFERROR(I12/D5,"-")</f>
        <v>0</v>
      </c>
      <c r="K12" s="127" t="str">
        <f t="shared" si="1"/>
        <v>-</v>
      </c>
      <c r="L12" s="464"/>
      <c r="M12" s="123" t="s">
        <v>164</v>
      </c>
      <c r="N12" s="209" t="s">
        <v>165</v>
      </c>
      <c r="O12" s="124">
        <v>0</v>
      </c>
      <c r="P12" s="125">
        <f>IFERROR(O12/O15,"-")</f>
        <v>0</v>
      </c>
      <c r="Q12" s="126">
        <v>0</v>
      </c>
      <c r="R12" s="125">
        <f>IFERROR(Q12/L5,"-")</f>
        <v>0</v>
      </c>
      <c r="S12" s="127" t="str">
        <f t="shared" si="2"/>
        <v>-</v>
      </c>
      <c r="T12" s="122"/>
      <c r="U12" s="122"/>
      <c r="V12" s="241" t="s">
        <v>57</v>
      </c>
      <c r="W12" s="227">
        <v>363</v>
      </c>
      <c r="X12" s="227">
        <v>1374</v>
      </c>
      <c r="Y12" s="171">
        <v>8</v>
      </c>
      <c r="Z12" s="128" t="s">
        <v>57</v>
      </c>
      <c r="AA12" s="172">
        <f t="shared" si="3"/>
        <v>0.98898071625344353</v>
      </c>
      <c r="AB12" s="172">
        <f t="shared" si="0"/>
        <v>0.95851528384279472</v>
      </c>
      <c r="AD12" s="173">
        <f t="shared" si="4"/>
        <v>0.9745042492917847</v>
      </c>
      <c r="AE12" s="173">
        <f t="shared" si="5"/>
        <v>0.94634417570197382</v>
      </c>
      <c r="AF12" s="20">
        <v>999</v>
      </c>
    </row>
    <row r="13" spans="1:32" ht="14.25" customHeight="1">
      <c r="B13" s="458"/>
      <c r="C13" s="461"/>
      <c r="D13" s="464"/>
      <c r="E13" s="123" t="s">
        <v>166</v>
      </c>
      <c r="F13" s="209" t="s">
        <v>167</v>
      </c>
      <c r="G13" s="124">
        <v>128342</v>
      </c>
      <c r="H13" s="125">
        <f>IFERROR(G13/G15,"-")</f>
        <v>3.2548668364544174E-3</v>
      </c>
      <c r="I13" s="126">
        <v>12</v>
      </c>
      <c r="J13" s="125">
        <f>IFERROR(I13/D5,"-")</f>
        <v>0.14117647058823529</v>
      </c>
      <c r="K13" s="127">
        <f t="shared" si="1"/>
        <v>10695.166666666666</v>
      </c>
      <c r="L13" s="464"/>
      <c r="M13" s="123" t="s">
        <v>166</v>
      </c>
      <c r="N13" s="209" t="s">
        <v>167</v>
      </c>
      <c r="O13" s="124">
        <v>629253</v>
      </c>
      <c r="P13" s="125">
        <f>IFERROR(O13/O15,"-")</f>
        <v>5.335331511797237E-3</v>
      </c>
      <c r="Q13" s="126">
        <v>34</v>
      </c>
      <c r="R13" s="125">
        <f>IFERROR(Q13/L5,"-")</f>
        <v>9.0425531914893623E-2</v>
      </c>
      <c r="S13" s="127">
        <f t="shared" si="2"/>
        <v>18507.441176470587</v>
      </c>
      <c r="T13" s="122"/>
      <c r="U13" s="122"/>
      <c r="V13" s="241" t="s">
        <v>0</v>
      </c>
      <c r="W13" s="227">
        <v>1059</v>
      </c>
      <c r="X13" s="227">
        <v>3597</v>
      </c>
      <c r="Y13" s="129"/>
      <c r="Z13" s="169"/>
    </row>
    <row r="14" spans="1:32" ht="14.25" customHeight="1">
      <c r="B14" s="458"/>
      <c r="C14" s="461"/>
      <c r="D14" s="464"/>
      <c r="E14" s="130" t="s">
        <v>177</v>
      </c>
      <c r="F14" s="210" t="s">
        <v>178</v>
      </c>
      <c r="G14" s="131">
        <v>13261227</v>
      </c>
      <c r="H14" s="132">
        <f>IFERROR(G14/G15,"-")</f>
        <v>0.33631646672947207</v>
      </c>
      <c r="I14" s="133">
        <v>17</v>
      </c>
      <c r="J14" s="132">
        <f>IFERROR(I14/D5,"-")</f>
        <v>0.2</v>
      </c>
      <c r="K14" s="134">
        <f t="shared" si="1"/>
        <v>780072.17647058819</v>
      </c>
      <c r="L14" s="464"/>
      <c r="M14" s="130" t="s">
        <v>177</v>
      </c>
      <c r="N14" s="210" t="s">
        <v>178</v>
      </c>
      <c r="O14" s="131">
        <v>17268702</v>
      </c>
      <c r="P14" s="132">
        <f>IFERROR(O14/O15,"-")</f>
        <v>0.14641845163779271</v>
      </c>
      <c r="Q14" s="133">
        <v>49</v>
      </c>
      <c r="R14" s="132">
        <f>IFERROR(Q14/L5,"-")</f>
        <v>0.13031914893617022</v>
      </c>
      <c r="S14" s="134">
        <f t="shared" si="2"/>
        <v>352422.48979591834</v>
      </c>
      <c r="T14" s="122"/>
      <c r="U14" s="122"/>
      <c r="V14" s="122"/>
      <c r="W14" s="122"/>
      <c r="X14" s="122"/>
      <c r="Y14" s="129"/>
    </row>
    <row r="15" spans="1:32" ht="14.25" customHeight="1">
      <c r="B15" s="459"/>
      <c r="C15" s="462"/>
      <c r="D15" s="465"/>
      <c r="E15" s="135" t="s">
        <v>179</v>
      </c>
      <c r="F15" s="211"/>
      <c r="G15" s="136">
        <v>39430799</v>
      </c>
      <c r="H15" s="137" t="s">
        <v>180</v>
      </c>
      <c r="I15" s="138">
        <v>82</v>
      </c>
      <c r="J15" s="137">
        <f>IFERROR(I15/D5,"-")</f>
        <v>0.96470588235294119</v>
      </c>
      <c r="K15" s="139">
        <f t="shared" si="1"/>
        <v>480863.40243902442</v>
      </c>
      <c r="L15" s="465"/>
      <c r="M15" s="135" t="s">
        <v>179</v>
      </c>
      <c r="N15" s="211"/>
      <c r="O15" s="136">
        <v>117940750</v>
      </c>
      <c r="P15" s="137" t="s">
        <v>180</v>
      </c>
      <c r="Q15" s="138">
        <v>348</v>
      </c>
      <c r="R15" s="137">
        <f>IFERROR(Q15/L5,"-")</f>
        <v>0.92553191489361697</v>
      </c>
      <c r="S15" s="139">
        <f t="shared" si="2"/>
        <v>338910.20114942529</v>
      </c>
      <c r="T15" s="122"/>
      <c r="U15" s="122"/>
      <c r="V15" s="122"/>
      <c r="W15" s="122"/>
      <c r="X15" s="122"/>
      <c r="Y15" s="129"/>
    </row>
    <row r="16" spans="1:32" ht="14.25" customHeight="1">
      <c r="B16" s="457">
        <v>2</v>
      </c>
      <c r="C16" s="460" t="s">
        <v>8</v>
      </c>
      <c r="D16" s="463">
        <f t="shared" ref="D16" si="6">VLOOKUP(C16,$V$5:$W$13,2,0)</f>
        <v>96</v>
      </c>
      <c r="E16" s="117" t="s">
        <v>150</v>
      </c>
      <c r="F16" s="207" t="s">
        <v>151</v>
      </c>
      <c r="G16" s="118">
        <v>6708061</v>
      </c>
      <c r="H16" s="119">
        <f t="shared" ref="H16" si="7">IFERROR(G16/G26,"-")</f>
        <v>0.19047611069946094</v>
      </c>
      <c r="I16" s="120">
        <v>75</v>
      </c>
      <c r="J16" s="119">
        <f t="shared" ref="J16" si="8">IFERROR(I16/D16,"-")</f>
        <v>0.78125</v>
      </c>
      <c r="K16" s="121">
        <f t="shared" si="1"/>
        <v>89440.813333333339</v>
      </c>
      <c r="L16" s="463">
        <f t="shared" ref="L16" si="9">VLOOKUP(C16,$V$5:$X$13,3,0)</f>
        <v>337</v>
      </c>
      <c r="M16" s="117" t="s">
        <v>150</v>
      </c>
      <c r="N16" s="207" t="s">
        <v>151</v>
      </c>
      <c r="O16" s="118">
        <v>23319885</v>
      </c>
      <c r="P16" s="119">
        <f t="shared" ref="P16" si="10">IFERROR(O16/O26,"-")</f>
        <v>0.17417900875805803</v>
      </c>
      <c r="Q16" s="120">
        <v>242</v>
      </c>
      <c r="R16" s="119">
        <f t="shared" ref="R16" si="11">IFERROR(Q16/L16,"-")</f>
        <v>0.71810089020771517</v>
      </c>
      <c r="S16" s="121">
        <f t="shared" si="2"/>
        <v>96363.161157024791</v>
      </c>
      <c r="T16" s="122"/>
      <c r="U16" s="122"/>
      <c r="V16" s="122"/>
      <c r="W16" s="122"/>
      <c r="X16" s="122"/>
      <c r="Y16" s="129"/>
    </row>
    <row r="17" spans="2:25" ht="14.25" customHeight="1">
      <c r="B17" s="458"/>
      <c r="C17" s="461"/>
      <c r="D17" s="464"/>
      <c r="E17" s="123" t="s">
        <v>152</v>
      </c>
      <c r="F17" s="208" t="s">
        <v>153</v>
      </c>
      <c r="G17" s="124">
        <v>1499787</v>
      </c>
      <c r="H17" s="125">
        <f t="shared" ref="H17" si="12">IFERROR(G17/G26,"-")</f>
        <v>4.2586612530448431E-2</v>
      </c>
      <c r="I17" s="126">
        <v>44</v>
      </c>
      <c r="J17" s="125">
        <f t="shared" ref="J17" si="13">IFERROR(I17/D16,"-")</f>
        <v>0.45833333333333331</v>
      </c>
      <c r="K17" s="127">
        <f t="shared" si="1"/>
        <v>34086.068181818184</v>
      </c>
      <c r="L17" s="464"/>
      <c r="M17" s="123" t="s">
        <v>152</v>
      </c>
      <c r="N17" s="208" t="s">
        <v>153</v>
      </c>
      <c r="O17" s="124">
        <v>6336268</v>
      </c>
      <c r="P17" s="125">
        <f t="shared" ref="P17" si="14">IFERROR(O17/O26,"-")</f>
        <v>4.7326343138716288E-2</v>
      </c>
      <c r="Q17" s="126">
        <v>145</v>
      </c>
      <c r="R17" s="125">
        <f t="shared" ref="R17" si="15">IFERROR(Q17/L16,"-")</f>
        <v>0.43026706231454004</v>
      </c>
      <c r="S17" s="127">
        <f t="shared" si="2"/>
        <v>43698.400000000001</v>
      </c>
      <c r="T17" s="122"/>
      <c r="U17" s="122"/>
      <c r="V17" s="122"/>
      <c r="W17" s="122"/>
      <c r="X17" s="122"/>
      <c r="Y17" s="129"/>
    </row>
    <row r="18" spans="2:25" ht="14.25" customHeight="1">
      <c r="B18" s="458"/>
      <c r="C18" s="461"/>
      <c r="D18" s="464"/>
      <c r="E18" s="123" t="s">
        <v>154</v>
      </c>
      <c r="F18" s="209" t="s">
        <v>155</v>
      </c>
      <c r="G18" s="124">
        <v>3559731</v>
      </c>
      <c r="H18" s="125">
        <f t="shared" ref="H18" si="16">IFERROR(G18/G26,"-")</f>
        <v>0.1010789430830016</v>
      </c>
      <c r="I18" s="126">
        <v>78</v>
      </c>
      <c r="J18" s="125">
        <f t="shared" ref="J18" si="17">IFERROR(I18/D16,"-")</f>
        <v>0.8125</v>
      </c>
      <c r="K18" s="127">
        <f t="shared" si="1"/>
        <v>45637.576923076922</v>
      </c>
      <c r="L18" s="464"/>
      <c r="M18" s="123" t="s">
        <v>154</v>
      </c>
      <c r="N18" s="209" t="s">
        <v>155</v>
      </c>
      <c r="O18" s="124">
        <v>13925878</v>
      </c>
      <c r="P18" s="125">
        <f t="shared" ref="P18" si="18">IFERROR(O18/O26,"-")</f>
        <v>0.10401404750176288</v>
      </c>
      <c r="Q18" s="126">
        <v>235</v>
      </c>
      <c r="R18" s="125">
        <f t="shared" ref="R18" si="19">IFERROR(Q18/L16,"-")</f>
        <v>0.69732937685459939</v>
      </c>
      <c r="S18" s="127">
        <f t="shared" si="2"/>
        <v>59259.055319148938</v>
      </c>
      <c r="T18" s="122"/>
      <c r="U18" s="122"/>
      <c r="V18" s="122"/>
      <c r="W18" s="122"/>
      <c r="X18" s="122"/>
      <c r="Y18" s="129"/>
    </row>
    <row r="19" spans="2:25" ht="14.25" customHeight="1">
      <c r="B19" s="458"/>
      <c r="C19" s="461"/>
      <c r="D19" s="464"/>
      <c r="E19" s="123" t="s">
        <v>156</v>
      </c>
      <c r="F19" s="209" t="s">
        <v>157</v>
      </c>
      <c r="G19" s="124">
        <v>7786936</v>
      </c>
      <c r="H19" s="125">
        <f t="shared" ref="H19" si="20">IFERROR(G19/G26,"-")</f>
        <v>0.22111088189949638</v>
      </c>
      <c r="I19" s="126">
        <v>50</v>
      </c>
      <c r="J19" s="125">
        <f t="shared" ref="J19" si="21">IFERROR(I19/D16,"-")</f>
        <v>0.52083333333333337</v>
      </c>
      <c r="K19" s="127">
        <f t="shared" si="1"/>
        <v>155738.72</v>
      </c>
      <c r="L19" s="464"/>
      <c r="M19" s="123" t="s">
        <v>156</v>
      </c>
      <c r="N19" s="209" t="s">
        <v>157</v>
      </c>
      <c r="O19" s="124">
        <v>13439727</v>
      </c>
      <c r="P19" s="125">
        <f t="shared" ref="P19" si="22">IFERROR(O19/O26,"-")</f>
        <v>0.10038292756756344</v>
      </c>
      <c r="Q19" s="126">
        <v>127</v>
      </c>
      <c r="R19" s="125">
        <f t="shared" ref="R19" si="23">IFERROR(Q19/L16,"-")</f>
        <v>0.37685459940652821</v>
      </c>
      <c r="S19" s="127">
        <f t="shared" si="2"/>
        <v>105824.62204724409</v>
      </c>
      <c r="T19" s="122"/>
      <c r="U19" s="122"/>
      <c r="V19" s="122"/>
      <c r="W19" s="122"/>
      <c r="X19" s="122"/>
      <c r="Y19" s="129"/>
    </row>
    <row r="20" spans="2:25" ht="14.25" customHeight="1">
      <c r="B20" s="458"/>
      <c r="C20" s="461"/>
      <c r="D20" s="464"/>
      <c r="E20" s="123" t="s">
        <v>158</v>
      </c>
      <c r="F20" s="209" t="s">
        <v>159</v>
      </c>
      <c r="G20" s="124">
        <v>2409</v>
      </c>
      <c r="H20" s="125">
        <f t="shared" ref="H20" si="24">IFERROR(G20/G26,"-")</f>
        <v>6.8403813065355456E-5</v>
      </c>
      <c r="I20" s="126">
        <v>1</v>
      </c>
      <c r="J20" s="125">
        <f t="shared" ref="J20" si="25">IFERROR(I20/D16,"-")</f>
        <v>1.0416666666666666E-2</v>
      </c>
      <c r="K20" s="127">
        <f t="shared" si="1"/>
        <v>2409</v>
      </c>
      <c r="L20" s="464"/>
      <c r="M20" s="123" t="s">
        <v>158</v>
      </c>
      <c r="N20" s="209" t="s">
        <v>159</v>
      </c>
      <c r="O20" s="124">
        <v>0</v>
      </c>
      <c r="P20" s="125">
        <f t="shared" ref="P20" si="26">IFERROR(O20/O26,"-")</f>
        <v>0</v>
      </c>
      <c r="Q20" s="126">
        <v>0</v>
      </c>
      <c r="R20" s="125">
        <f t="shared" ref="R20" si="27">IFERROR(Q20/L16,"-")</f>
        <v>0</v>
      </c>
      <c r="S20" s="127" t="str">
        <f t="shared" si="2"/>
        <v>-</v>
      </c>
      <c r="T20" s="122"/>
      <c r="U20" s="122"/>
      <c r="V20" s="122"/>
      <c r="W20" s="122"/>
      <c r="X20" s="122"/>
      <c r="Y20" s="129"/>
    </row>
    <row r="21" spans="2:25" ht="14.25" customHeight="1">
      <c r="B21" s="458"/>
      <c r="C21" s="461"/>
      <c r="D21" s="464"/>
      <c r="E21" s="123" t="s">
        <v>160</v>
      </c>
      <c r="F21" s="209" t="s">
        <v>161</v>
      </c>
      <c r="G21" s="124">
        <v>23390</v>
      </c>
      <c r="H21" s="125">
        <f t="shared" ref="H21" si="28">IFERROR(G21/G26,"-")</f>
        <v>6.6416155566569697E-4</v>
      </c>
      <c r="I21" s="126">
        <v>6</v>
      </c>
      <c r="J21" s="125">
        <f t="shared" ref="J21" si="29">IFERROR(I21/D16,"-")</f>
        <v>6.25E-2</v>
      </c>
      <c r="K21" s="127">
        <f t="shared" si="1"/>
        <v>3898.3333333333335</v>
      </c>
      <c r="L21" s="464"/>
      <c r="M21" s="123" t="s">
        <v>160</v>
      </c>
      <c r="N21" s="209" t="s">
        <v>161</v>
      </c>
      <c r="O21" s="124">
        <v>13676158</v>
      </c>
      <c r="P21" s="125">
        <f t="shared" ref="P21" si="30">IFERROR(O21/O26,"-")</f>
        <v>0.10214885896986994</v>
      </c>
      <c r="Q21" s="126">
        <v>26</v>
      </c>
      <c r="R21" s="125">
        <f t="shared" ref="R21" si="31">IFERROR(Q21/L16,"-")</f>
        <v>7.71513353115727E-2</v>
      </c>
      <c r="S21" s="127">
        <f t="shared" si="2"/>
        <v>526006.07692307688</v>
      </c>
      <c r="T21" s="122"/>
      <c r="U21" s="122"/>
      <c r="V21" s="122"/>
      <c r="W21" s="122"/>
      <c r="X21" s="122"/>
      <c r="Y21" s="129"/>
    </row>
    <row r="22" spans="2:25" ht="14.25" customHeight="1">
      <c r="B22" s="458"/>
      <c r="C22" s="461"/>
      <c r="D22" s="464"/>
      <c r="E22" s="123" t="s">
        <v>162</v>
      </c>
      <c r="F22" s="209" t="s">
        <v>163</v>
      </c>
      <c r="G22" s="124">
        <v>2670652</v>
      </c>
      <c r="H22" s="125">
        <f t="shared" ref="H22" si="32">IFERROR(G22/G26,"-")</f>
        <v>7.5833449634959596E-2</v>
      </c>
      <c r="I22" s="126">
        <v>37</v>
      </c>
      <c r="J22" s="125">
        <f t="shared" ref="J22" si="33">IFERROR(I22/D16,"-")</f>
        <v>0.38541666666666669</v>
      </c>
      <c r="K22" s="127">
        <f t="shared" si="1"/>
        <v>72179.783783783787</v>
      </c>
      <c r="L22" s="464"/>
      <c r="M22" s="123" t="s">
        <v>162</v>
      </c>
      <c r="N22" s="209" t="s">
        <v>163</v>
      </c>
      <c r="O22" s="124">
        <v>37829903</v>
      </c>
      <c r="P22" s="125">
        <f t="shared" ref="P22" si="34">IFERROR(O22/O26,"-")</f>
        <v>0.28255606774876829</v>
      </c>
      <c r="Q22" s="126">
        <v>115</v>
      </c>
      <c r="R22" s="125">
        <f t="shared" ref="R22" si="35">IFERROR(Q22/L16,"-")</f>
        <v>0.34124629080118696</v>
      </c>
      <c r="S22" s="127">
        <f t="shared" si="2"/>
        <v>328955.67826086958</v>
      </c>
      <c r="T22" s="122"/>
      <c r="U22" s="122"/>
      <c r="V22" s="122"/>
      <c r="W22" s="122"/>
      <c r="X22" s="122"/>
      <c r="Y22" s="129"/>
    </row>
    <row r="23" spans="2:25" ht="14.25" customHeight="1">
      <c r="B23" s="458"/>
      <c r="C23" s="461"/>
      <c r="D23" s="464"/>
      <c r="E23" s="123" t="s">
        <v>164</v>
      </c>
      <c r="F23" s="209" t="s">
        <v>165</v>
      </c>
      <c r="G23" s="124">
        <v>0</v>
      </c>
      <c r="H23" s="125">
        <f t="shared" ref="H23" si="36">IFERROR(G23/G26,"-")</f>
        <v>0</v>
      </c>
      <c r="I23" s="126">
        <v>0</v>
      </c>
      <c r="J23" s="125">
        <f t="shared" ref="J23" si="37">IFERROR(I23/D16,"-")</f>
        <v>0</v>
      </c>
      <c r="K23" s="127" t="str">
        <f t="shared" si="1"/>
        <v>-</v>
      </c>
      <c r="L23" s="464"/>
      <c r="M23" s="123" t="s">
        <v>164</v>
      </c>
      <c r="N23" s="209" t="s">
        <v>165</v>
      </c>
      <c r="O23" s="124">
        <v>28310</v>
      </c>
      <c r="P23" s="125">
        <f t="shared" ref="P23" si="38">IFERROR(O23/O26,"-")</f>
        <v>2.1145077421868172E-4</v>
      </c>
      <c r="Q23" s="126">
        <v>2</v>
      </c>
      <c r="R23" s="125">
        <f t="shared" ref="R23" si="39">IFERROR(Q23/L16,"-")</f>
        <v>5.9347181008902079E-3</v>
      </c>
      <c r="S23" s="127">
        <f t="shared" si="2"/>
        <v>14155</v>
      </c>
      <c r="T23" s="122"/>
      <c r="U23" s="122"/>
      <c r="V23" s="122"/>
      <c r="W23" s="122"/>
      <c r="X23" s="122"/>
      <c r="Y23" s="129"/>
    </row>
    <row r="24" spans="2:25" ht="14.25" customHeight="1">
      <c r="B24" s="458"/>
      <c r="C24" s="461"/>
      <c r="D24" s="464"/>
      <c r="E24" s="123" t="s">
        <v>166</v>
      </c>
      <c r="F24" s="209" t="s">
        <v>167</v>
      </c>
      <c r="G24" s="124">
        <v>4083952</v>
      </c>
      <c r="H24" s="125">
        <f t="shared" ref="H24" si="40">IFERROR(G24/G26,"-")</f>
        <v>0.11596425453544398</v>
      </c>
      <c r="I24" s="126">
        <v>14</v>
      </c>
      <c r="J24" s="125">
        <f t="shared" ref="J24" si="41">IFERROR(I24/D16,"-")</f>
        <v>0.14583333333333334</v>
      </c>
      <c r="K24" s="127">
        <f t="shared" si="1"/>
        <v>291710.85714285716</v>
      </c>
      <c r="L24" s="464"/>
      <c r="M24" s="123" t="s">
        <v>166</v>
      </c>
      <c r="N24" s="209" t="s">
        <v>167</v>
      </c>
      <c r="O24" s="124">
        <v>1810211</v>
      </c>
      <c r="P24" s="125">
        <f t="shared" ref="P24" si="42">IFERROR(O24/O26,"-")</f>
        <v>1.3520682354262596E-2</v>
      </c>
      <c r="Q24" s="126">
        <v>55</v>
      </c>
      <c r="R24" s="125">
        <f t="shared" ref="R24" si="43">IFERROR(Q24/L16,"-")</f>
        <v>0.16320474777448071</v>
      </c>
      <c r="S24" s="127">
        <f t="shared" si="2"/>
        <v>32912.927272727269</v>
      </c>
      <c r="T24" s="122"/>
      <c r="U24" s="122"/>
      <c r="V24" s="122"/>
      <c r="W24" s="122"/>
      <c r="X24" s="122"/>
      <c r="Y24" s="129"/>
    </row>
    <row r="25" spans="2:25" ht="14.25" customHeight="1">
      <c r="B25" s="458"/>
      <c r="C25" s="461"/>
      <c r="D25" s="464"/>
      <c r="E25" s="130" t="s">
        <v>177</v>
      </c>
      <c r="F25" s="210" t="s">
        <v>178</v>
      </c>
      <c r="G25" s="131">
        <v>8882417</v>
      </c>
      <c r="H25" s="132">
        <f t="shared" ref="H25" si="44">IFERROR(G25/G26,"-")</f>
        <v>0.25221718224845802</v>
      </c>
      <c r="I25" s="133">
        <v>29</v>
      </c>
      <c r="J25" s="132">
        <f t="shared" ref="J25" si="45">IFERROR(I25/D16,"-")</f>
        <v>0.30208333333333331</v>
      </c>
      <c r="K25" s="134">
        <f t="shared" si="1"/>
        <v>306290.24137931032</v>
      </c>
      <c r="L25" s="464"/>
      <c r="M25" s="130" t="s">
        <v>177</v>
      </c>
      <c r="N25" s="210" t="s">
        <v>178</v>
      </c>
      <c r="O25" s="131">
        <v>23518249</v>
      </c>
      <c r="P25" s="132">
        <f t="shared" ref="P25" si="46">IFERROR(O25/O26,"-")</f>
        <v>0.17566061318677983</v>
      </c>
      <c r="Q25" s="133">
        <v>44</v>
      </c>
      <c r="R25" s="132">
        <f t="shared" ref="R25" si="47">IFERROR(Q25/L16,"-")</f>
        <v>0.13056379821958458</v>
      </c>
      <c r="S25" s="134">
        <f t="shared" si="2"/>
        <v>534505.65909090906</v>
      </c>
      <c r="T25" s="122"/>
      <c r="U25" s="122"/>
      <c r="V25" s="122"/>
      <c r="W25" s="122"/>
      <c r="X25" s="122"/>
      <c r="Y25" s="129"/>
    </row>
    <row r="26" spans="2:25" ht="14.25" customHeight="1">
      <c r="B26" s="459"/>
      <c r="C26" s="462"/>
      <c r="D26" s="465"/>
      <c r="E26" s="135" t="s">
        <v>179</v>
      </c>
      <c r="F26" s="211"/>
      <c r="G26" s="136">
        <v>35217335</v>
      </c>
      <c r="H26" s="137" t="s">
        <v>181</v>
      </c>
      <c r="I26" s="138">
        <v>93</v>
      </c>
      <c r="J26" s="137">
        <f t="shared" ref="J26" si="48">IFERROR(I26/D16,"-")</f>
        <v>0.96875</v>
      </c>
      <c r="K26" s="139">
        <f t="shared" si="1"/>
        <v>378681.02150537632</v>
      </c>
      <c r="L26" s="465"/>
      <c r="M26" s="135" t="s">
        <v>179</v>
      </c>
      <c r="N26" s="211"/>
      <c r="O26" s="136">
        <v>133884589</v>
      </c>
      <c r="P26" s="137" t="s">
        <v>181</v>
      </c>
      <c r="Q26" s="138">
        <v>320</v>
      </c>
      <c r="R26" s="137">
        <f t="shared" ref="R26" si="49">IFERROR(Q26/L16,"-")</f>
        <v>0.94955489614243327</v>
      </c>
      <c r="S26" s="139">
        <f t="shared" si="2"/>
        <v>418389.34062500001</v>
      </c>
      <c r="T26" s="122"/>
      <c r="U26" s="122"/>
      <c r="V26" s="122"/>
      <c r="W26" s="122"/>
      <c r="X26" s="122"/>
      <c r="Y26" s="129"/>
    </row>
    <row r="27" spans="2:25" ht="14.25" customHeight="1">
      <c r="B27" s="457">
        <v>3</v>
      </c>
      <c r="C27" s="460" t="s">
        <v>13</v>
      </c>
      <c r="D27" s="463">
        <f t="shared" ref="D27" si="50">VLOOKUP(C27,$V$5:$W$13,2,0)</f>
        <v>130</v>
      </c>
      <c r="E27" s="117" t="s">
        <v>150</v>
      </c>
      <c r="F27" s="207" t="s">
        <v>151</v>
      </c>
      <c r="G27" s="118">
        <v>10942941</v>
      </c>
      <c r="H27" s="119">
        <f t="shared" ref="H27" si="51">IFERROR(G27/G37,"-")</f>
        <v>0.15260387997212702</v>
      </c>
      <c r="I27" s="120">
        <v>110</v>
      </c>
      <c r="J27" s="119">
        <f t="shared" ref="J27" si="52">IFERROR(I27/D27,"-")</f>
        <v>0.84615384615384615</v>
      </c>
      <c r="K27" s="121">
        <f t="shared" si="1"/>
        <v>99481.281818181815</v>
      </c>
      <c r="L27" s="463">
        <f t="shared" ref="L27" si="53">VLOOKUP(C27,$V$5:$X$13,3,0)</f>
        <v>568</v>
      </c>
      <c r="M27" s="117" t="s">
        <v>150</v>
      </c>
      <c r="N27" s="207" t="s">
        <v>151</v>
      </c>
      <c r="O27" s="118">
        <v>33446534</v>
      </c>
      <c r="P27" s="119">
        <f t="shared" ref="P27" si="54">IFERROR(O27/O37,"-")</f>
        <v>0.16261679709301857</v>
      </c>
      <c r="Q27" s="120">
        <v>416</v>
      </c>
      <c r="R27" s="119">
        <f t="shared" ref="R27" si="55">IFERROR(Q27/L27,"-")</f>
        <v>0.73239436619718312</v>
      </c>
      <c r="S27" s="121">
        <f t="shared" si="2"/>
        <v>80400.32211538461</v>
      </c>
      <c r="T27" s="122"/>
      <c r="U27" s="122"/>
      <c r="V27" s="122"/>
      <c r="W27" s="122"/>
      <c r="X27" s="122"/>
      <c r="Y27" s="129"/>
    </row>
    <row r="28" spans="2:25" ht="14.25" customHeight="1">
      <c r="B28" s="458"/>
      <c r="C28" s="461"/>
      <c r="D28" s="464"/>
      <c r="E28" s="123" t="s">
        <v>152</v>
      </c>
      <c r="F28" s="208" t="s">
        <v>153</v>
      </c>
      <c r="G28" s="124">
        <v>2159686</v>
      </c>
      <c r="H28" s="125">
        <f t="shared" ref="H28" si="56">IFERROR(G28/G37,"-")</f>
        <v>3.0117722751267974E-2</v>
      </c>
      <c r="I28" s="126">
        <v>57</v>
      </c>
      <c r="J28" s="125">
        <f t="shared" ref="J28" si="57">IFERROR(I28/D27,"-")</f>
        <v>0.43846153846153846</v>
      </c>
      <c r="K28" s="127">
        <f t="shared" si="1"/>
        <v>37889.228070175435</v>
      </c>
      <c r="L28" s="464"/>
      <c r="M28" s="123" t="s">
        <v>152</v>
      </c>
      <c r="N28" s="208" t="s">
        <v>153</v>
      </c>
      <c r="O28" s="124">
        <v>10434513</v>
      </c>
      <c r="P28" s="125">
        <f t="shared" ref="P28" si="58">IFERROR(O28/O37,"-")</f>
        <v>5.0732523832976675E-2</v>
      </c>
      <c r="Q28" s="126">
        <v>243</v>
      </c>
      <c r="R28" s="125">
        <f t="shared" ref="R28" si="59">IFERROR(Q28/L27,"-")</f>
        <v>0.42781690140845069</v>
      </c>
      <c r="S28" s="127">
        <f t="shared" si="2"/>
        <v>42940.382716049382</v>
      </c>
      <c r="T28" s="122"/>
      <c r="U28" s="122"/>
      <c r="V28" s="122"/>
      <c r="W28" s="122"/>
      <c r="X28" s="122"/>
      <c r="Y28" s="129"/>
    </row>
    <row r="29" spans="2:25" ht="14.25" customHeight="1">
      <c r="B29" s="458"/>
      <c r="C29" s="461"/>
      <c r="D29" s="464"/>
      <c r="E29" s="123" t="s">
        <v>154</v>
      </c>
      <c r="F29" s="209" t="s">
        <v>155</v>
      </c>
      <c r="G29" s="124">
        <v>6224968</v>
      </c>
      <c r="H29" s="125">
        <f t="shared" ref="H29" si="60">IFERROR(G29/G37,"-")</f>
        <v>8.6809777143304664E-2</v>
      </c>
      <c r="I29" s="126">
        <v>103</v>
      </c>
      <c r="J29" s="125">
        <f t="shared" ref="J29" si="61">IFERROR(I29/D27,"-")</f>
        <v>0.79230769230769227</v>
      </c>
      <c r="K29" s="127">
        <f t="shared" si="1"/>
        <v>60436.582524271842</v>
      </c>
      <c r="L29" s="464"/>
      <c r="M29" s="123" t="s">
        <v>154</v>
      </c>
      <c r="N29" s="209" t="s">
        <v>155</v>
      </c>
      <c r="O29" s="124">
        <v>33122047</v>
      </c>
      <c r="P29" s="125">
        <f t="shared" ref="P29" si="62">IFERROR(O29/O37,"-")</f>
        <v>0.16103914373622166</v>
      </c>
      <c r="Q29" s="126">
        <v>413</v>
      </c>
      <c r="R29" s="125">
        <f t="shared" ref="R29" si="63">IFERROR(Q29/L27,"-")</f>
        <v>0.727112676056338</v>
      </c>
      <c r="S29" s="127">
        <f t="shared" si="2"/>
        <v>80198.661016949147</v>
      </c>
      <c r="T29" s="122"/>
      <c r="U29" s="122"/>
      <c r="V29" s="122"/>
      <c r="W29" s="122"/>
      <c r="X29" s="122"/>
      <c r="Y29" s="129"/>
    </row>
    <row r="30" spans="2:25" ht="14.25" customHeight="1">
      <c r="B30" s="458"/>
      <c r="C30" s="461"/>
      <c r="D30" s="464"/>
      <c r="E30" s="123" t="s">
        <v>156</v>
      </c>
      <c r="F30" s="209" t="s">
        <v>157</v>
      </c>
      <c r="G30" s="124">
        <v>5032658</v>
      </c>
      <c r="H30" s="125">
        <f t="shared" ref="H30" si="64">IFERROR(G30/G37,"-")</f>
        <v>7.0182516507469497E-2</v>
      </c>
      <c r="I30" s="126">
        <v>55</v>
      </c>
      <c r="J30" s="125">
        <f t="shared" ref="J30" si="65">IFERROR(I30/D27,"-")</f>
        <v>0.42307692307692307</v>
      </c>
      <c r="K30" s="127">
        <f t="shared" si="1"/>
        <v>91502.872727272726</v>
      </c>
      <c r="L30" s="464"/>
      <c r="M30" s="123" t="s">
        <v>156</v>
      </c>
      <c r="N30" s="209" t="s">
        <v>157</v>
      </c>
      <c r="O30" s="124">
        <v>16886637</v>
      </c>
      <c r="P30" s="125">
        <f t="shared" ref="P30" si="66">IFERROR(O30/O37,"-")</f>
        <v>8.2102702259446672E-2</v>
      </c>
      <c r="Q30" s="126">
        <v>203</v>
      </c>
      <c r="R30" s="125">
        <f t="shared" ref="R30" si="67">IFERROR(Q30/L27,"-")</f>
        <v>0.35739436619718312</v>
      </c>
      <c r="S30" s="127">
        <f t="shared" si="2"/>
        <v>83185.403940886696</v>
      </c>
      <c r="T30" s="122"/>
      <c r="U30" s="122"/>
      <c r="V30" s="122"/>
      <c r="W30" s="122"/>
      <c r="X30" s="122"/>
      <c r="Y30" s="129"/>
    </row>
    <row r="31" spans="2:25" ht="14.25" customHeight="1">
      <c r="B31" s="458"/>
      <c r="C31" s="461"/>
      <c r="D31" s="464"/>
      <c r="E31" s="123" t="s">
        <v>158</v>
      </c>
      <c r="F31" s="209" t="s">
        <v>159</v>
      </c>
      <c r="G31" s="124">
        <v>2604549</v>
      </c>
      <c r="H31" s="125">
        <f t="shared" ref="H31" si="68">IFERROR(G31/G37,"-")</f>
        <v>3.6321522977920052E-2</v>
      </c>
      <c r="I31" s="126">
        <v>2</v>
      </c>
      <c r="J31" s="125">
        <f t="shared" ref="J31" si="69">IFERROR(I31/D27,"-")</f>
        <v>1.5384615384615385E-2</v>
      </c>
      <c r="K31" s="127">
        <f t="shared" si="1"/>
        <v>1302274.5</v>
      </c>
      <c r="L31" s="464"/>
      <c r="M31" s="123" t="s">
        <v>158</v>
      </c>
      <c r="N31" s="209" t="s">
        <v>159</v>
      </c>
      <c r="O31" s="124">
        <v>240084</v>
      </c>
      <c r="P31" s="125">
        <f t="shared" ref="P31" si="70">IFERROR(O31/O37,"-")</f>
        <v>1.167286604742969E-3</v>
      </c>
      <c r="Q31" s="126">
        <v>4</v>
      </c>
      <c r="R31" s="125">
        <f t="shared" ref="R31" si="71">IFERROR(Q31/L27,"-")</f>
        <v>7.0422535211267607E-3</v>
      </c>
      <c r="S31" s="127">
        <f t="shared" si="2"/>
        <v>60021</v>
      </c>
      <c r="T31" s="122"/>
      <c r="U31" s="122"/>
      <c r="V31" s="122"/>
      <c r="W31" s="122"/>
      <c r="X31" s="122"/>
      <c r="Y31" s="129"/>
    </row>
    <row r="32" spans="2:25" ht="14.25" customHeight="1">
      <c r="B32" s="458"/>
      <c r="C32" s="461"/>
      <c r="D32" s="464"/>
      <c r="E32" s="123" t="s">
        <v>160</v>
      </c>
      <c r="F32" s="209" t="s">
        <v>161</v>
      </c>
      <c r="G32" s="124">
        <v>2683071</v>
      </c>
      <c r="H32" s="125">
        <f t="shared" ref="H32" si="72">IFERROR(G32/G37,"-")</f>
        <v>3.7416545044032933E-2</v>
      </c>
      <c r="I32" s="126">
        <v>17</v>
      </c>
      <c r="J32" s="125">
        <f t="shared" ref="J32" si="73">IFERROR(I32/D27,"-")</f>
        <v>0.13076923076923078</v>
      </c>
      <c r="K32" s="127">
        <f t="shared" si="1"/>
        <v>157827.70588235295</v>
      </c>
      <c r="L32" s="464"/>
      <c r="M32" s="123" t="s">
        <v>160</v>
      </c>
      <c r="N32" s="209" t="s">
        <v>161</v>
      </c>
      <c r="O32" s="124">
        <v>9488844</v>
      </c>
      <c r="P32" s="125">
        <f t="shared" ref="P32" si="74">IFERROR(O32/O37,"-")</f>
        <v>4.613468825784181E-2</v>
      </c>
      <c r="Q32" s="126">
        <v>40</v>
      </c>
      <c r="R32" s="125">
        <f t="shared" ref="R32" si="75">IFERROR(Q32/L27,"-")</f>
        <v>7.0422535211267609E-2</v>
      </c>
      <c r="S32" s="127">
        <f t="shared" si="2"/>
        <v>237221.1</v>
      </c>
      <c r="T32" s="122"/>
      <c r="U32" s="122"/>
      <c r="V32" s="122"/>
      <c r="W32" s="122"/>
      <c r="X32" s="122"/>
      <c r="Y32" s="129"/>
    </row>
    <row r="33" spans="2:25" ht="14.25" customHeight="1">
      <c r="B33" s="458"/>
      <c r="C33" s="461"/>
      <c r="D33" s="464"/>
      <c r="E33" s="123" t="s">
        <v>162</v>
      </c>
      <c r="F33" s="209" t="s">
        <v>163</v>
      </c>
      <c r="G33" s="124">
        <v>21235778</v>
      </c>
      <c r="H33" s="125">
        <f t="shared" ref="H33" si="76">IFERROR(G33/G37,"-")</f>
        <v>0.29614178830231613</v>
      </c>
      <c r="I33" s="126">
        <v>41</v>
      </c>
      <c r="J33" s="125">
        <f t="shared" ref="J33" si="77">IFERROR(I33/D27,"-")</f>
        <v>0.31538461538461537</v>
      </c>
      <c r="K33" s="127">
        <f t="shared" si="1"/>
        <v>517945.80487804877</v>
      </c>
      <c r="L33" s="464"/>
      <c r="M33" s="123" t="s">
        <v>162</v>
      </c>
      <c r="N33" s="209" t="s">
        <v>163</v>
      </c>
      <c r="O33" s="124">
        <v>62838078</v>
      </c>
      <c r="P33" s="125">
        <f t="shared" ref="P33" si="78">IFERROR(O33/O37,"-")</f>
        <v>0.30551826326283238</v>
      </c>
      <c r="Q33" s="126">
        <v>178</v>
      </c>
      <c r="R33" s="125">
        <f t="shared" ref="R33" si="79">IFERROR(Q33/L27,"-")</f>
        <v>0.31338028169014087</v>
      </c>
      <c r="S33" s="127">
        <f t="shared" si="2"/>
        <v>353022.91011235956</v>
      </c>
      <c r="T33" s="122"/>
      <c r="U33" s="122"/>
      <c r="V33" s="122"/>
      <c r="W33" s="122"/>
      <c r="X33" s="122"/>
      <c r="Y33" s="129"/>
    </row>
    <row r="34" spans="2:25" ht="14.25" customHeight="1">
      <c r="B34" s="458"/>
      <c r="C34" s="461"/>
      <c r="D34" s="464"/>
      <c r="E34" s="123" t="s">
        <v>164</v>
      </c>
      <c r="F34" s="209" t="s">
        <v>165</v>
      </c>
      <c r="G34" s="124">
        <v>0</v>
      </c>
      <c r="H34" s="125">
        <f t="shared" ref="H34" si="80">IFERROR(G34/G37,"-")</f>
        <v>0</v>
      </c>
      <c r="I34" s="126">
        <v>0</v>
      </c>
      <c r="J34" s="125">
        <f t="shared" ref="J34" si="81">IFERROR(I34/D27,"-")</f>
        <v>0</v>
      </c>
      <c r="K34" s="127" t="str">
        <f t="shared" si="1"/>
        <v>-</v>
      </c>
      <c r="L34" s="464"/>
      <c r="M34" s="123" t="s">
        <v>164</v>
      </c>
      <c r="N34" s="209" t="s">
        <v>165</v>
      </c>
      <c r="O34" s="124">
        <v>5771</v>
      </c>
      <c r="P34" s="125">
        <f t="shared" ref="P34" si="82">IFERROR(O34/O37,"-")</f>
        <v>2.805855865435295E-5</v>
      </c>
      <c r="Q34" s="126">
        <v>1</v>
      </c>
      <c r="R34" s="125">
        <f t="shared" ref="R34" si="83">IFERROR(Q34/L27,"-")</f>
        <v>1.7605633802816902E-3</v>
      </c>
      <c r="S34" s="127">
        <f t="shared" si="2"/>
        <v>5771</v>
      </c>
      <c r="T34" s="122"/>
      <c r="U34" s="122"/>
      <c r="V34" s="122"/>
      <c r="W34" s="122"/>
      <c r="X34" s="122"/>
      <c r="Y34" s="129"/>
    </row>
    <row r="35" spans="2:25" ht="14.25" customHeight="1">
      <c r="B35" s="458"/>
      <c r="C35" s="461"/>
      <c r="D35" s="464"/>
      <c r="E35" s="123" t="s">
        <v>166</v>
      </c>
      <c r="F35" s="209" t="s">
        <v>167</v>
      </c>
      <c r="G35" s="124">
        <v>382430</v>
      </c>
      <c r="H35" s="125">
        <f t="shared" ref="H35" si="84">IFERROR(G35/G37,"-")</f>
        <v>5.3331459812988608E-3</v>
      </c>
      <c r="I35" s="126">
        <v>19</v>
      </c>
      <c r="J35" s="125">
        <f t="shared" ref="J35" si="85">IFERROR(I35/D27,"-")</f>
        <v>0.14615384615384616</v>
      </c>
      <c r="K35" s="127">
        <f t="shared" si="1"/>
        <v>20127.894736842107</v>
      </c>
      <c r="L35" s="464"/>
      <c r="M35" s="123" t="s">
        <v>166</v>
      </c>
      <c r="N35" s="209" t="s">
        <v>167</v>
      </c>
      <c r="O35" s="124">
        <v>1401107</v>
      </c>
      <c r="P35" s="125">
        <f t="shared" ref="P35" si="86">IFERROR(O35/O37,"-")</f>
        <v>6.8121717103664008E-3</v>
      </c>
      <c r="Q35" s="126">
        <v>73</v>
      </c>
      <c r="R35" s="125">
        <f t="shared" ref="R35" si="87">IFERROR(Q35/L27,"-")</f>
        <v>0.12852112676056338</v>
      </c>
      <c r="S35" s="127">
        <f t="shared" si="2"/>
        <v>19193.246575342466</v>
      </c>
      <c r="T35" s="122"/>
      <c r="U35" s="122"/>
      <c r="V35" s="122"/>
      <c r="W35" s="122"/>
      <c r="X35" s="122"/>
      <c r="Y35" s="129"/>
    </row>
    <row r="36" spans="2:25" ht="14.25" customHeight="1">
      <c r="B36" s="458"/>
      <c r="C36" s="461"/>
      <c r="D36" s="464"/>
      <c r="E36" s="130" t="s">
        <v>177</v>
      </c>
      <c r="F36" s="210" t="s">
        <v>178</v>
      </c>
      <c r="G36" s="131">
        <v>20442063</v>
      </c>
      <c r="H36" s="132">
        <f t="shared" ref="H36" si="88">IFERROR(G36/G37,"-")</f>
        <v>0.28507310132026287</v>
      </c>
      <c r="I36" s="133">
        <v>28</v>
      </c>
      <c r="J36" s="132">
        <f t="shared" ref="J36" si="89">IFERROR(I36/D27,"-")</f>
        <v>0.2153846153846154</v>
      </c>
      <c r="K36" s="134">
        <f t="shared" si="1"/>
        <v>730073.67857142852</v>
      </c>
      <c r="L36" s="464"/>
      <c r="M36" s="130" t="s">
        <v>177</v>
      </c>
      <c r="N36" s="210" t="s">
        <v>178</v>
      </c>
      <c r="O36" s="131">
        <v>37813379</v>
      </c>
      <c r="P36" s="132">
        <f t="shared" ref="P36" si="90">IFERROR(O36/O37,"-")</f>
        <v>0.18384836468389848</v>
      </c>
      <c r="Q36" s="133">
        <v>94</v>
      </c>
      <c r="R36" s="132">
        <f t="shared" ref="R36" si="91">IFERROR(Q36/L27,"-")</f>
        <v>0.16549295774647887</v>
      </c>
      <c r="S36" s="134">
        <f t="shared" si="2"/>
        <v>402269.98936170212</v>
      </c>
      <c r="T36" s="122"/>
      <c r="U36" s="122"/>
      <c r="V36" s="122"/>
      <c r="W36" s="122"/>
      <c r="X36" s="122"/>
      <c r="Y36" s="129"/>
    </row>
    <row r="37" spans="2:25" ht="14.25" customHeight="1">
      <c r="B37" s="459"/>
      <c r="C37" s="462"/>
      <c r="D37" s="465"/>
      <c r="E37" s="135" t="s">
        <v>179</v>
      </c>
      <c r="F37" s="211"/>
      <c r="G37" s="136">
        <v>71708144</v>
      </c>
      <c r="H37" s="137" t="s">
        <v>181</v>
      </c>
      <c r="I37" s="138">
        <v>126</v>
      </c>
      <c r="J37" s="137">
        <f t="shared" ref="J37" si="92">IFERROR(I37/D27,"-")</f>
        <v>0.96923076923076923</v>
      </c>
      <c r="K37" s="139">
        <f t="shared" si="1"/>
        <v>569112.25396825396</v>
      </c>
      <c r="L37" s="465"/>
      <c r="M37" s="135" t="s">
        <v>179</v>
      </c>
      <c r="N37" s="211"/>
      <c r="O37" s="136">
        <v>205676994</v>
      </c>
      <c r="P37" s="137" t="s">
        <v>181</v>
      </c>
      <c r="Q37" s="138">
        <v>530</v>
      </c>
      <c r="R37" s="137">
        <f t="shared" ref="R37" si="93">IFERROR(Q37/L27,"-")</f>
        <v>0.93309859154929575</v>
      </c>
      <c r="S37" s="139">
        <f t="shared" si="2"/>
        <v>388069.8</v>
      </c>
      <c r="T37" s="122"/>
      <c r="U37" s="122"/>
      <c r="V37" s="122"/>
      <c r="W37" s="122"/>
      <c r="X37" s="122"/>
      <c r="Y37" s="129"/>
    </row>
    <row r="38" spans="2:25" ht="14.25" customHeight="1">
      <c r="B38" s="457">
        <v>4</v>
      </c>
      <c r="C38" s="460" t="s">
        <v>21</v>
      </c>
      <c r="D38" s="463">
        <f t="shared" ref="D38" si="94">VLOOKUP(C38,$V$5:$W$13,2,0)</f>
        <v>111</v>
      </c>
      <c r="E38" s="117" t="s">
        <v>150</v>
      </c>
      <c r="F38" s="207" t="s">
        <v>151</v>
      </c>
      <c r="G38" s="118">
        <v>9441880</v>
      </c>
      <c r="H38" s="119">
        <f>IFERROR(G38/G48,"-")</f>
        <v>0.19578095999952558</v>
      </c>
      <c r="I38" s="120">
        <v>95</v>
      </c>
      <c r="J38" s="119">
        <f t="shared" ref="J38" si="95">IFERROR(I38/D38,"-")</f>
        <v>0.85585585585585588</v>
      </c>
      <c r="K38" s="121">
        <f t="shared" si="1"/>
        <v>99388.210526315786</v>
      </c>
      <c r="L38" s="463">
        <f t="shared" ref="L38" si="96">VLOOKUP(C38,$V$5:$X$13,3,0)</f>
        <v>423</v>
      </c>
      <c r="M38" s="117" t="s">
        <v>150</v>
      </c>
      <c r="N38" s="207" t="s">
        <v>151</v>
      </c>
      <c r="O38" s="118">
        <v>21681212</v>
      </c>
      <c r="P38" s="119">
        <f>IFERROR(O38/O48,"-")</f>
        <v>0.127735651753493</v>
      </c>
      <c r="Q38" s="120">
        <v>350</v>
      </c>
      <c r="R38" s="119">
        <f t="shared" ref="R38" si="97">IFERROR(Q38/L38,"-")</f>
        <v>0.82742316784869974</v>
      </c>
      <c r="S38" s="121">
        <f t="shared" si="2"/>
        <v>61946.32</v>
      </c>
      <c r="T38" s="122"/>
      <c r="U38" s="122"/>
      <c r="V38" s="122"/>
      <c r="W38" s="122"/>
      <c r="X38" s="122"/>
      <c r="Y38" s="129"/>
    </row>
    <row r="39" spans="2:25" ht="14.25" customHeight="1">
      <c r="B39" s="458"/>
      <c r="C39" s="461"/>
      <c r="D39" s="464"/>
      <c r="E39" s="123" t="s">
        <v>152</v>
      </c>
      <c r="F39" s="208" t="s">
        <v>153</v>
      </c>
      <c r="G39" s="124">
        <v>2001650</v>
      </c>
      <c r="H39" s="125">
        <f>IFERROR(G39/G48,"-")</f>
        <v>4.1504971317476005E-2</v>
      </c>
      <c r="I39" s="126">
        <v>48</v>
      </c>
      <c r="J39" s="125">
        <f t="shared" ref="J39" si="98">IFERROR(I39/D38,"-")</f>
        <v>0.43243243243243246</v>
      </c>
      <c r="K39" s="127">
        <f t="shared" si="1"/>
        <v>41701.041666666664</v>
      </c>
      <c r="L39" s="464"/>
      <c r="M39" s="123" t="s">
        <v>152</v>
      </c>
      <c r="N39" s="208" t="s">
        <v>153</v>
      </c>
      <c r="O39" s="124">
        <v>7045809</v>
      </c>
      <c r="P39" s="125">
        <f>IFERROR(O39/O48,"-")</f>
        <v>4.151064086018931E-2</v>
      </c>
      <c r="Q39" s="126">
        <v>160</v>
      </c>
      <c r="R39" s="125">
        <f t="shared" ref="R39" si="99">IFERROR(Q39/L38,"-")</f>
        <v>0.37825059101654845</v>
      </c>
      <c r="S39" s="127">
        <f t="shared" si="2"/>
        <v>44036.306250000001</v>
      </c>
      <c r="T39" s="122"/>
      <c r="U39" s="122"/>
      <c r="V39" s="122"/>
      <c r="W39" s="122"/>
      <c r="X39" s="122"/>
      <c r="Y39" s="129"/>
    </row>
    <row r="40" spans="2:25" ht="14.25" customHeight="1">
      <c r="B40" s="458"/>
      <c r="C40" s="461"/>
      <c r="D40" s="464"/>
      <c r="E40" s="123" t="s">
        <v>154</v>
      </c>
      <c r="F40" s="209" t="s">
        <v>155</v>
      </c>
      <c r="G40" s="124">
        <v>6330646</v>
      </c>
      <c r="H40" s="125">
        <f>IFERROR(G40/G48,"-")</f>
        <v>0.13126834394179512</v>
      </c>
      <c r="I40" s="126">
        <v>87</v>
      </c>
      <c r="J40" s="125">
        <f t="shared" ref="J40" si="100">IFERROR(I40/D38,"-")</f>
        <v>0.78378378378378377</v>
      </c>
      <c r="K40" s="127">
        <f t="shared" si="1"/>
        <v>72766.045977011498</v>
      </c>
      <c r="L40" s="464"/>
      <c r="M40" s="123" t="s">
        <v>154</v>
      </c>
      <c r="N40" s="209" t="s">
        <v>155</v>
      </c>
      <c r="O40" s="124">
        <v>23261036</v>
      </c>
      <c r="P40" s="125">
        <f>IFERROR(O40/O48,"-")</f>
        <v>0.13704324250514519</v>
      </c>
      <c r="Q40" s="126">
        <v>320</v>
      </c>
      <c r="R40" s="125">
        <f t="shared" ref="R40" si="101">IFERROR(Q40/L38,"-")</f>
        <v>0.75650118203309691</v>
      </c>
      <c r="S40" s="127">
        <f t="shared" si="2"/>
        <v>72690.737500000003</v>
      </c>
      <c r="T40" s="122"/>
      <c r="U40" s="122"/>
      <c r="V40" s="122"/>
      <c r="W40" s="122"/>
      <c r="X40" s="122"/>
      <c r="Y40" s="129"/>
    </row>
    <row r="41" spans="2:25" ht="14.25" customHeight="1">
      <c r="B41" s="458"/>
      <c r="C41" s="461"/>
      <c r="D41" s="464"/>
      <c r="E41" s="123" t="s">
        <v>156</v>
      </c>
      <c r="F41" s="209" t="s">
        <v>157</v>
      </c>
      <c r="G41" s="124">
        <v>3793519</v>
      </c>
      <c r="H41" s="125">
        <f>IFERROR(G41/G48,"-")</f>
        <v>7.8660054099018439E-2</v>
      </c>
      <c r="I41" s="126">
        <v>45</v>
      </c>
      <c r="J41" s="125">
        <f t="shared" ref="J41" si="102">IFERROR(I41/D38,"-")</f>
        <v>0.40540540540540543</v>
      </c>
      <c r="K41" s="127">
        <f t="shared" si="1"/>
        <v>84300.422222222216</v>
      </c>
      <c r="L41" s="464"/>
      <c r="M41" s="123" t="s">
        <v>156</v>
      </c>
      <c r="N41" s="209" t="s">
        <v>157</v>
      </c>
      <c r="O41" s="124">
        <v>16321290</v>
      </c>
      <c r="P41" s="125">
        <f>IFERROR(O41/O48,"-")</f>
        <v>9.6157475680223398E-2</v>
      </c>
      <c r="Q41" s="126">
        <v>171</v>
      </c>
      <c r="R41" s="125">
        <f t="shared" ref="R41" si="103">IFERROR(Q41/L38,"-")</f>
        <v>0.40425531914893614</v>
      </c>
      <c r="S41" s="127">
        <f t="shared" si="2"/>
        <v>95446.140350877191</v>
      </c>
      <c r="T41" s="122"/>
      <c r="U41" s="122"/>
      <c r="V41" s="122"/>
      <c r="W41" s="122"/>
      <c r="X41" s="122"/>
      <c r="Y41" s="129"/>
    </row>
    <row r="42" spans="2:25" ht="14.25" customHeight="1">
      <c r="B42" s="458"/>
      <c r="C42" s="461"/>
      <c r="D42" s="464"/>
      <c r="E42" s="123" t="s">
        <v>158</v>
      </c>
      <c r="F42" s="209" t="s">
        <v>159</v>
      </c>
      <c r="G42" s="124">
        <v>0</v>
      </c>
      <c r="H42" s="125">
        <f>IFERROR(G42/G48,"-")</f>
        <v>0</v>
      </c>
      <c r="I42" s="126">
        <v>0</v>
      </c>
      <c r="J42" s="125">
        <f t="shared" ref="J42" si="104">IFERROR(I42/D38,"-")</f>
        <v>0</v>
      </c>
      <c r="K42" s="127" t="str">
        <f t="shared" si="1"/>
        <v>-</v>
      </c>
      <c r="L42" s="464"/>
      <c r="M42" s="123" t="s">
        <v>158</v>
      </c>
      <c r="N42" s="209" t="s">
        <v>159</v>
      </c>
      <c r="O42" s="124">
        <v>8873874</v>
      </c>
      <c r="P42" s="125">
        <f>IFERROR(O42/O48,"-")</f>
        <v>5.2280752522892902E-2</v>
      </c>
      <c r="Q42" s="126">
        <v>6</v>
      </c>
      <c r="R42" s="125">
        <f t="shared" ref="R42" si="105">IFERROR(Q42/L38,"-")</f>
        <v>1.4184397163120567E-2</v>
      </c>
      <c r="S42" s="127">
        <f t="shared" si="2"/>
        <v>1478979</v>
      </c>
      <c r="T42" s="122"/>
      <c r="U42" s="122"/>
      <c r="V42" s="122"/>
      <c r="W42" s="122"/>
      <c r="X42" s="122"/>
      <c r="Y42" s="129"/>
    </row>
    <row r="43" spans="2:25" ht="14.25" customHeight="1">
      <c r="B43" s="458"/>
      <c r="C43" s="461"/>
      <c r="D43" s="464"/>
      <c r="E43" s="123" t="s">
        <v>160</v>
      </c>
      <c r="F43" s="209" t="s">
        <v>161</v>
      </c>
      <c r="G43" s="124">
        <v>5079546</v>
      </c>
      <c r="H43" s="125">
        <f>IFERROR(G43/G48,"-")</f>
        <v>0.10532631131106836</v>
      </c>
      <c r="I43" s="126">
        <v>22</v>
      </c>
      <c r="J43" s="125">
        <f t="shared" ref="J43" si="106">IFERROR(I43/D38,"-")</f>
        <v>0.1981981981981982</v>
      </c>
      <c r="K43" s="127">
        <f t="shared" si="1"/>
        <v>230888.45454545456</v>
      </c>
      <c r="L43" s="464"/>
      <c r="M43" s="123" t="s">
        <v>160</v>
      </c>
      <c r="N43" s="209" t="s">
        <v>161</v>
      </c>
      <c r="O43" s="124">
        <v>9407435</v>
      </c>
      <c r="P43" s="125">
        <f>IFERROR(O43/O48,"-")</f>
        <v>5.5424246626693256E-2</v>
      </c>
      <c r="Q43" s="126">
        <v>32</v>
      </c>
      <c r="R43" s="125">
        <f t="shared" ref="R43" si="107">IFERROR(Q43/L38,"-")</f>
        <v>7.5650118203309691E-2</v>
      </c>
      <c r="S43" s="127">
        <f t="shared" si="2"/>
        <v>293982.34375</v>
      </c>
      <c r="T43" s="122"/>
      <c r="U43" s="122"/>
      <c r="V43" s="122"/>
      <c r="W43" s="122"/>
      <c r="X43" s="122"/>
      <c r="Y43" s="129"/>
    </row>
    <row r="44" spans="2:25" ht="14.25" customHeight="1">
      <c r="B44" s="458"/>
      <c r="C44" s="461"/>
      <c r="D44" s="464"/>
      <c r="E44" s="123" t="s">
        <v>162</v>
      </c>
      <c r="F44" s="209" t="s">
        <v>163</v>
      </c>
      <c r="G44" s="124">
        <v>11019312</v>
      </c>
      <c r="H44" s="125">
        <f>IFERROR(G44/G48,"-")</f>
        <v>0.22848961032064505</v>
      </c>
      <c r="I44" s="126">
        <v>38</v>
      </c>
      <c r="J44" s="125">
        <f t="shared" ref="J44" si="108">IFERROR(I44/D38,"-")</f>
        <v>0.34234234234234234</v>
      </c>
      <c r="K44" s="127">
        <f t="shared" si="1"/>
        <v>289981.89473684208</v>
      </c>
      <c r="L44" s="464"/>
      <c r="M44" s="123" t="s">
        <v>162</v>
      </c>
      <c r="N44" s="209" t="s">
        <v>163</v>
      </c>
      <c r="O44" s="124">
        <v>28377671</v>
      </c>
      <c r="P44" s="125">
        <f>IFERROR(O44/O48,"-")</f>
        <v>0.16718808433915952</v>
      </c>
      <c r="Q44" s="126">
        <v>139</v>
      </c>
      <c r="R44" s="125">
        <f t="shared" ref="R44" si="109">IFERROR(Q44/L38,"-")</f>
        <v>0.32860520094562645</v>
      </c>
      <c r="S44" s="127">
        <f t="shared" si="2"/>
        <v>204155.90647482013</v>
      </c>
      <c r="T44" s="122"/>
      <c r="U44" s="122"/>
      <c r="V44" s="122"/>
      <c r="W44" s="122"/>
      <c r="X44" s="122"/>
      <c r="Y44" s="129"/>
    </row>
    <row r="45" spans="2:25" ht="14.25" customHeight="1">
      <c r="B45" s="458"/>
      <c r="C45" s="461"/>
      <c r="D45" s="464"/>
      <c r="E45" s="123" t="s">
        <v>164</v>
      </c>
      <c r="F45" s="209" t="s">
        <v>165</v>
      </c>
      <c r="G45" s="124">
        <v>0</v>
      </c>
      <c r="H45" s="125">
        <f>IFERROR(G45/G48,"-")</f>
        <v>0</v>
      </c>
      <c r="I45" s="126">
        <v>0</v>
      </c>
      <c r="J45" s="125">
        <f t="shared" ref="J45" si="110">IFERROR(I45/D38,"-")</f>
        <v>0</v>
      </c>
      <c r="K45" s="127" t="str">
        <f t="shared" si="1"/>
        <v>-</v>
      </c>
      <c r="L45" s="464"/>
      <c r="M45" s="123" t="s">
        <v>164</v>
      </c>
      <c r="N45" s="209" t="s">
        <v>165</v>
      </c>
      <c r="O45" s="124">
        <v>48817</v>
      </c>
      <c r="P45" s="125">
        <f>IFERROR(O45/O48,"-")</f>
        <v>2.8760713707565183E-4</v>
      </c>
      <c r="Q45" s="126">
        <v>1</v>
      </c>
      <c r="R45" s="125">
        <f t="shared" ref="R45" si="111">IFERROR(Q45/L38,"-")</f>
        <v>2.3640661938534278E-3</v>
      </c>
      <c r="S45" s="127">
        <f t="shared" si="2"/>
        <v>48817</v>
      </c>
      <c r="T45" s="122"/>
      <c r="U45" s="122"/>
      <c r="V45" s="122"/>
      <c r="W45" s="122"/>
      <c r="X45" s="122"/>
      <c r="Y45" s="129"/>
    </row>
    <row r="46" spans="2:25" ht="14.25" customHeight="1">
      <c r="B46" s="458"/>
      <c r="C46" s="461"/>
      <c r="D46" s="464"/>
      <c r="E46" s="123" t="s">
        <v>166</v>
      </c>
      <c r="F46" s="209" t="s">
        <v>167</v>
      </c>
      <c r="G46" s="124">
        <v>215047</v>
      </c>
      <c r="H46" s="125">
        <f>IFERROR(G46/G48,"-")</f>
        <v>4.459081041595315E-3</v>
      </c>
      <c r="I46" s="126">
        <v>17</v>
      </c>
      <c r="J46" s="125">
        <f t="shared" ref="J46" si="112">IFERROR(I46/D38,"-")</f>
        <v>0.15315315315315314</v>
      </c>
      <c r="K46" s="127">
        <f t="shared" si="1"/>
        <v>12649.823529411764</v>
      </c>
      <c r="L46" s="464"/>
      <c r="M46" s="123" t="s">
        <v>166</v>
      </c>
      <c r="N46" s="209" t="s">
        <v>167</v>
      </c>
      <c r="O46" s="124">
        <v>7086954</v>
      </c>
      <c r="P46" s="125">
        <f>IFERROR(O46/O48,"-")</f>
        <v>4.1753048129275439E-2</v>
      </c>
      <c r="Q46" s="126">
        <v>73</v>
      </c>
      <c r="R46" s="125">
        <f t="shared" ref="R46" si="113">IFERROR(Q46/L38,"-")</f>
        <v>0.17257683215130024</v>
      </c>
      <c r="S46" s="127">
        <f t="shared" si="2"/>
        <v>97081.561643835623</v>
      </c>
      <c r="T46" s="122"/>
      <c r="U46" s="122"/>
      <c r="V46" s="122"/>
      <c r="W46" s="122"/>
      <c r="X46" s="122"/>
      <c r="Y46" s="129"/>
    </row>
    <row r="47" spans="2:25" ht="14.25" customHeight="1">
      <c r="B47" s="458"/>
      <c r="C47" s="461"/>
      <c r="D47" s="464"/>
      <c r="E47" s="130" t="s">
        <v>177</v>
      </c>
      <c r="F47" s="210" t="s">
        <v>178</v>
      </c>
      <c r="G47" s="131">
        <v>10345153</v>
      </c>
      <c r="H47" s="132">
        <f>IFERROR(G47/G48,"-")</f>
        <v>0.21451066796887611</v>
      </c>
      <c r="I47" s="133">
        <v>26</v>
      </c>
      <c r="J47" s="132">
        <f t="shared" ref="J47" si="114">IFERROR(I47/D38,"-")</f>
        <v>0.23423423423423423</v>
      </c>
      <c r="K47" s="134">
        <f t="shared" si="1"/>
        <v>397890.5</v>
      </c>
      <c r="L47" s="464"/>
      <c r="M47" s="130" t="s">
        <v>177</v>
      </c>
      <c r="N47" s="210" t="s">
        <v>178</v>
      </c>
      <c r="O47" s="131">
        <v>47630911</v>
      </c>
      <c r="P47" s="132">
        <f>IFERROR(O47/O48,"-")</f>
        <v>0.28061925044585234</v>
      </c>
      <c r="Q47" s="133">
        <v>72</v>
      </c>
      <c r="R47" s="132">
        <f t="shared" ref="R47" si="115">IFERROR(Q47/L38,"-")</f>
        <v>0.1702127659574468</v>
      </c>
      <c r="S47" s="134">
        <f t="shared" si="2"/>
        <v>661540.4305555555</v>
      </c>
      <c r="T47" s="122"/>
      <c r="U47" s="122"/>
      <c r="V47" s="122"/>
      <c r="W47" s="122"/>
      <c r="X47" s="122"/>
      <c r="Y47" s="129"/>
    </row>
    <row r="48" spans="2:25" ht="14.25" customHeight="1">
      <c r="B48" s="459"/>
      <c r="C48" s="462"/>
      <c r="D48" s="465"/>
      <c r="E48" s="135" t="s">
        <v>179</v>
      </c>
      <c r="F48" s="211"/>
      <c r="G48" s="136">
        <v>48226753</v>
      </c>
      <c r="H48" s="137" t="s">
        <v>181</v>
      </c>
      <c r="I48" s="138">
        <v>107</v>
      </c>
      <c r="J48" s="137">
        <f t="shared" ref="J48" si="116">IFERROR(I48/D38,"-")</f>
        <v>0.963963963963964</v>
      </c>
      <c r="K48" s="139">
        <f t="shared" si="1"/>
        <v>450717.31775700935</v>
      </c>
      <c r="L48" s="465"/>
      <c r="M48" s="135" t="s">
        <v>179</v>
      </c>
      <c r="N48" s="211"/>
      <c r="O48" s="136">
        <v>169735009</v>
      </c>
      <c r="P48" s="137" t="s">
        <v>181</v>
      </c>
      <c r="Q48" s="138">
        <v>408</v>
      </c>
      <c r="R48" s="137">
        <f t="shared" ref="R48" si="117">IFERROR(Q48/L38,"-")</f>
        <v>0.96453900709219853</v>
      </c>
      <c r="S48" s="139">
        <f t="shared" si="2"/>
        <v>416017.17892156861</v>
      </c>
      <c r="T48" s="122"/>
      <c r="U48" s="122"/>
      <c r="V48" s="122"/>
      <c r="W48" s="122"/>
      <c r="X48" s="122"/>
      <c r="Y48" s="129"/>
    </row>
    <row r="49" spans="2:25" ht="14.25" customHeight="1">
      <c r="B49" s="457">
        <v>5</v>
      </c>
      <c r="C49" s="460" t="s">
        <v>25</v>
      </c>
      <c r="D49" s="463">
        <f t="shared" ref="D49" si="118">VLOOKUP(C49,$V$5:$W$13,2,0)</f>
        <v>50</v>
      </c>
      <c r="E49" s="117" t="s">
        <v>150</v>
      </c>
      <c r="F49" s="207" t="s">
        <v>151</v>
      </c>
      <c r="G49" s="118">
        <v>3729329</v>
      </c>
      <c r="H49" s="119">
        <f t="shared" ref="H49" si="119">IFERROR(G49/G59,"-")</f>
        <v>0.27003764697976973</v>
      </c>
      <c r="I49" s="120">
        <v>44</v>
      </c>
      <c r="J49" s="119">
        <f t="shared" ref="J49" si="120">IFERROR(I49/D49,"-")</f>
        <v>0.88</v>
      </c>
      <c r="K49" s="121">
        <f t="shared" si="1"/>
        <v>84757.477272727279</v>
      </c>
      <c r="L49" s="463">
        <f t="shared" ref="L49" si="121">VLOOKUP(C49,$V$5:$X$13,3,0)</f>
        <v>113</v>
      </c>
      <c r="M49" s="117" t="s">
        <v>150</v>
      </c>
      <c r="N49" s="207" t="s">
        <v>151</v>
      </c>
      <c r="O49" s="118">
        <v>7029983</v>
      </c>
      <c r="P49" s="119">
        <f t="shared" ref="P49" si="122">IFERROR(O49/O59,"-")</f>
        <v>0.25315646908170597</v>
      </c>
      <c r="Q49" s="120">
        <v>82</v>
      </c>
      <c r="R49" s="119">
        <f t="shared" ref="R49" si="123">IFERROR(Q49/L49,"-")</f>
        <v>0.72566371681415931</v>
      </c>
      <c r="S49" s="121">
        <f t="shared" si="2"/>
        <v>85731.5</v>
      </c>
      <c r="T49" s="122"/>
      <c r="U49" s="122"/>
      <c r="V49" s="122"/>
      <c r="W49" s="122"/>
      <c r="X49" s="122"/>
      <c r="Y49" s="129"/>
    </row>
    <row r="50" spans="2:25" ht="14.25" customHeight="1">
      <c r="B50" s="458"/>
      <c r="C50" s="461"/>
      <c r="D50" s="464"/>
      <c r="E50" s="123" t="s">
        <v>152</v>
      </c>
      <c r="F50" s="208" t="s">
        <v>153</v>
      </c>
      <c r="G50" s="124">
        <v>594551</v>
      </c>
      <c r="H50" s="125">
        <f t="shared" ref="H50" si="124">IFERROR(G50/G59,"-")</f>
        <v>4.3050949125021977E-2</v>
      </c>
      <c r="I50" s="126">
        <v>24</v>
      </c>
      <c r="J50" s="125">
        <f t="shared" ref="J50" si="125">IFERROR(I50/D49,"-")</f>
        <v>0.48</v>
      </c>
      <c r="K50" s="127">
        <f t="shared" si="1"/>
        <v>24772.958333333332</v>
      </c>
      <c r="L50" s="464"/>
      <c r="M50" s="123" t="s">
        <v>152</v>
      </c>
      <c r="N50" s="208" t="s">
        <v>153</v>
      </c>
      <c r="O50" s="124">
        <v>1662914</v>
      </c>
      <c r="P50" s="125">
        <f t="shared" ref="P50" si="126">IFERROR(O50/O59,"-")</f>
        <v>5.9883137217620022E-2</v>
      </c>
      <c r="Q50" s="126">
        <v>53</v>
      </c>
      <c r="R50" s="125">
        <f t="shared" ref="R50" si="127">IFERROR(Q50/L49,"-")</f>
        <v>0.46902654867256638</v>
      </c>
      <c r="S50" s="127">
        <f t="shared" si="2"/>
        <v>31375.735849056604</v>
      </c>
      <c r="T50" s="122"/>
      <c r="U50" s="122"/>
      <c r="V50" s="122"/>
      <c r="W50" s="122"/>
      <c r="X50" s="122"/>
      <c r="Y50" s="129"/>
    </row>
    <row r="51" spans="2:25" ht="14.25" customHeight="1">
      <c r="B51" s="458"/>
      <c r="C51" s="461"/>
      <c r="D51" s="464"/>
      <c r="E51" s="123" t="s">
        <v>154</v>
      </c>
      <c r="F51" s="209" t="s">
        <v>155</v>
      </c>
      <c r="G51" s="124">
        <v>2575411</v>
      </c>
      <c r="H51" s="125">
        <f t="shared" ref="H51" si="128">IFERROR(G51/G59,"-")</f>
        <v>0.18648339324468713</v>
      </c>
      <c r="I51" s="126">
        <v>41</v>
      </c>
      <c r="J51" s="125">
        <f t="shared" ref="J51" si="129">IFERROR(I51/D49,"-")</f>
        <v>0.82</v>
      </c>
      <c r="K51" s="127">
        <f t="shared" si="1"/>
        <v>62814.902439024387</v>
      </c>
      <c r="L51" s="464"/>
      <c r="M51" s="123" t="s">
        <v>154</v>
      </c>
      <c r="N51" s="209" t="s">
        <v>155</v>
      </c>
      <c r="O51" s="124">
        <v>5628705</v>
      </c>
      <c r="P51" s="125">
        <f t="shared" ref="P51" si="130">IFERROR(O51/O59,"-")</f>
        <v>0.20269509660301369</v>
      </c>
      <c r="Q51" s="126">
        <v>89</v>
      </c>
      <c r="R51" s="125">
        <f t="shared" ref="R51" si="131">IFERROR(Q51/L49,"-")</f>
        <v>0.78761061946902655</v>
      </c>
      <c r="S51" s="127">
        <f t="shared" si="2"/>
        <v>63243.876404494382</v>
      </c>
      <c r="T51" s="122"/>
      <c r="U51" s="122"/>
      <c r="V51" s="122"/>
      <c r="W51" s="122"/>
      <c r="X51" s="122"/>
      <c r="Y51" s="129"/>
    </row>
    <row r="52" spans="2:25" ht="14.25" customHeight="1">
      <c r="B52" s="458"/>
      <c r="C52" s="461"/>
      <c r="D52" s="464"/>
      <c r="E52" s="123" t="s">
        <v>156</v>
      </c>
      <c r="F52" s="209" t="s">
        <v>157</v>
      </c>
      <c r="G52" s="124">
        <v>2794379</v>
      </c>
      <c r="H52" s="125">
        <f t="shared" ref="H52" si="132">IFERROR(G52/G59,"-")</f>
        <v>0.20233868610939984</v>
      </c>
      <c r="I52" s="126">
        <v>28</v>
      </c>
      <c r="J52" s="125">
        <f t="shared" ref="J52" si="133">IFERROR(I52/D49,"-")</f>
        <v>0.56000000000000005</v>
      </c>
      <c r="K52" s="127">
        <f t="shared" si="1"/>
        <v>99799.25</v>
      </c>
      <c r="L52" s="464"/>
      <c r="M52" s="123" t="s">
        <v>156</v>
      </c>
      <c r="N52" s="209" t="s">
        <v>157</v>
      </c>
      <c r="O52" s="124">
        <v>3729327</v>
      </c>
      <c r="P52" s="125">
        <f t="shared" ref="P52" si="134">IFERROR(O52/O59,"-")</f>
        <v>0.13429666264784301</v>
      </c>
      <c r="Q52" s="126">
        <v>44</v>
      </c>
      <c r="R52" s="125">
        <f t="shared" ref="R52" si="135">IFERROR(Q52/L49,"-")</f>
        <v>0.38938053097345132</v>
      </c>
      <c r="S52" s="127">
        <f t="shared" si="2"/>
        <v>84757.431818181823</v>
      </c>
      <c r="T52" s="122"/>
      <c r="U52" s="122"/>
      <c r="V52" s="122"/>
      <c r="W52" s="122"/>
      <c r="X52" s="122"/>
      <c r="Y52" s="129"/>
    </row>
    <row r="53" spans="2:25" ht="14.25" customHeight="1">
      <c r="B53" s="458"/>
      <c r="C53" s="461"/>
      <c r="D53" s="464"/>
      <c r="E53" s="123" t="s">
        <v>158</v>
      </c>
      <c r="F53" s="209" t="s">
        <v>159</v>
      </c>
      <c r="G53" s="124">
        <v>0</v>
      </c>
      <c r="H53" s="125">
        <f t="shared" ref="H53" si="136">IFERROR(G53/G59,"-")</f>
        <v>0</v>
      </c>
      <c r="I53" s="126">
        <v>0</v>
      </c>
      <c r="J53" s="125">
        <f t="shared" ref="J53" si="137">IFERROR(I53/D49,"-")</f>
        <v>0</v>
      </c>
      <c r="K53" s="127" t="str">
        <f t="shared" si="1"/>
        <v>-</v>
      </c>
      <c r="L53" s="464"/>
      <c r="M53" s="123" t="s">
        <v>158</v>
      </c>
      <c r="N53" s="209" t="s">
        <v>159</v>
      </c>
      <c r="O53" s="124">
        <v>0</v>
      </c>
      <c r="P53" s="125">
        <f t="shared" ref="P53" si="138">IFERROR(O53/O59,"-")</f>
        <v>0</v>
      </c>
      <c r="Q53" s="126">
        <v>0</v>
      </c>
      <c r="R53" s="125">
        <f t="shared" ref="R53" si="139">IFERROR(Q53/L49,"-")</f>
        <v>0</v>
      </c>
      <c r="S53" s="127" t="str">
        <f t="shared" si="2"/>
        <v>-</v>
      </c>
      <c r="T53" s="122"/>
      <c r="U53" s="122"/>
      <c r="V53" s="122"/>
      <c r="W53" s="122"/>
      <c r="X53" s="122"/>
      <c r="Y53" s="129"/>
    </row>
    <row r="54" spans="2:25" ht="14.25" customHeight="1">
      <c r="B54" s="458"/>
      <c r="C54" s="461"/>
      <c r="D54" s="464"/>
      <c r="E54" s="123" t="s">
        <v>160</v>
      </c>
      <c r="F54" s="209" t="s">
        <v>161</v>
      </c>
      <c r="G54" s="124">
        <v>28870</v>
      </c>
      <c r="H54" s="125">
        <f t="shared" ref="H54" si="140">IFERROR(G54/G59,"-")</f>
        <v>2.0904529657495901E-3</v>
      </c>
      <c r="I54" s="126">
        <v>6</v>
      </c>
      <c r="J54" s="125">
        <f t="shared" ref="J54" si="141">IFERROR(I54/D49,"-")</f>
        <v>0.12</v>
      </c>
      <c r="K54" s="127">
        <f t="shared" si="1"/>
        <v>4811.666666666667</v>
      </c>
      <c r="L54" s="464"/>
      <c r="M54" s="123" t="s">
        <v>160</v>
      </c>
      <c r="N54" s="209" t="s">
        <v>161</v>
      </c>
      <c r="O54" s="124">
        <v>10247</v>
      </c>
      <c r="P54" s="125">
        <f t="shared" ref="P54" si="142">IFERROR(O54/O59,"-")</f>
        <v>3.6900435444584169E-4</v>
      </c>
      <c r="Q54" s="126">
        <v>3</v>
      </c>
      <c r="R54" s="125">
        <f t="shared" ref="R54" si="143">IFERROR(Q54/L49,"-")</f>
        <v>2.6548672566371681E-2</v>
      </c>
      <c r="S54" s="127">
        <f t="shared" si="2"/>
        <v>3415.6666666666665</v>
      </c>
      <c r="T54" s="122"/>
      <c r="U54" s="122"/>
      <c r="V54" s="122"/>
      <c r="W54" s="122"/>
      <c r="X54" s="122"/>
      <c r="Y54" s="129"/>
    </row>
    <row r="55" spans="2:25" ht="14.25" customHeight="1">
      <c r="B55" s="458"/>
      <c r="C55" s="461"/>
      <c r="D55" s="464"/>
      <c r="E55" s="123" t="s">
        <v>162</v>
      </c>
      <c r="F55" s="209" t="s">
        <v>163</v>
      </c>
      <c r="G55" s="124">
        <v>762322</v>
      </c>
      <c r="H55" s="125">
        <f t="shared" ref="H55" si="144">IFERROR(G55/G59,"-")</f>
        <v>5.5199109309184584E-2</v>
      </c>
      <c r="I55" s="126">
        <v>21</v>
      </c>
      <c r="J55" s="125">
        <f t="shared" ref="J55" si="145">IFERROR(I55/D49,"-")</f>
        <v>0.42</v>
      </c>
      <c r="K55" s="127">
        <f t="shared" si="1"/>
        <v>36301.047619047618</v>
      </c>
      <c r="L55" s="464"/>
      <c r="M55" s="123" t="s">
        <v>162</v>
      </c>
      <c r="N55" s="209" t="s">
        <v>163</v>
      </c>
      <c r="O55" s="124">
        <v>3339758</v>
      </c>
      <c r="P55" s="125">
        <f t="shared" ref="P55" si="146">IFERROR(O55/O59,"-")</f>
        <v>0.12026790717237584</v>
      </c>
      <c r="Q55" s="126">
        <v>32</v>
      </c>
      <c r="R55" s="125">
        <f t="shared" ref="R55" si="147">IFERROR(Q55/L49,"-")</f>
        <v>0.2831858407079646</v>
      </c>
      <c r="S55" s="127">
        <f t="shared" si="2"/>
        <v>104367.4375</v>
      </c>
      <c r="T55" s="122"/>
      <c r="U55" s="122"/>
      <c r="V55" s="122"/>
      <c r="W55" s="122"/>
      <c r="X55" s="122"/>
      <c r="Y55" s="129"/>
    </row>
    <row r="56" spans="2:25" ht="14.25" customHeight="1">
      <c r="B56" s="458"/>
      <c r="C56" s="461"/>
      <c r="D56" s="464"/>
      <c r="E56" s="123" t="s">
        <v>164</v>
      </c>
      <c r="F56" s="209" t="s">
        <v>165</v>
      </c>
      <c r="G56" s="124">
        <v>0</v>
      </c>
      <c r="H56" s="125">
        <f t="shared" ref="H56" si="148">IFERROR(G56/G59,"-")</f>
        <v>0</v>
      </c>
      <c r="I56" s="126">
        <v>0</v>
      </c>
      <c r="J56" s="125">
        <f t="shared" ref="J56" si="149">IFERROR(I56/D49,"-")</f>
        <v>0</v>
      </c>
      <c r="K56" s="127" t="str">
        <f t="shared" si="1"/>
        <v>-</v>
      </c>
      <c r="L56" s="464"/>
      <c r="M56" s="123" t="s">
        <v>164</v>
      </c>
      <c r="N56" s="209" t="s">
        <v>165</v>
      </c>
      <c r="O56" s="124">
        <v>298</v>
      </c>
      <c r="P56" s="125">
        <f t="shared" ref="P56" si="150">IFERROR(O56/O59,"-")</f>
        <v>1.0731267456315099E-5</v>
      </c>
      <c r="Q56" s="126">
        <v>1</v>
      </c>
      <c r="R56" s="125">
        <f t="shared" ref="R56" si="151">IFERROR(Q56/L49,"-")</f>
        <v>8.8495575221238937E-3</v>
      </c>
      <c r="S56" s="127">
        <f t="shared" si="2"/>
        <v>298</v>
      </c>
      <c r="T56" s="122"/>
      <c r="U56" s="122"/>
      <c r="V56" s="122"/>
      <c r="W56" s="122"/>
      <c r="X56" s="122"/>
      <c r="Y56" s="129"/>
    </row>
    <row r="57" spans="2:25" ht="14.25" customHeight="1">
      <c r="B57" s="458"/>
      <c r="C57" s="461"/>
      <c r="D57" s="464"/>
      <c r="E57" s="123" t="s">
        <v>166</v>
      </c>
      <c r="F57" s="209" t="s">
        <v>167</v>
      </c>
      <c r="G57" s="124">
        <v>49796</v>
      </c>
      <c r="H57" s="125">
        <f t="shared" ref="H57" si="152">IFERROR(G57/G59,"-")</f>
        <v>3.6056874223230543E-3</v>
      </c>
      <c r="I57" s="126">
        <v>6</v>
      </c>
      <c r="J57" s="125">
        <f t="shared" ref="J57" si="153">IFERROR(I57/D49,"-")</f>
        <v>0.12</v>
      </c>
      <c r="K57" s="127">
        <f t="shared" si="1"/>
        <v>8299.3333333333339</v>
      </c>
      <c r="L57" s="464"/>
      <c r="M57" s="123" t="s">
        <v>166</v>
      </c>
      <c r="N57" s="209" t="s">
        <v>167</v>
      </c>
      <c r="O57" s="124">
        <v>104187</v>
      </c>
      <c r="P57" s="125">
        <f t="shared" ref="P57" si="154">IFERROR(O57/O59,"-")</f>
        <v>3.7518743707083933E-3</v>
      </c>
      <c r="Q57" s="126">
        <v>15</v>
      </c>
      <c r="R57" s="125">
        <f t="shared" ref="R57" si="155">IFERROR(Q57/L49,"-")</f>
        <v>0.13274336283185842</v>
      </c>
      <c r="S57" s="127">
        <f t="shared" si="2"/>
        <v>6945.8</v>
      </c>
      <c r="T57" s="122"/>
      <c r="U57" s="122"/>
      <c r="V57" s="122"/>
      <c r="W57" s="122"/>
      <c r="X57" s="122"/>
      <c r="Y57" s="129"/>
    </row>
    <row r="58" spans="2:25" ht="14.25" customHeight="1">
      <c r="B58" s="458"/>
      <c r="C58" s="461"/>
      <c r="D58" s="464"/>
      <c r="E58" s="130" t="s">
        <v>177</v>
      </c>
      <c r="F58" s="210" t="s">
        <v>178</v>
      </c>
      <c r="G58" s="131">
        <v>3275746</v>
      </c>
      <c r="H58" s="132">
        <f t="shared" ref="H58" si="156">IFERROR(G58/G59,"-")</f>
        <v>0.23719407484386409</v>
      </c>
      <c r="I58" s="133">
        <v>9</v>
      </c>
      <c r="J58" s="132">
        <f t="shared" ref="J58" si="157">IFERROR(I58/D49,"-")</f>
        <v>0.18</v>
      </c>
      <c r="K58" s="134">
        <f t="shared" si="1"/>
        <v>363971.77777777775</v>
      </c>
      <c r="L58" s="464"/>
      <c r="M58" s="130" t="s">
        <v>177</v>
      </c>
      <c r="N58" s="210" t="s">
        <v>178</v>
      </c>
      <c r="O58" s="131">
        <v>6263901</v>
      </c>
      <c r="P58" s="132">
        <f t="shared" ref="P58" si="158">IFERROR(O58/O59,"-")</f>
        <v>0.22556911728483089</v>
      </c>
      <c r="Q58" s="133">
        <v>20</v>
      </c>
      <c r="R58" s="132">
        <f t="shared" ref="R58" si="159">IFERROR(Q58/L49,"-")</f>
        <v>0.17699115044247787</v>
      </c>
      <c r="S58" s="134">
        <f t="shared" si="2"/>
        <v>313195.05</v>
      </c>
      <c r="T58" s="122"/>
      <c r="U58" s="122"/>
      <c r="V58" s="122"/>
      <c r="W58" s="122"/>
      <c r="X58" s="122"/>
      <c r="Y58" s="129"/>
    </row>
    <row r="59" spans="2:25" ht="14.25" customHeight="1">
      <c r="B59" s="459"/>
      <c r="C59" s="462"/>
      <c r="D59" s="465"/>
      <c r="E59" s="135" t="s">
        <v>179</v>
      </c>
      <c r="F59" s="211"/>
      <c r="G59" s="136">
        <v>13810404</v>
      </c>
      <c r="H59" s="137" t="s">
        <v>181</v>
      </c>
      <c r="I59" s="138">
        <v>50</v>
      </c>
      <c r="J59" s="137">
        <f t="shared" ref="J59" si="160">IFERROR(I59/D49,"-")</f>
        <v>1</v>
      </c>
      <c r="K59" s="139">
        <f t="shared" si="1"/>
        <v>276208.08</v>
      </c>
      <c r="L59" s="465"/>
      <c r="M59" s="135" t="s">
        <v>179</v>
      </c>
      <c r="N59" s="211"/>
      <c r="O59" s="136">
        <v>27769320</v>
      </c>
      <c r="P59" s="137" t="s">
        <v>181</v>
      </c>
      <c r="Q59" s="138">
        <v>106</v>
      </c>
      <c r="R59" s="137">
        <f t="shared" ref="R59" si="161">IFERROR(Q59/L49,"-")</f>
        <v>0.93805309734513276</v>
      </c>
      <c r="S59" s="139">
        <f t="shared" si="2"/>
        <v>261974.71698113208</v>
      </c>
      <c r="T59" s="122"/>
      <c r="U59" s="122"/>
      <c r="V59" s="122"/>
      <c r="W59" s="122"/>
      <c r="X59" s="122"/>
      <c r="Y59" s="129"/>
    </row>
    <row r="60" spans="2:25" ht="14.25" customHeight="1">
      <c r="B60" s="457">
        <v>6</v>
      </c>
      <c r="C60" s="460" t="s">
        <v>35</v>
      </c>
      <c r="D60" s="463">
        <f t="shared" ref="D60" si="162">VLOOKUP(C60,$V$5:$W$13,2,0)</f>
        <v>94</v>
      </c>
      <c r="E60" s="117" t="s">
        <v>150</v>
      </c>
      <c r="F60" s="207" t="s">
        <v>151</v>
      </c>
      <c r="G60" s="118">
        <v>7101911</v>
      </c>
      <c r="H60" s="119">
        <f t="shared" ref="H60" si="163">IFERROR(G60/G70,"-")</f>
        <v>0.28481897445917403</v>
      </c>
      <c r="I60" s="120">
        <v>73</v>
      </c>
      <c r="J60" s="119">
        <f t="shared" ref="J60" si="164">IFERROR(I60/D60,"-")</f>
        <v>0.77659574468085102</v>
      </c>
      <c r="K60" s="121">
        <f t="shared" si="1"/>
        <v>97286.452054794514</v>
      </c>
      <c r="L60" s="463">
        <f t="shared" ref="L60" si="165">VLOOKUP(C60,$V$5:$X$13,3,0)</f>
        <v>213</v>
      </c>
      <c r="M60" s="117" t="s">
        <v>150</v>
      </c>
      <c r="N60" s="207" t="s">
        <v>151</v>
      </c>
      <c r="O60" s="118">
        <v>12603751</v>
      </c>
      <c r="P60" s="119">
        <f t="shared" ref="P60" si="166">IFERROR(O60/O70,"-")</f>
        <v>0.1112284368970935</v>
      </c>
      <c r="Q60" s="120">
        <v>154</v>
      </c>
      <c r="R60" s="119">
        <f t="shared" ref="R60" si="167">IFERROR(Q60/L60,"-")</f>
        <v>0.72300469483568075</v>
      </c>
      <c r="S60" s="121">
        <f t="shared" si="2"/>
        <v>81842.538961038954</v>
      </c>
      <c r="T60" s="122"/>
      <c r="U60" s="122"/>
      <c r="V60" s="122"/>
      <c r="W60" s="122"/>
      <c r="X60" s="122"/>
      <c r="Y60" s="129"/>
    </row>
    <row r="61" spans="2:25" ht="14.25" customHeight="1">
      <c r="B61" s="458"/>
      <c r="C61" s="461"/>
      <c r="D61" s="464"/>
      <c r="E61" s="123" t="s">
        <v>152</v>
      </c>
      <c r="F61" s="208" t="s">
        <v>153</v>
      </c>
      <c r="G61" s="124">
        <v>1782412</v>
      </c>
      <c r="H61" s="125">
        <f t="shared" ref="H61" si="168">IFERROR(G61/G70,"-")</f>
        <v>7.1482838619594827E-2</v>
      </c>
      <c r="I61" s="126">
        <v>51</v>
      </c>
      <c r="J61" s="125">
        <f t="shared" ref="J61" si="169">IFERROR(I61/D60,"-")</f>
        <v>0.54255319148936165</v>
      </c>
      <c r="K61" s="127">
        <f t="shared" si="1"/>
        <v>34949.254901960783</v>
      </c>
      <c r="L61" s="464"/>
      <c r="M61" s="123" t="s">
        <v>152</v>
      </c>
      <c r="N61" s="208" t="s">
        <v>153</v>
      </c>
      <c r="O61" s="124">
        <v>3950873</v>
      </c>
      <c r="P61" s="125">
        <f t="shared" ref="P61" si="170">IFERROR(O61/O70,"-")</f>
        <v>3.4866559024288125E-2</v>
      </c>
      <c r="Q61" s="126">
        <v>91</v>
      </c>
      <c r="R61" s="125">
        <f t="shared" ref="R61" si="171">IFERROR(Q61/L60,"-")</f>
        <v>0.42723004694835681</v>
      </c>
      <c r="S61" s="127">
        <f t="shared" si="2"/>
        <v>43416.18681318681</v>
      </c>
      <c r="T61" s="122"/>
      <c r="U61" s="122"/>
      <c r="V61" s="122"/>
      <c r="W61" s="122"/>
      <c r="X61" s="122"/>
      <c r="Y61" s="129"/>
    </row>
    <row r="62" spans="2:25" ht="14.25" customHeight="1">
      <c r="B62" s="458"/>
      <c r="C62" s="461"/>
      <c r="D62" s="464"/>
      <c r="E62" s="123" t="s">
        <v>154</v>
      </c>
      <c r="F62" s="209" t="s">
        <v>155</v>
      </c>
      <c r="G62" s="124">
        <v>4709498</v>
      </c>
      <c r="H62" s="125">
        <f t="shared" ref="H62" si="172">IFERROR(G62/G70,"-")</f>
        <v>0.188872317687103</v>
      </c>
      <c r="I62" s="126">
        <v>78</v>
      </c>
      <c r="J62" s="125">
        <f t="shared" ref="J62" si="173">IFERROR(I62/D60,"-")</f>
        <v>0.82978723404255317</v>
      </c>
      <c r="K62" s="127">
        <f t="shared" si="1"/>
        <v>60378.179487179485</v>
      </c>
      <c r="L62" s="464"/>
      <c r="M62" s="123" t="s">
        <v>154</v>
      </c>
      <c r="N62" s="209" t="s">
        <v>155</v>
      </c>
      <c r="O62" s="124">
        <v>9705100</v>
      </c>
      <c r="P62" s="125">
        <f t="shared" ref="P62" si="174">IFERROR(O62/O70,"-")</f>
        <v>8.5647764933628259E-2</v>
      </c>
      <c r="Q62" s="126">
        <v>163</v>
      </c>
      <c r="R62" s="125">
        <f t="shared" ref="R62" si="175">IFERROR(Q62/L60,"-")</f>
        <v>0.76525821596244137</v>
      </c>
      <c r="S62" s="127">
        <f t="shared" si="2"/>
        <v>59540.490797546016</v>
      </c>
      <c r="T62" s="122"/>
      <c r="U62" s="122"/>
      <c r="V62" s="122"/>
      <c r="W62" s="122"/>
      <c r="X62" s="122"/>
      <c r="Y62" s="129"/>
    </row>
    <row r="63" spans="2:25" ht="14.25" customHeight="1">
      <c r="B63" s="458"/>
      <c r="C63" s="461"/>
      <c r="D63" s="464"/>
      <c r="E63" s="123" t="s">
        <v>156</v>
      </c>
      <c r="F63" s="209" t="s">
        <v>157</v>
      </c>
      <c r="G63" s="124">
        <v>3490255</v>
      </c>
      <c r="H63" s="125">
        <f t="shared" ref="H63" si="176">IFERROR(G63/G70,"-")</f>
        <v>0.1399751207387708</v>
      </c>
      <c r="I63" s="126">
        <v>44</v>
      </c>
      <c r="J63" s="125">
        <f t="shared" ref="J63" si="177">IFERROR(I63/D60,"-")</f>
        <v>0.46808510638297873</v>
      </c>
      <c r="K63" s="127">
        <f t="shared" si="1"/>
        <v>79323.977272727279</v>
      </c>
      <c r="L63" s="464"/>
      <c r="M63" s="123" t="s">
        <v>156</v>
      </c>
      <c r="N63" s="209" t="s">
        <v>157</v>
      </c>
      <c r="O63" s="124">
        <v>4131541</v>
      </c>
      <c r="P63" s="125">
        <f t="shared" ref="P63" si="178">IFERROR(O63/O70,"-")</f>
        <v>3.6460958916615736E-2</v>
      </c>
      <c r="Q63" s="126">
        <v>86</v>
      </c>
      <c r="R63" s="125">
        <f t="shared" ref="R63" si="179">IFERROR(Q63/L60,"-")</f>
        <v>0.40375586854460094</v>
      </c>
      <c r="S63" s="127">
        <f t="shared" si="2"/>
        <v>48041.174418604649</v>
      </c>
      <c r="T63" s="122"/>
      <c r="U63" s="122"/>
      <c r="V63" s="122"/>
      <c r="W63" s="122"/>
      <c r="X63" s="122"/>
      <c r="Y63" s="129"/>
    </row>
    <row r="64" spans="2:25" ht="14.25" customHeight="1">
      <c r="B64" s="458"/>
      <c r="C64" s="461"/>
      <c r="D64" s="464"/>
      <c r="E64" s="123" t="s">
        <v>158</v>
      </c>
      <c r="F64" s="209" t="s">
        <v>159</v>
      </c>
      <c r="G64" s="124">
        <v>0</v>
      </c>
      <c r="H64" s="125">
        <f t="shared" ref="H64" si="180">IFERROR(G64/G70,"-")</f>
        <v>0</v>
      </c>
      <c r="I64" s="126">
        <v>0</v>
      </c>
      <c r="J64" s="125">
        <f t="shared" ref="J64" si="181">IFERROR(I64/D60,"-")</f>
        <v>0</v>
      </c>
      <c r="K64" s="127" t="str">
        <f t="shared" si="1"/>
        <v>-</v>
      </c>
      <c r="L64" s="464"/>
      <c r="M64" s="123" t="s">
        <v>158</v>
      </c>
      <c r="N64" s="209" t="s">
        <v>159</v>
      </c>
      <c r="O64" s="124">
        <v>2104194</v>
      </c>
      <c r="P64" s="125">
        <f t="shared" ref="P64" si="182">IFERROR(O64/O70,"-")</f>
        <v>1.8569567865014371E-2</v>
      </c>
      <c r="Q64" s="126">
        <v>1</v>
      </c>
      <c r="R64" s="125">
        <f t="shared" ref="R64" si="183">IFERROR(Q64/L60,"-")</f>
        <v>4.6948356807511738E-3</v>
      </c>
      <c r="S64" s="127">
        <f t="shared" si="2"/>
        <v>2104194</v>
      </c>
      <c r="T64" s="122"/>
      <c r="U64" s="122"/>
      <c r="V64" s="122"/>
      <c r="W64" s="122"/>
      <c r="X64" s="122"/>
      <c r="Y64" s="129"/>
    </row>
    <row r="65" spans="2:25" ht="14.25" customHeight="1">
      <c r="B65" s="458"/>
      <c r="C65" s="461"/>
      <c r="D65" s="464"/>
      <c r="E65" s="123" t="s">
        <v>160</v>
      </c>
      <c r="F65" s="209" t="s">
        <v>161</v>
      </c>
      <c r="G65" s="124">
        <v>27562</v>
      </c>
      <c r="H65" s="125">
        <f t="shared" ref="H65" si="184">IFERROR(G65/G70,"-")</f>
        <v>1.1053617222243077E-3</v>
      </c>
      <c r="I65" s="126">
        <v>6</v>
      </c>
      <c r="J65" s="125">
        <f t="shared" ref="J65" si="185">IFERROR(I65/D60,"-")</f>
        <v>6.3829787234042548E-2</v>
      </c>
      <c r="K65" s="127">
        <f t="shared" si="1"/>
        <v>4593.666666666667</v>
      </c>
      <c r="L65" s="464"/>
      <c r="M65" s="123" t="s">
        <v>160</v>
      </c>
      <c r="N65" s="209" t="s">
        <v>161</v>
      </c>
      <c r="O65" s="124">
        <v>5911812</v>
      </c>
      <c r="P65" s="125">
        <f t="shared" ref="P65" si="186">IFERROR(O65/O70,"-")</f>
        <v>5.2171897714377261E-2</v>
      </c>
      <c r="Q65" s="126">
        <v>16</v>
      </c>
      <c r="R65" s="125">
        <f t="shared" ref="R65" si="187">IFERROR(Q65/L60,"-")</f>
        <v>7.5117370892018781E-2</v>
      </c>
      <c r="S65" s="127">
        <f t="shared" si="2"/>
        <v>369488.25</v>
      </c>
      <c r="T65" s="122"/>
      <c r="U65" s="122"/>
      <c r="V65" s="122"/>
      <c r="W65" s="122"/>
      <c r="X65" s="122"/>
      <c r="Y65" s="129"/>
    </row>
    <row r="66" spans="2:25" ht="14.25" customHeight="1">
      <c r="B66" s="458"/>
      <c r="C66" s="461"/>
      <c r="D66" s="464"/>
      <c r="E66" s="123" t="s">
        <v>162</v>
      </c>
      <c r="F66" s="209" t="s">
        <v>163</v>
      </c>
      <c r="G66" s="124">
        <v>2984701</v>
      </c>
      <c r="H66" s="125">
        <f t="shared" ref="H66" si="188">IFERROR(G66/G70,"-")</f>
        <v>0.11970010295641148</v>
      </c>
      <c r="I66" s="126">
        <v>32</v>
      </c>
      <c r="J66" s="125">
        <f t="shared" ref="J66" si="189">IFERROR(I66/D60,"-")</f>
        <v>0.34042553191489361</v>
      </c>
      <c r="K66" s="127">
        <f t="shared" si="1"/>
        <v>93271.90625</v>
      </c>
      <c r="L66" s="464"/>
      <c r="M66" s="123" t="s">
        <v>162</v>
      </c>
      <c r="N66" s="209" t="s">
        <v>163</v>
      </c>
      <c r="O66" s="124">
        <v>17705690</v>
      </c>
      <c r="P66" s="125">
        <f t="shared" ref="P66" si="190">IFERROR(O66/O70,"-")</f>
        <v>0.1562531839041012</v>
      </c>
      <c r="Q66" s="126">
        <v>60</v>
      </c>
      <c r="R66" s="125">
        <f t="shared" ref="R66" si="191">IFERROR(Q66/L60,"-")</f>
        <v>0.28169014084507044</v>
      </c>
      <c r="S66" s="127">
        <f t="shared" si="2"/>
        <v>295094.83333333331</v>
      </c>
      <c r="T66" s="122"/>
      <c r="U66" s="122"/>
      <c r="V66" s="122"/>
      <c r="W66" s="122"/>
      <c r="X66" s="122"/>
      <c r="Y66" s="129"/>
    </row>
    <row r="67" spans="2:25" ht="14.25" customHeight="1">
      <c r="B67" s="458"/>
      <c r="C67" s="461"/>
      <c r="D67" s="464"/>
      <c r="E67" s="123" t="s">
        <v>164</v>
      </c>
      <c r="F67" s="209" t="s">
        <v>165</v>
      </c>
      <c r="G67" s="124">
        <v>12593</v>
      </c>
      <c r="H67" s="125">
        <f t="shared" ref="H67" si="192">IFERROR(G67/G70,"-")</f>
        <v>5.0503665074997121E-4</v>
      </c>
      <c r="I67" s="126">
        <v>1</v>
      </c>
      <c r="J67" s="125">
        <f t="shared" ref="J67" si="193">IFERROR(I67/D60,"-")</f>
        <v>1.0638297872340425E-2</v>
      </c>
      <c r="K67" s="127">
        <f t="shared" si="1"/>
        <v>12593</v>
      </c>
      <c r="L67" s="464"/>
      <c r="M67" s="123" t="s">
        <v>164</v>
      </c>
      <c r="N67" s="209" t="s">
        <v>165</v>
      </c>
      <c r="O67" s="124">
        <v>0</v>
      </c>
      <c r="P67" s="125">
        <f t="shared" ref="P67" si="194">IFERROR(O67/O70,"-")</f>
        <v>0</v>
      </c>
      <c r="Q67" s="126">
        <v>0</v>
      </c>
      <c r="R67" s="125">
        <f t="shared" ref="R67" si="195">IFERROR(Q67/L60,"-")</f>
        <v>0</v>
      </c>
      <c r="S67" s="127" t="str">
        <f t="shared" si="2"/>
        <v>-</v>
      </c>
      <c r="T67" s="122"/>
      <c r="U67" s="122"/>
      <c r="V67" s="122"/>
      <c r="W67" s="122"/>
      <c r="X67" s="122"/>
      <c r="Y67" s="129"/>
    </row>
    <row r="68" spans="2:25" ht="14.25" customHeight="1">
      <c r="B68" s="458"/>
      <c r="C68" s="461"/>
      <c r="D68" s="464"/>
      <c r="E68" s="123" t="s">
        <v>166</v>
      </c>
      <c r="F68" s="209" t="s">
        <v>167</v>
      </c>
      <c r="G68" s="124">
        <v>96020</v>
      </c>
      <c r="H68" s="125">
        <f t="shared" ref="H68" si="196">IFERROR(G68/G70,"-")</f>
        <v>3.8508392920679931E-3</v>
      </c>
      <c r="I68" s="126">
        <v>15</v>
      </c>
      <c r="J68" s="125">
        <f t="shared" ref="J68" si="197">IFERROR(I68/D60,"-")</f>
        <v>0.15957446808510639</v>
      </c>
      <c r="K68" s="127">
        <f t="shared" si="1"/>
        <v>6401.333333333333</v>
      </c>
      <c r="L68" s="464"/>
      <c r="M68" s="123" t="s">
        <v>166</v>
      </c>
      <c r="N68" s="209" t="s">
        <v>167</v>
      </c>
      <c r="O68" s="124">
        <v>520752</v>
      </c>
      <c r="P68" s="125">
        <f t="shared" ref="P68" si="198">IFERROR(O68/O70,"-")</f>
        <v>4.5956502132607369E-3</v>
      </c>
      <c r="Q68" s="126">
        <v>44</v>
      </c>
      <c r="R68" s="125">
        <f t="shared" ref="R68" si="199">IFERROR(Q68/L60,"-")</f>
        <v>0.20657276995305165</v>
      </c>
      <c r="S68" s="127">
        <f t="shared" si="2"/>
        <v>11835.272727272728</v>
      </c>
      <c r="T68" s="122"/>
      <c r="U68" s="122"/>
      <c r="V68" s="122"/>
      <c r="W68" s="122"/>
      <c r="X68" s="122"/>
      <c r="Y68" s="129"/>
    </row>
    <row r="69" spans="2:25" ht="14.25" customHeight="1">
      <c r="B69" s="458"/>
      <c r="C69" s="461"/>
      <c r="D69" s="464"/>
      <c r="E69" s="130" t="s">
        <v>177</v>
      </c>
      <c r="F69" s="210" t="s">
        <v>178</v>
      </c>
      <c r="G69" s="131">
        <v>4729872</v>
      </c>
      <c r="H69" s="132">
        <f t="shared" ref="H69" si="200">IFERROR(G69/G70,"-")</f>
        <v>0.18968940787390359</v>
      </c>
      <c r="I69" s="133">
        <v>14</v>
      </c>
      <c r="J69" s="132">
        <f t="shared" ref="J69" si="201">IFERROR(I69/D60,"-")</f>
        <v>0.14893617021276595</v>
      </c>
      <c r="K69" s="134">
        <f t="shared" si="1"/>
        <v>337848</v>
      </c>
      <c r="L69" s="464"/>
      <c r="M69" s="130" t="s">
        <v>177</v>
      </c>
      <c r="N69" s="210" t="s">
        <v>178</v>
      </c>
      <c r="O69" s="131">
        <v>56680394</v>
      </c>
      <c r="P69" s="132">
        <f t="shared" ref="P69" si="202">IFERROR(O69/O70,"-")</f>
        <v>0.5002059805316208</v>
      </c>
      <c r="Q69" s="133">
        <v>38</v>
      </c>
      <c r="R69" s="132">
        <f t="shared" ref="R69" si="203">IFERROR(Q69/L60,"-")</f>
        <v>0.17840375586854459</v>
      </c>
      <c r="S69" s="134">
        <f t="shared" si="2"/>
        <v>1491589.3157894737</v>
      </c>
      <c r="T69" s="122"/>
      <c r="U69" s="122"/>
      <c r="V69" s="122"/>
      <c r="W69" s="122"/>
      <c r="X69" s="122"/>
      <c r="Y69" s="129"/>
    </row>
    <row r="70" spans="2:25" ht="14.25" customHeight="1">
      <c r="B70" s="459"/>
      <c r="C70" s="462"/>
      <c r="D70" s="465"/>
      <c r="E70" s="135" t="s">
        <v>179</v>
      </c>
      <c r="F70" s="211"/>
      <c r="G70" s="136">
        <v>24934824</v>
      </c>
      <c r="H70" s="137" t="s">
        <v>181</v>
      </c>
      <c r="I70" s="138">
        <v>91</v>
      </c>
      <c r="J70" s="137">
        <f t="shared" ref="J70" si="204">IFERROR(I70/D60,"-")</f>
        <v>0.96808510638297873</v>
      </c>
      <c r="K70" s="139">
        <f t="shared" ref="K70:K103" si="205">IFERROR(G70/I70,"-")</f>
        <v>274009.05494505493</v>
      </c>
      <c r="L70" s="465"/>
      <c r="M70" s="135" t="s">
        <v>179</v>
      </c>
      <c r="N70" s="211"/>
      <c r="O70" s="136">
        <v>113314107</v>
      </c>
      <c r="P70" s="137" t="s">
        <v>181</v>
      </c>
      <c r="Q70" s="138">
        <v>204</v>
      </c>
      <c r="R70" s="137">
        <f t="shared" ref="R70" si="206">IFERROR(Q70/L60,"-")</f>
        <v>0.95774647887323938</v>
      </c>
      <c r="S70" s="139">
        <f t="shared" ref="S70:S103" si="207">IFERROR(O70/Q70,"-")</f>
        <v>555461.3088235294</v>
      </c>
      <c r="T70" s="122"/>
      <c r="U70" s="122"/>
      <c r="V70" s="122"/>
      <c r="W70" s="122"/>
      <c r="X70" s="122"/>
      <c r="Y70" s="129"/>
    </row>
    <row r="71" spans="2:25" ht="14.25" customHeight="1">
      <c r="B71" s="457">
        <v>7</v>
      </c>
      <c r="C71" s="460" t="s">
        <v>44</v>
      </c>
      <c r="D71" s="463">
        <f t="shared" ref="D71" si="208">VLOOKUP(C71,$V$5:$W$13,2,0)</f>
        <v>130</v>
      </c>
      <c r="E71" s="117" t="s">
        <v>150</v>
      </c>
      <c r="F71" s="207" t="s">
        <v>151</v>
      </c>
      <c r="G71" s="118">
        <v>6081388</v>
      </c>
      <c r="H71" s="119">
        <f t="shared" ref="H71" si="209">IFERROR(G71/G81,"-")</f>
        <v>0.1106489418407607</v>
      </c>
      <c r="I71" s="120">
        <v>96</v>
      </c>
      <c r="J71" s="119">
        <f t="shared" ref="J71" si="210">IFERROR(I71/D71,"-")</f>
        <v>0.7384615384615385</v>
      </c>
      <c r="K71" s="121">
        <f t="shared" si="205"/>
        <v>63347.791666666664</v>
      </c>
      <c r="L71" s="463">
        <f t="shared" ref="L71" si="211">VLOOKUP(C71,$V$5:$X$13,3,0)</f>
        <v>193</v>
      </c>
      <c r="M71" s="117" t="s">
        <v>150</v>
      </c>
      <c r="N71" s="207" t="s">
        <v>151</v>
      </c>
      <c r="O71" s="118">
        <v>9638172</v>
      </c>
      <c r="P71" s="119">
        <f t="shared" ref="P71" si="212">IFERROR(O71/O81,"-")</f>
        <v>0.1104265505143989</v>
      </c>
      <c r="Q71" s="120">
        <v>119</v>
      </c>
      <c r="R71" s="119">
        <f t="shared" ref="R71" si="213">IFERROR(Q71/L71,"-")</f>
        <v>0.61658031088082899</v>
      </c>
      <c r="S71" s="121">
        <f t="shared" si="207"/>
        <v>80993.042016806721</v>
      </c>
      <c r="T71" s="122"/>
      <c r="U71" s="122"/>
      <c r="V71" s="122"/>
      <c r="W71" s="122"/>
      <c r="X71" s="122"/>
      <c r="Y71" s="129"/>
    </row>
    <row r="72" spans="2:25" ht="14.25" customHeight="1">
      <c r="B72" s="458"/>
      <c r="C72" s="461"/>
      <c r="D72" s="464"/>
      <c r="E72" s="123" t="s">
        <v>152</v>
      </c>
      <c r="F72" s="208" t="s">
        <v>153</v>
      </c>
      <c r="G72" s="124">
        <v>2549039</v>
      </c>
      <c r="H72" s="125">
        <f t="shared" ref="H72" si="214">IFERROR(G72/G81,"-")</f>
        <v>4.6378962838883292E-2</v>
      </c>
      <c r="I72" s="126">
        <v>65</v>
      </c>
      <c r="J72" s="125">
        <f t="shared" ref="J72" si="215">IFERROR(I72/D71,"-")</f>
        <v>0.5</v>
      </c>
      <c r="K72" s="127">
        <f t="shared" si="205"/>
        <v>39215.984615384616</v>
      </c>
      <c r="L72" s="464"/>
      <c r="M72" s="123" t="s">
        <v>152</v>
      </c>
      <c r="N72" s="208" t="s">
        <v>153</v>
      </c>
      <c r="O72" s="124">
        <v>3313996</v>
      </c>
      <c r="P72" s="125">
        <f t="shared" ref="P72" si="216">IFERROR(O72/O81,"-")</f>
        <v>3.7969144636401581E-2</v>
      </c>
      <c r="Q72" s="126">
        <v>74</v>
      </c>
      <c r="R72" s="125">
        <f t="shared" ref="R72" si="217">IFERROR(Q72/L71,"-")</f>
        <v>0.38341968911917096</v>
      </c>
      <c r="S72" s="127">
        <f t="shared" si="207"/>
        <v>44783.729729729726</v>
      </c>
      <c r="T72" s="122"/>
      <c r="U72" s="122"/>
      <c r="V72" s="122"/>
      <c r="W72" s="122"/>
      <c r="X72" s="122"/>
      <c r="Y72" s="129"/>
    </row>
    <row r="73" spans="2:25" ht="14.25" customHeight="1">
      <c r="B73" s="458"/>
      <c r="C73" s="461"/>
      <c r="D73" s="464"/>
      <c r="E73" s="123" t="s">
        <v>154</v>
      </c>
      <c r="F73" s="209" t="s">
        <v>155</v>
      </c>
      <c r="G73" s="124">
        <v>5662370</v>
      </c>
      <c r="H73" s="125">
        <f t="shared" ref="H73" si="218">IFERROR(G73/G81,"-")</f>
        <v>0.10302504112726703</v>
      </c>
      <c r="I73" s="126">
        <v>97</v>
      </c>
      <c r="J73" s="125">
        <f t="shared" ref="J73" si="219">IFERROR(I73/D71,"-")</f>
        <v>0.74615384615384617</v>
      </c>
      <c r="K73" s="127">
        <f t="shared" si="205"/>
        <v>58374.948453608245</v>
      </c>
      <c r="L73" s="464"/>
      <c r="M73" s="123" t="s">
        <v>154</v>
      </c>
      <c r="N73" s="209" t="s">
        <v>155</v>
      </c>
      <c r="O73" s="124">
        <v>7766599</v>
      </c>
      <c r="P73" s="125">
        <f t="shared" ref="P73" si="220">IFERROR(O73/O81,"-")</f>
        <v>8.8983547585432171E-2</v>
      </c>
      <c r="Q73" s="126">
        <v>138</v>
      </c>
      <c r="R73" s="125">
        <f t="shared" ref="R73" si="221">IFERROR(Q73/L71,"-")</f>
        <v>0.71502590673575128</v>
      </c>
      <c r="S73" s="127">
        <f t="shared" si="207"/>
        <v>56279.702898550728</v>
      </c>
      <c r="T73" s="122"/>
      <c r="U73" s="122"/>
      <c r="V73" s="122"/>
      <c r="W73" s="122"/>
      <c r="X73" s="122"/>
      <c r="Y73" s="129"/>
    </row>
    <row r="74" spans="2:25" ht="14.25" customHeight="1">
      <c r="B74" s="458"/>
      <c r="C74" s="461"/>
      <c r="D74" s="464"/>
      <c r="E74" s="123" t="s">
        <v>156</v>
      </c>
      <c r="F74" s="209" t="s">
        <v>157</v>
      </c>
      <c r="G74" s="124">
        <v>5220157</v>
      </c>
      <c r="H74" s="125">
        <f t="shared" ref="H74" si="222">IFERROR(G74/G81,"-")</f>
        <v>9.4979114684450291E-2</v>
      </c>
      <c r="I74" s="126">
        <v>71</v>
      </c>
      <c r="J74" s="125">
        <f t="shared" ref="J74" si="223">IFERROR(I74/D71,"-")</f>
        <v>0.5461538461538461</v>
      </c>
      <c r="K74" s="127">
        <f t="shared" si="205"/>
        <v>73523.338028169019</v>
      </c>
      <c r="L74" s="464"/>
      <c r="M74" s="123" t="s">
        <v>156</v>
      </c>
      <c r="N74" s="209" t="s">
        <v>157</v>
      </c>
      <c r="O74" s="124">
        <v>4711944</v>
      </c>
      <c r="P74" s="125">
        <f t="shared" ref="P74" si="224">IFERROR(O74/O81,"-")</f>
        <v>5.398572697571892E-2</v>
      </c>
      <c r="Q74" s="126">
        <v>73</v>
      </c>
      <c r="R74" s="125">
        <f t="shared" ref="R74" si="225">IFERROR(Q74/L71,"-")</f>
        <v>0.37823834196891193</v>
      </c>
      <c r="S74" s="127">
        <f t="shared" si="207"/>
        <v>64547.178082191778</v>
      </c>
      <c r="T74" s="122"/>
      <c r="U74" s="122"/>
      <c r="V74" s="122"/>
      <c r="W74" s="122"/>
      <c r="X74" s="122"/>
      <c r="Y74" s="129"/>
    </row>
    <row r="75" spans="2:25" ht="14.25" customHeight="1">
      <c r="B75" s="458"/>
      <c r="C75" s="461"/>
      <c r="D75" s="464"/>
      <c r="E75" s="123" t="s">
        <v>158</v>
      </c>
      <c r="F75" s="209" t="s">
        <v>159</v>
      </c>
      <c r="G75" s="124">
        <v>3668776</v>
      </c>
      <c r="H75" s="125">
        <f t="shared" ref="H75" si="226">IFERROR(G75/G81,"-")</f>
        <v>6.6752225355589653E-2</v>
      </c>
      <c r="I75" s="126">
        <v>2</v>
      </c>
      <c r="J75" s="125">
        <f t="shared" ref="J75" si="227">IFERROR(I75/D71,"-")</f>
        <v>1.5384615384615385E-2</v>
      </c>
      <c r="K75" s="127">
        <f t="shared" si="205"/>
        <v>1834388</v>
      </c>
      <c r="L75" s="464"/>
      <c r="M75" s="123" t="s">
        <v>158</v>
      </c>
      <c r="N75" s="209" t="s">
        <v>159</v>
      </c>
      <c r="O75" s="124">
        <v>3362</v>
      </c>
      <c r="P75" s="125">
        <f t="shared" ref="P75" si="228">IFERROR(O75/O81,"-")</f>
        <v>3.8519136494908897E-5</v>
      </c>
      <c r="Q75" s="126">
        <v>2</v>
      </c>
      <c r="R75" s="125">
        <f t="shared" ref="R75" si="229">IFERROR(Q75/L71,"-")</f>
        <v>1.0362694300518135E-2</v>
      </c>
      <c r="S75" s="127">
        <f t="shared" si="207"/>
        <v>1681</v>
      </c>
      <c r="T75" s="122"/>
      <c r="U75" s="122"/>
      <c r="V75" s="122"/>
      <c r="W75" s="122"/>
      <c r="X75" s="122"/>
      <c r="Y75" s="129"/>
    </row>
    <row r="76" spans="2:25" ht="14.25" customHeight="1">
      <c r="B76" s="458"/>
      <c r="C76" s="461"/>
      <c r="D76" s="464"/>
      <c r="E76" s="123" t="s">
        <v>160</v>
      </c>
      <c r="F76" s="209" t="s">
        <v>161</v>
      </c>
      <c r="G76" s="124">
        <v>5769086</v>
      </c>
      <c r="H76" s="125">
        <f t="shared" ref="H76" si="230">IFERROR(G76/G81,"-")</f>
        <v>0.10496670518117686</v>
      </c>
      <c r="I76" s="126">
        <v>13</v>
      </c>
      <c r="J76" s="125">
        <f t="shared" ref="J76" si="231">IFERROR(I76/D71,"-")</f>
        <v>0.1</v>
      </c>
      <c r="K76" s="127">
        <f t="shared" si="205"/>
        <v>443775.84615384613</v>
      </c>
      <c r="L76" s="464"/>
      <c r="M76" s="123" t="s">
        <v>160</v>
      </c>
      <c r="N76" s="209" t="s">
        <v>161</v>
      </c>
      <c r="O76" s="124">
        <v>1627414</v>
      </c>
      <c r="P76" s="125">
        <f t="shared" ref="P76" si="232">IFERROR(O76/O81,"-")</f>
        <v>1.8645622248579914E-2</v>
      </c>
      <c r="Q76" s="126">
        <v>19</v>
      </c>
      <c r="R76" s="125">
        <f t="shared" ref="R76" si="233">IFERROR(Q76/L71,"-")</f>
        <v>9.8445595854922283E-2</v>
      </c>
      <c r="S76" s="127">
        <f t="shared" si="207"/>
        <v>85653.368421052626</v>
      </c>
      <c r="T76" s="122"/>
      <c r="U76" s="122"/>
      <c r="V76" s="122"/>
      <c r="W76" s="122"/>
      <c r="X76" s="122"/>
      <c r="Y76" s="129"/>
    </row>
    <row r="77" spans="2:25" ht="14.25" customHeight="1">
      <c r="B77" s="458"/>
      <c r="C77" s="461"/>
      <c r="D77" s="464"/>
      <c r="E77" s="123" t="s">
        <v>162</v>
      </c>
      <c r="F77" s="209" t="s">
        <v>163</v>
      </c>
      <c r="G77" s="124">
        <v>14023426</v>
      </c>
      <c r="H77" s="125">
        <f t="shared" ref="H77" si="234">IFERROR(G77/G81,"-")</f>
        <v>0.25515182518895546</v>
      </c>
      <c r="I77" s="126">
        <v>39</v>
      </c>
      <c r="J77" s="125">
        <f t="shared" ref="J77" si="235">IFERROR(I77/D71,"-")</f>
        <v>0.3</v>
      </c>
      <c r="K77" s="127">
        <f t="shared" si="205"/>
        <v>359575.02564102563</v>
      </c>
      <c r="L77" s="464"/>
      <c r="M77" s="123" t="s">
        <v>162</v>
      </c>
      <c r="N77" s="209" t="s">
        <v>163</v>
      </c>
      <c r="O77" s="124">
        <v>9836043</v>
      </c>
      <c r="P77" s="125">
        <f t="shared" ref="P77" si="236">IFERROR(O77/O81,"-")</f>
        <v>0.11269359990683914</v>
      </c>
      <c r="Q77" s="126">
        <v>61</v>
      </c>
      <c r="R77" s="125">
        <f t="shared" ref="R77" si="237">IFERROR(Q77/L71,"-")</f>
        <v>0.31606217616580312</v>
      </c>
      <c r="S77" s="127">
        <f t="shared" si="207"/>
        <v>161246.60655737706</v>
      </c>
      <c r="T77" s="122"/>
      <c r="U77" s="122"/>
      <c r="V77" s="122"/>
      <c r="W77" s="122"/>
      <c r="X77" s="122"/>
      <c r="Y77" s="129"/>
    </row>
    <row r="78" spans="2:25" ht="14.25" customHeight="1">
      <c r="B78" s="458"/>
      <c r="C78" s="461"/>
      <c r="D78" s="464"/>
      <c r="E78" s="123" t="s">
        <v>164</v>
      </c>
      <c r="F78" s="209" t="s">
        <v>165</v>
      </c>
      <c r="G78" s="124">
        <v>4074</v>
      </c>
      <c r="H78" s="125">
        <f t="shared" ref="H78" si="238">IFERROR(G78/G81,"-")</f>
        <v>7.4125148577801496E-5</v>
      </c>
      <c r="I78" s="126">
        <v>1</v>
      </c>
      <c r="J78" s="125">
        <f t="shared" ref="J78" si="239">IFERROR(I78/D71,"-")</f>
        <v>7.6923076923076927E-3</v>
      </c>
      <c r="K78" s="127">
        <f t="shared" si="205"/>
        <v>4074</v>
      </c>
      <c r="L78" s="464"/>
      <c r="M78" s="123" t="s">
        <v>164</v>
      </c>
      <c r="N78" s="209" t="s">
        <v>165</v>
      </c>
      <c r="O78" s="124">
        <v>23808</v>
      </c>
      <c r="P78" s="125">
        <f t="shared" ref="P78" si="240">IFERROR(O78/O81,"-")</f>
        <v>2.7277323071707053E-4</v>
      </c>
      <c r="Q78" s="126">
        <v>2</v>
      </c>
      <c r="R78" s="125">
        <f t="shared" ref="R78" si="241">IFERROR(Q78/L71,"-")</f>
        <v>1.0362694300518135E-2</v>
      </c>
      <c r="S78" s="127">
        <f t="shared" si="207"/>
        <v>11904</v>
      </c>
      <c r="T78" s="122"/>
      <c r="U78" s="122"/>
      <c r="V78" s="122"/>
      <c r="W78" s="122"/>
      <c r="X78" s="122"/>
      <c r="Y78" s="129"/>
    </row>
    <row r="79" spans="2:25" ht="14.25" customHeight="1">
      <c r="B79" s="458"/>
      <c r="C79" s="461"/>
      <c r="D79" s="464"/>
      <c r="E79" s="123" t="s">
        <v>166</v>
      </c>
      <c r="F79" s="209" t="s">
        <v>167</v>
      </c>
      <c r="G79" s="124">
        <v>304958</v>
      </c>
      <c r="H79" s="125">
        <f t="shared" ref="H79" si="242">IFERROR(G79/G81,"-")</f>
        <v>5.548614889540792E-3</v>
      </c>
      <c r="I79" s="126">
        <v>18</v>
      </c>
      <c r="J79" s="125">
        <f t="shared" ref="J79" si="243">IFERROR(I79/D71,"-")</f>
        <v>0.13846153846153847</v>
      </c>
      <c r="K79" s="127">
        <f t="shared" si="205"/>
        <v>16942.111111111109</v>
      </c>
      <c r="L79" s="464"/>
      <c r="M79" s="123" t="s">
        <v>166</v>
      </c>
      <c r="N79" s="209" t="s">
        <v>167</v>
      </c>
      <c r="O79" s="124">
        <v>3390033</v>
      </c>
      <c r="P79" s="125">
        <f t="shared" ref="P79" si="244">IFERROR(O79/O81,"-")</f>
        <v>3.8840316433446015E-2</v>
      </c>
      <c r="Q79" s="126">
        <v>22</v>
      </c>
      <c r="R79" s="125">
        <f t="shared" ref="R79" si="245">IFERROR(Q79/L71,"-")</f>
        <v>0.11398963730569948</v>
      </c>
      <c r="S79" s="127">
        <f t="shared" si="207"/>
        <v>154092.40909090909</v>
      </c>
      <c r="T79" s="122"/>
      <c r="U79" s="122"/>
      <c r="V79" s="122"/>
      <c r="W79" s="122"/>
      <c r="X79" s="122"/>
      <c r="Y79" s="129"/>
    </row>
    <row r="80" spans="2:25" ht="14.25" customHeight="1">
      <c r="B80" s="458"/>
      <c r="C80" s="461"/>
      <c r="D80" s="464"/>
      <c r="E80" s="130" t="s">
        <v>177</v>
      </c>
      <c r="F80" s="210" t="s">
        <v>178</v>
      </c>
      <c r="G80" s="131">
        <v>11677830</v>
      </c>
      <c r="H80" s="132">
        <f t="shared" ref="H80" si="246">IFERROR(G80/G81,"-")</f>
        <v>0.21247444374479815</v>
      </c>
      <c r="I80" s="133">
        <v>32</v>
      </c>
      <c r="J80" s="132">
        <f t="shared" ref="J80" si="247">IFERROR(I80/D71,"-")</f>
        <v>0.24615384615384617</v>
      </c>
      <c r="K80" s="134">
        <f t="shared" si="205"/>
        <v>364932.1875</v>
      </c>
      <c r="L80" s="464"/>
      <c r="M80" s="130" t="s">
        <v>177</v>
      </c>
      <c r="N80" s="210" t="s">
        <v>178</v>
      </c>
      <c r="O80" s="131">
        <v>46969921</v>
      </c>
      <c r="P80" s="132">
        <f t="shared" ref="P80" si="248">IFERROR(O80/O81,"-")</f>
        <v>0.53814419933197144</v>
      </c>
      <c r="Q80" s="133">
        <v>32</v>
      </c>
      <c r="R80" s="132">
        <f t="shared" ref="R80" si="249">IFERROR(Q80/L71,"-")</f>
        <v>0.16580310880829016</v>
      </c>
      <c r="S80" s="134">
        <f t="shared" si="207"/>
        <v>1467810.03125</v>
      </c>
      <c r="T80" s="122"/>
      <c r="U80" s="122"/>
      <c r="V80" s="122"/>
      <c r="W80" s="122"/>
      <c r="X80" s="122"/>
      <c r="Y80" s="129"/>
    </row>
    <row r="81" spans="2:25" ht="14.25" customHeight="1">
      <c r="B81" s="459"/>
      <c r="C81" s="462"/>
      <c r="D81" s="465"/>
      <c r="E81" s="135" t="s">
        <v>179</v>
      </c>
      <c r="F81" s="211"/>
      <c r="G81" s="136">
        <v>54961104</v>
      </c>
      <c r="H81" s="137" t="s">
        <v>181</v>
      </c>
      <c r="I81" s="138">
        <v>124</v>
      </c>
      <c r="J81" s="137">
        <f t="shared" ref="J81" si="250">IFERROR(I81/D71,"-")</f>
        <v>0.9538461538461539</v>
      </c>
      <c r="K81" s="139">
        <f t="shared" si="205"/>
        <v>443234.70967741933</v>
      </c>
      <c r="L81" s="465"/>
      <c r="M81" s="135" t="s">
        <v>179</v>
      </c>
      <c r="N81" s="211"/>
      <c r="O81" s="136">
        <v>87281292</v>
      </c>
      <c r="P81" s="137" t="s">
        <v>181</v>
      </c>
      <c r="Q81" s="138">
        <v>171</v>
      </c>
      <c r="R81" s="137">
        <f t="shared" ref="R81" si="251">IFERROR(Q81/L71,"-")</f>
        <v>0.88601036269430056</v>
      </c>
      <c r="S81" s="139">
        <f t="shared" si="207"/>
        <v>510416.91228070174</v>
      </c>
      <c r="T81" s="122"/>
      <c r="U81" s="122"/>
      <c r="V81" s="122"/>
      <c r="W81" s="122"/>
      <c r="X81" s="122"/>
      <c r="Y81" s="129"/>
    </row>
    <row r="82" spans="2:25" ht="14.25" customHeight="1">
      <c r="B82" s="457">
        <v>8</v>
      </c>
      <c r="C82" s="460" t="s">
        <v>57</v>
      </c>
      <c r="D82" s="463">
        <f t="shared" ref="D82" si="252">VLOOKUP(C82,$V$5:$W$13,2,0)</f>
        <v>363</v>
      </c>
      <c r="E82" s="117" t="s">
        <v>150</v>
      </c>
      <c r="F82" s="207" t="s">
        <v>151</v>
      </c>
      <c r="G82" s="118">
        <v>22214257</v>
      </c>
      <c r="H82" s="119">
        <f t="shared" ref="H82" si="253">IFERROR(G82/G92,"-")</f>
        <v>0.1241290864533495</v>
      </c>
      <c r="I82" s="120">
        <v>294</v>
      </c>
      <c r="J82" s="119">
        <f t="shared" ref="J82" si="254">IFERROR(I82/D82,"-")</f>
        <v>0.80991735537190079</v>
      </c>
      <c r="K82" s="121">
        <f t="shared" si="205"/>
        <v>75558.697278911568</v>
      </c>
      <c r="L82" s="463">
        <f t="shared" ref="L82" si="255">VLOOKUP(C82,$V$5:$X$13,3,0)</f>
        <v>1374</v>
      </c>
      <c r="M82" s="117" t="s">
        <v>150</v>
      </c>
      <c r="N82" s="207" t="s">
        <v>151</v>
      </c>
      <c r="O82" s="118">
        <v>87921156</v>
      </c>
      <c r="P82" s="119">
        <f t="shared" ref="P82" si="256">IFERROR(O82/O92,"-")</f>
        <v>0.17865910904137949</v>
      </c>
      <c r="Q82" s="120">
        <v>1038</v>
      </c>
      <c r="R82" s="119">
        <f t="shared" ref="R82" si="257">IFERROR(Q82/L82,"-")</f>
        <v>0.75545851528384278</v>
      </c>
      <c r="S82" s="121">
        <f t="shared" si="207"/>
        <v>84702.462427745661</v>
      </c>
      <c r="T82" s="122"/>
      <c r="U82" s="122"/>
      <c r="V82" s="122"/>
      <c r="W82" s="122"/>
      <c r="X82" s="122"/>
      <c r="Y82" s="129"/>
    </row>
    <row r="83" spans="2:25" ht="14.25" customHeight="1">
      <c r="B83" s="458"/>
      <c r="C83" s="461"/>
      <c r="D83" s="464"/>
      <c r="E83" s="123" t="s">
        <v>152</v>
      </c>
      <c r="F83" s="208" t="s">
        <v>153</v>
      </c>
      <c r="G83" s="124">
        <v>7765654</v>
      </c>
      <c r="H83" s="125">
        <f t="shared" ref="H83" si="258">IFERROR(G83/G92,"-")</f>
        <v>4.3393012727492949E-2</v>
      </c>
      <c r="I83" s="126">
        <v>173</v>
      </c>
      <c r="J83" s="125">
        <f t="shared" ref="J83" si="259">IFERROR(I83/D82,"-")</f>
        <v>0.47658402203856748</v>
      </c>
      <c r="K83" s="127">
        <f t="shared" si="205"/>
        <v>44888.173410404626</v>
      </c>
      <c r="L83" s="464"/>
      <c r="M83" s="123" t="s">
        <v>152</v>
      </c>
      <c r="N83" s="208" t="s">
        <v>153</v>
      </c>
      <c r="O83" s="124">
        <v>28389009</v>
      </c>
      <c r="P83" s="125">
        <f t="shared" ref="P83" si="260">IFERROR(O83/O92,"-")</f>
        <v>5.7687538304292817E-2</v>
      </c>
      <c r="Q83" s="126">
        <v>624</v>
      </c>
      <c r="R83" s="125">
        <f t="shared" ref="R83" si="261">IFERROR(Q83/L82,"-")</f>
        <v>0.45414847161572053</v>
      </c>
      <c r="S83" s="127">
        <f t="shared" si="207"/>
        <v>45495.206730769234</v>
      </c>
      <c r="T83" s="122"/>
      <c r="U83" s="122"/>
      <c r="V83" s="122"/>
      <c r="W83" s="122"/>
      <c r="X83" s="122"/>
      <c r="Y83" s="129"/>
    </row>
    <row r="84" spans="2:25" ht="14.25" customHeight="1">
      <c r="B84" s="458"/>
      <c r="C84" s="461"/>
      <c r="D84" s="464"/>
      <c r="E84" s="123" t="s">
        <v>154</v>
      </c>
      <c r="F84" s="209" t="s">
        <v>155</v>
      </c>
      <c r="G84" s="124">
        <v>21580584</v>
      </c>
      <c r="H84" s="125">
        <f t="shared" ref="H84" si="262">IFERROR(G84/G92,"-")</f>
        <v>0.12058824101340733</v>
      </c>
      <c r="I84" s="126">
        <v>300</v>
      </c>
      <c r="J84" s="125">
        <f t="shared" ref="J84" si="263">IFERROR(I84/D82,"-")</f>
        <v>0.82644628099173556</v>
      </c>
      <c r="K84" s="127">
        <f t="shared" si="205"/>
        <v>71935.28</v>
      </c>
      <c r="L84" s="464"/>
      <c r="M84" s="123" t="s">
        <v>154</v>
      </c>
      <c r="N84" s="209" t="s">
        <v>155</v>
      </c>
      <c r="O84" s="124">
        <v>76901156</v>
      </c>
      <c r="P84" s="125">
        <f t="shared" ref="P84" si="264">IFERROR(O84/O92,"-")</f>
        <v>0.15626605290781362</v>
      </c>
      <c r="Q84" s="126">
        <v>1063</v>
      </c>
      <c r="R84" s="125">
        <f t="shared" ref="R84" si="265">IFERROR(Q84/L82,"-")</f>
        <v>0.77365356622998549</v>
      </c>
      <c r="S84" s="127">
        <f t="shared" si="207"/>
        <v>72343.514581373471</v>
      </c>
      <c r="T84" s="122"/>
      <c r="U84" s="122"/>
      <c r="V84" s="122"/>
      <c r="W84" s="122"/>
      <c r="X84" s="122"/>
      <c r="Y84" s="129"/>
    </row>
    <row r="85" spans="2:25" ht="14.25" customHeight="1">
      <c r="B85" s="458"/>
      <c r="C85" s="461"/>
      <c r="D85" s="464"/>
      <c r="E85" s="123" t="s">
        <v>156</v>
      </c>
      <c r="F85" s="209" t="s">
        <v>157</v>
      </c>
      <c r="G85" s="124">
        <v>34029887</v>
      </c>
      <c r="H85" s="125">
        <f t="shared" ref="H85" si="266">IFERROR(G85/G92,"-")</f>
        <v>0.19015260269207807</v>
      </c>
      <c r="I85" s="126">
        <v>196</v>
      </c>
      <c r="J85" s="125">
        <f t="shared" ref="J85" si="267">IFERROR(I85/D82,"-")</f>
        <v>0.53994490358126723</v>
      </c>
      <c r="K85" s="127">
        <f t="shared" si="205"/>
        <v>173621.87244897959</v>
      </c>
      <c r="L85" s="464"/>
      <c r="M85" s="123" t="s">
        <v>156</v>
      </c>
      <c r="N85" s="209" t="s">
        <v>157</v>
      </c>
      <c r="O85" s="124">
        <v>58376379</v>
      </c>
      <c r="P85" s="125">
        <f t="shared" ref="P85" si="268">IFERROR(O85/O92,"-")</f>
        <v>0.11862300651736081</v>
      </c>
      <c r="Q85" s="126">
        <v>569</v>
      </c>
      <c r="R85" s="125">
        <f t="shared" ref="R85" si="269">IFERROR(Q85/L82,"-")</f>
        <v>0.4141193595342067</v>
      </c>
      <c r="S85" s="127">
        <f t="shared" si="207"/>
        <v>102594.69068541301</v>
      </c>
      <c r="T85" s="122"/>
      <c r="U85" s="122"/>
      <c r="V85" s="122"/>
      <c r="W85" s="122"/>
      <c r="X85" s="122"/>
      <c r="Y85" s="129"/>
    </row>
    <row r="86" spans="2:25" ht="14.25" customHeight="1">
      <c r="B86" s="458"/>
      <c r="C86" s="461"/>
      <c r="D86" s="464"/>
      <c r="E86" s="123" t="s">
        <v>158</v>
      </c>
      <c r="F86" s="209" t="s">
        <v>159</v>
      </c>
      <c r="G86" s="124">
        <v>14013361</v>
      </c>
      <c r="H86" s="125">
        <f t="shared" ref="H86" si="270">IFERROR(G86/G92,"-")</f>
        <v>7.8304023360808162E-2</v>
      </c>
      <c r="I86" s="126">
        <v>9</v>
      </c>
      <c r="J86" s="125">
        <f t="shared" ref="J86" si="271">IFERROR(I86/D82,"-")</f>
        <v>2.4793388429752067E-2</v>
      </c>
      <c r="K86" s="127">
        <f t="shared" si="205"/>
        <v>1557040.111111111</v>
      </c>
      <c r="L86" s="464"/>
      <c r="M86" s="123" t="s">
        <v>158</v>
      </c>
      <c r="N86" s="209" t="s">
        <v>159</v>
      </c>
      <c r="O86" s="124">
        <v>96993</v>
      </c>
      <c r="P86" s="125">
        <f t="shared" ref="P86" si="272">IFERROR(O86/O92,"-")</f>
        <v>1.9709343861732802E-4</v>
      </c>
      <c r="Q86" s="126">
        <v>7</v>
      </c>
      <c r="R86" s="125">
        <f t="shared" ref="R86" si="273">IFERROR(Q86/L82,"-")</f>
        <v>5.0946142649199418E-3</v>
      </c>
      <c r="S86" s="127">
        <f t="shared" si="207"/>
        <v>13856.142857142857</v>
      </c>
      <c r="T86" s="122"/>
      <c r="U86" s="122"/>
      <c r="V86" s="122"/>
      <c r="W86" s="122"/>
      <c r="X86" s="122"/>
      <c r="Y86" s="129"/>
    </row>
    <row r="87" spans="2:25" ht="14.25" customHeight="1">
      <c r="B87" s="458"/>
      <c r="C87" s="461"/>
      <c r="D87" s="464"/>
      <c r="E87" s="123" t="s">
        <v>160</v>
      </c>
      <c r="F87" s="209" t="s">
        <v>161</v>
      </c>
      <c r="G87" s="124">
        <v>11398652</v>
      </c>
      <c r="H87" s="125">
        <f t="shared" ref="H87" si="274">IFERROR(G87/G92,"-")</f>
        <v>6.369352166762296E-2</v>
      </c>
      <c r="I87" s="126">
        <v>63</v>
      </c>
      <c r="J87" s="125">
        <f t="shared" ref="J87" si="275">IFERROR(I87/D82,"-")</f>
        <v>0.17355371900826447</v>
      </c>
      <c r="K87" s="127">
        <f t="shared" si="205"/>
        <v>180930.98412698411</v>
      </c>
      <c r="L87" s="464"/>
      <c r="M87" s="123" t="s">
        <v>160</v>
      </c>
      <c r="N87" s="209" t="s">
        <v>161</v>
      </c>
      <c r="O87" s="124">
        <v>15579348</v>
      </c>
      <c r="P87" s="125">
        <f t="shared" ref="P87" si="276">IFERROR(O87/O92,"-")</f>
        <v>3.1657823438144939E-2</v>
      </c>
      <c r="Q87" s="126">
        <v>82</v>
      </c>
      <c r="R87" s="125">
        <f t="shared" ref="R87" si="277">IFERROR(Q87/L82,"-")</f>
        <v>5.9679767103347887E-2</v>
      </c>
      <c r="S87" s="127">
        <f t="shared" si="207"/>
        <v>189992.04878048779</v>
      </c>
      <c r="T87" s="122"/>
      <c r="U87" s="122"/>
      <c r="V87" s="122"/>
      <c r="W87" s="122"/>
      <c r="X87" s="122"/>
      <c r="Y87" s="129"/>
    </row>
    <row r="88" spans="2:25" ht="14.25" customHeight="1">
      <c r="B88" s="458"/>
      <c r="C88" s="461"/>
      <c r="D88" s="464"/>
      <c r="E88" s="123" t="s">
        <v>162</v>
      </c>
      <c r="F88" s="209" t="s">
        <v>163</v>
      </c>
      <c r="G88" s="124">
        <v>21573623</v>
      </c>
      <c r="H88" s="125">
        <f t="shared" ref="H88" si="278">IFERROR(G88/G92,"-")</f>
        <v>0.12054934425576193</v>
      </c>
      <c r="I88" s="126">
        <v>140</v>
      </c>
      <c r="J88" s="125">
        <f t="shared" ref="J88" si="279">IFERROR(I88/D82,"-")</f>
        <v>0.38567493112947659</v>
      </c>
      <c r="K88" s="127">
        <f t="shared" si="205"/>
        <v>154097.30714285714</v>
      </c>
      <c r="L88" s="464"/>
      <c r="M88" s="123" t="s">
        <v>162</v>
      </c>
      <c r="N88" s="209" t="s">
        <v>163</v>
      </c>
      <c r="O88" s="124">
        <v>84574328</v>
      </c>
      <c r="P88" s="125">
        <f t="shared" ref="P88" si="280">IFERROR(O88/O92,"-")</f>
        <v>0.1718582281635764</v>
      </c>
      <c r="Q88" s="126">
        <v>457</v>
      </c>
      <c r="R88" s="125">
        <f t="shared" ref="R88" si="281">IFERROR(Q88/L82,"-")</f>
        <v>0.33260553129548764</v>
      </c>
      <c r="S88" s="127">
        <f t="shared" si="207"/>
        <v>185064.1750547046</v>
      </c>
      <c r="T88" s="122"/>
      <c r="U88" s="122"/>
      <c r="V88" s="122"/>
      <c r="W88" s="122"/>
      <c r="X88" s="122"/>
      <c r="Y88" s="129"/>
    </row>
    <row r="89" spans="2:25" ht="14.25" customHeight="1">
      <c r="B89" s="458"/>
      <c r="C89" s="461"/>
      <c r="D89" s="464"/>
      <c r="E89" s="123" t="s">
        <v>164</v>
      </c>
      <c r="F89" s="209" t="s">
        <v>165</v>
      </c>
      <c r="G89" s="124">
        <v>46356</v>
      </c>
      <c r="H89" s="125">
        <f t="shared" ref="H89" si="282">IFERROR(G89/G92,"-")</f>
        <v>2.5902860184031675E-4</v>
      </c>
      <c r="I89" s="126">
        <v>2</v>
      </c>
      <c r="J89" s="125">
        <f t="shared" ref="J89" si="283">IFERROR(I89/D82,"-")</f>
        <v>5.5096418732782371E-3</v>
      </c>
      <c r="K89" s="127">
        <f t="shared" si="205"/>
        <v>23178</v>
      </c>
      <c r="L89" s="464"/>
      <c r="M89" s="123" t="s">
        <v>164</v>
      </c>
      <c r="N89" s="209" t="s">
        <v>165</v>
      </c>
      <c r="O89" s="124">
        <v>735072</v>
      </c>
      <c r="P89" s="125">
        <f t="shared" ref="P89" si="284">IFERROR(O89/O92,"-")</f>
        <v>1.4936940615437873E-3</v>
      </c>
      <c r="Q89" s="126">
        <v>10</v>
      </c>
      <c r="R89" s="125">
        <f t="shared" ref="R89" si="285">IFERROR(Q89/L82,"-")</f>
        <v>7.2780203784570596E-3</v>
      </c>
      <c r="S89" s="127">
        <f t="shared" si="207"/>
        <v>73507.199999999997</v>
      </c>
      <c r="T89" s="122"/>
      <c r="U89" s="122"/>
      <c r="V89" s="122"/>
      <c r="W89" s="122"/>
      <c r="X89" s="122"/>
      <c r="Y89" s="129"/>
    </row>
    <row r="90" spans="2:25" ht="14.25" customHeight="1">
      <c r="B90" s="458"/>
      <c r="C90" s="461"/>
      <c r="D90" s="464"/>
      <c r="E90" s="123" t="s">
        <v>166</v>
      </c>
      <c r="F90" s="209" t="s">
        <v>167</v>
      </c>
      <c r="G90" s="124">
        <v>2819518</v>
      </c>
      <c r="H90" s="125">
        <f t="shared" ref="H90" si="286">IFERROR(G90/G92,"-")</f>
        <v>1.575493583146963E-2</v>
      </c>
      <c r="I90" s="126">
        <v>58</v>
      </c>
      <c r="J90" s="125">
        <f t="shared" ref="J90" si="287">IFERROR(I90/D82,"-")</f>
        <v>0.15977961432506887</v>
      </c>
      <c r="K90" s="127">
        <f t="shared" si="205"/>
        <v>48612.379310344826</v>
      </c>
      <c r="L90" s="464"/>
      <c r="M90" s="123" t="s">
        <v>166</v>
      </c>
      <c r="N90" s="209" t="s">
        <v>167</v>
      </c>
      <c r="O90" s="124">
        <v>16120974</v>
      </c>
      <c r="P90" s="125">
        <f t="shared" ref="P90" si="288">IFERROR(O90/O92,"-")</f>
        <v>3.2758427922845369E-2</v>
      </c>
      <c r="Q90" s="126">
        <v>221</v>
      </c>
      <c r="R90" s="125">
        <f t="shared" ref="R90" si="289">IFERROR(Q90/L82,"-")</f>
        <v>0.16084425036390101</v>
      </c>
      <c r="S90" s="127">
        <f t="shared" si="207"/>
        <v>72945.583710407242</v>
      </c>
      <c r="T90" s="122"/>
      <c r="U90" s="122"/>
      <c r="V90" s="122"/>
      <c r="W90" s="122"/>
      <c r="X90" s="122"/>
      <c r="Y90" s="129"/>
    </row>
    <row r="91" spans="2:25" ht="14.25" customHeight="1">
      <c r="B91" s="458"/>
      <c r="C91" s="461"/>
      <c r="D91" s="464"/>
      <c r="E91" s="130" t="s">
        <v>177</v>
      </c>
      <c r="F91" s="210" t="s">
        <v>178</v>
      </c>
      <c r="G91" s="131">
        <v>43519040</v>
      </c>
      <c r="H91" s="132">
        <f t="shared" ref="H91" si="290">IFERROR(G91/G92,"-")</f>
        <v>0.24317620339616916</v>
      </c>
      <c r="I91" s="133">
        <v>95</v>
      </c>
      <c r="J91" s="132">
        <f t="shared" ref="J91" si="291">IFERROR(I91/D82,"-")</f>
        <v>0.26170798898071623</v>
      </c>
      <c r="K91" s="134">
        <f t="shared" si="205"/>
        <v>458095.15789473685</v>
      </c>
      <c r="L91" s="464"/>
      <c r="M91" s="130" t="s">
        <v>177</v>
      </c>
      <c r="N91" s="210" t="s">
        <v>178</v>
      </c>
      <c r="O91" s="131">
        <v>123422424</v>
      </c>
      <c r="P91" s="132">
        <f t="shared" ref="P91" si="292">IFERROR(O91/O92,"-")</f>
        <v>0.2507990262044254</v>
      </c>
      <c r="Q91" s="133">
        <v>255</v>
      </c>
      <c r="R91" s="132">
        <f t="shared" ref="R91" si="293">IFERROR(Q91/L82,"-")</f>
        <v>0.18558951965065501</v>
      </c>
      <c r="S91" s="134">
        <f t="shared" si="207"/>
        <v>484009.50588235294</v>
      </c>
      <c r="T91" s="122"/>
      <c r="U91" s="122"/>
      <c r="V91" s="122"/>
      <c r="W91" s="122"/>
      <c r="X91" s="122"/>
      <c r="Y91" s="129"/>
    </row>
    <row r="92" spans="2:25" ht="14.25" customHeight="1" thickBot="1">
      <c r="B92" s="459"/>
      <c r="C92" s="461"/>
      <c r="D92" s="465"/>
      <c r="E92" s="140" t="s">
        <v>179</v>
      </c>
      <c r="F92" s="212"/>
      <c r="G92" s="266">
        <v>178960932</v>
      </c>
      <c r="H92" s="141" t="s">
        <v>181</v>
      </c>
      <c r="I92" s="279">
        <v>359</v>
      </c>
      <c r="J92" s="141">
        <f t="shared" ref="J92" si="294">IFERROR(I92/D82,"-")</f>
        <v>0.98898071625344353</v>
      </c>
      <c r="K92" s="142">
        <f t="shared" si="205"/>
        <v>498498.41782729805</v>
      </c>
      <c r="L92" s="465"/>
      <c r="M92" s="140" t="s">
        <v>179</v>
      </c>
      <c r="N92" s="212"/>
      <c r="O92" s="334">
        <v>492116839</v>
      </c>
      <c r="P92" s="141" t="s">
        <v>181</v>
      </c>
      <c r="Q92" s="279">
        <v>1317</v>
      </c>
      <c r="R92" s="141">
        <f t="shared" ref="R92" si="295">IFERROR(Q92/L82,"-")</f>
        <v>0.95851528384279472</v>
      </c>
      <c r="S92" s="142">
        <f t="shared" si="207"/>
        <v>373665.02581624908</v>
      </c>
      <c r="T92" s="122"/>
      <c r="U92" s="122"/>
      <c r="V92" s="122"/>
      <c r="W92" s="122"/>
      <c r="X92" s="122"/>
      <c r="Y92" s="129"/>
    </row>
    <row r="93" spans="2:25" ht="14.25" customHeight="1" thickTop="1">
      <c r="B93" s="466" t="s">
        <v>182</v>
      </c>
      <c r="C93" s="467"/>
      <c r="D93" s="472">
        <f>VLOOKUP(B93,$V$5:$W$13,2,0)</f>
        <v>1059</v>
      </c>
      <c r="E93" s="143" t="s">
        <v>150</v>
      </c>
      <c r="F93" s="213" t="s">
        <v>151</v>
      </c>
      <c r="G93" s="144">
        <v>74676221</v>
      </c>
      <c r="H93" s="145">
        <f t="shared" ref="H93" si="296">IFERROR(G93/G103,"-")</f>
        <v>0.1598205967959849</v>
      </c>
      <c r="I93" s="146">
        <v>861</v>
      </c>
      <c r="J93" s="145">
        <f t="shared" ref="J93" si="297">IFERROR(I93/D93,"-")</f>
        <v>0.81303116147308785</v>
      </c>
      <c r="K93" s="147">
        <f t="shared" si="205"/>
        <v>86731.963995354236</v>
      </c>
      <c r="L93" s="472">
        <f>VLOOKUP(B93,$V$5:$X$13,3,0)</f>
        <v>3597</v>
      </c>
      <c r="M93" s="143" t="s">
        <v>150</v>
      </c>
      <c r="N93" s="213" t="s">
        <v>151</v>
      </c>
      <c r="O93" s="144">
        <v>215096624</v>
      </c>
      <c r="P93" s="145">
        <f t="shared" ref="P93" si="298">IFERROR(O93/O103,"-")</f>
        <v>0.15960051016573262</v>
      </c>
      <c r="Q93" s="146">
        <v>2658</v>
      </c>
      <c r="R93" s="145">
        <f t="shared" ref="R93" si="299">IFERROR(Q93/L93,"-")</f>
        <v>0.73894912427022519</v>
      </c>
      <c r="S93" s="147">
        <f t="shared" si="207"/>
        <v>80924.23777276148</v>
      </c>
      <c r="T93" s="122"/>
      <c r="U93" s="122"/>
      <c r="V93" s="122"/>
      <c r="W93" s="122"/>
      <c r="X93" s="122"/>
      <c r="Y93" s="129"/>
    </row>
    <row r="94" spans="2:25" ht="14.25" customHeight="1">
      <c r="B94" s="468"/>
      <c r="C94" s="469"/>
      <c r="D94" s="464"/>
      <c r="E94" s="123" t="s">
        <v>152</v>
      </c>
      <c r="F94" s="208" t="s">
        <v>153</v>
      </c>
      <c r="G94" s="148">
        <v>20153041</v>
      </c>
      <c r="H94" s="125">
        <f t="shared" ref="H94" si="300">IFERROR(G94/G103,"-")</f>
        <v>4.3131146658773108E-2</v>
      </c>
      <c r="I94" s="126">
        <v>501</v>
      </c>
      <c r="J94" s="125">
        <f t="shared" ref="J94" si="301">IFERROR(I94/D93,"-")</f>
        <v>0.47308781869688388</v>
      </c>
      <c r="K94" s="127">
        <f t="shared" si="205"/>
        <v>40225.630738522952</v>
      </c>
      <c r="L94" s="464"/>
      <c r="M94" s="123" t="s">
        <v>152</v>
      </c>
      <c r="N94" s="208" t="s">
        <v>153</v>
      </c>
      <c r="O94" s="148">
        <v>68445372</v>
      </c>
      <c r="P94" s="125">
        <f t="shared" ref="P94" si="302">IFERROR(O94/O103,"-")</f>
        <v>5.0786088998232497E-2</v>
      </c>
      <c r="Q94" s="126">
        <v>1527</v>
      </c>
      <c r="R94" s="125">
        <f t="shared" ref="R94" si="303">IFERROR(Q94/L93,"-")</f>
        <v>0.42452043369474562</v>
      </c>
      <c r="S94" s="127">
        <f t="shared" si="207"/>
        <v>44823.426326129666</v>
      </c>
      <c r="T94" s="122"/>
      <c r="U94" s="122"/>
      <c r="V94" s="122"/>
      <c r="W94" s="122"/>
      <c r="X94" s="122"/>
      <c r="Y94" s="129"/>
    </row>
    <row r="95" spans="2:25" ht="14.25" customHeight="1">
      <c r="B95" s="468"/>
      <c r="C95" s="469"/>
      <c r="D95" s="464"/>
      <c r="E95" s="123" t="s">
        <v>154</v>
      </c>
      <c r="F95" s="209" t="s">
        <v>155</v>
      </c>
      <c r="G95" s="148">
        <v>56345148</v>
      </c>
      <c r="H95" s="125">
        <f t="shared" ref="H95" si="304">IFERROR(G95/G103,"-")</f>
        <v>0.12058879063950083</v>
      </c>
      <c r="I95" s="126">
        <v>848</v>
      </c>
      <c r="J95" s="125">
        <f t="shared" ref="J95" si="305">IFERROR(I95/D93,"-")</f>
        <v>0.80075542965061375</v>
      </c>
      <c r="K95" s="127">
        <f t="shared" si="205"/>
        <v>66444.75</v>
      </c>
      <c r="L95" s="464"/>
      <c r="M95" s="123" t="s">
        <v>154</v>
      </c>
      <c r="N95" s="209" t="s">
        <v>155</v>
      </c>
      <c r="O95" s="148">
        <v>191323806</v>
      </c>
      <c r="P95" s="125">
        <f t="shared" ref="P95" si="306">IFERROR(O95/O103,"-")</f>
        <v>0.141961210160368</v>
      </c>
      <c r="Q95" s="126">
        <v>2682</v>
      </c>
      <c r="R95" s="125">
        <f t="shared" ref="R95" si="307">IFERROR(Q95/L93,"-")</f>
        <v>0.7456213511259383</v>
      </c>
      <c r="S95" s="127">
        <f t="shared" si="207"/>
        <v>71336.243847874721</v>
      </c>
      <c r="T95" s="122"/>
      <c r="U95" s="122"/>
      <c r="V95" s="122"/>
      <c r="W95" s="122"/>
      <c r="X95" s="122"/>
      <c r="Y95" s="129"/>
    </row>
    <row r="96" spans="2:25" ht="14.25" customHeight="1">
      <c r="B96" s="468"/>
      <c r="C96" s="469"/>
      <c r="D96" s="464"/>
      <c r="E96" s="123" t="s">
        <v>156</v>
      </c>
      <c r="F96" s="209" t="s">
        <v>157</v>
      </c>
      <c r="G96" s="148">
        <v>64842050</v>
      </c>
      <c r="H96" s="125">
        <f t="shared" ref="H96" si="308">IFERROR(G96/G103,"-")</f>
        <v>0.13877369515625454</v>
      </c>
      <c r="I96" s="126">
        <v>521</v>
      </c>
      <c r="J96" s="125">
        <f t="shared" ref="J96" si="309">IFERROR(I96/D93,"-")</f>
        <v>0.49197355996222852</v>
      </c>
      <c r="K96" s="127">
        <f t="shared" si="205"/>
        <v>124456.90978886756</v>
      </c>
      <c r="L96" s="464"/>
      <c r="M96" s="123" t="s">
        <v>156</v>
      </c>
      <c r="N96" s="209" t="s">
        <v>157</v>
      </c>
      <c r="O96" s="148">
        <v>126464705</v>
      </c>
      <c r="P96" s="125">
        <f t="shared" ref="P96" si="310">IFERROR(O96/O103,"-")</f>
        <v>9.3836114489453254E-2</v>
      </c>
      <c r="Q96" s="126">
        <v>1403</v>
      </c>
      <c r="R96" s="125">
        <f t="shared" ref="R96" si="311">IFERROR(Q96/L93,"-")</f>
        <v>0.39004726160689462</v>
      </c>
      <c r="S96" s="127">
        <f t="shared" si="207"/>
        <v>90138.777619387023</v>
      </c>
      <c r="T96" s="122"/>
      <c r="U96" s="122"/>
      <c r="V96" s="122"/>
      <c r="W96" s="122"/>
      <c r="X96" s="122"/>
      <c r="Y96" s="129"/>
    </row>
    <row r="97" spans="2:25" ht="14.25" customHeight="1">
      <c r="B97" s="468"/>
      <c r="C97" s="469"/>
      <c r="D97" s="464"/>
      <c r="E97" s="123" t="s">
        <v>158</v>
      </c>
      <c r="F97" s="209" t="s">
        <v>159</v>
      </c>
      <c r="G97" s="148">
        <v>20308474</v>
      </c>
      <c r="H97" s="125">
        <f t="shared" ref="H97" si="312">IFERROR(G97/G103,"-")</f>
        <v>4.3463801344416485E-2</v>
      </c>
      <c r="I97" s="126">
        <v>16</v>
      </c>
      <c r="J97" s="125">
        <f t="shared" ref="J97" si="313">IFERROR(I97/D93,"-")</f>
        <v>1.5108593012275733E-2</v>
      </c>
      <c r="K97" s="127">
        <f t="shared" si="205"/>
        <v>1269279.625</v>
      </c>
      <c r="L97" s="464"/>
      <c r="M97" s="123" t="s">
        <v>158</v>
      </c>
      <c r="N97" s="209" t="s">
        <v>159</v>
      </c>
      <c r="O97" s="148">
        <v>11373804</v>
      </c>
      <c r="P97" s="125">
        <f t="shared" ref="P97" si="314">IFERROR(O97/O103,"-")</f>
        <v>8.4392999163252803E-3</v>
      </c>
      <c r="Q97" s="126">
        <v>23</v>
      </c>
      <c r="R97" s="125">
        <f t="shared" ref="R97" si="315">IFERROR(Q97/L93,"-")</f>
        <v>6.3942174033917156E-3</v>
      </c>
      <c r="S97" s="127">
        <f t="shared" si="207"/>
        <v>494513.21739130432</v>
      </c>
      <c r="T97" s="122"/>
      <c r="U97" s="122"/>
      <c r="V97" s="122"/>
      <c r="W97" s="122"/>
      <c r="X97" s="122"/>
      <c r="Y97" s="129"/>
    </row>
    <row r="98" spans="2:25" ht="14.25" customHeight="1">
      <c r="B98" s="468"/>
      <c r="C98" s="469"/>
      <c r="D98" s="464"/>
      <c r="E98" s="123" t="s">
        <v>160</v>
      </c>
      <c r="F98" s="209" t="s">
        <v>161</v>
      </c>
      <c r="G98" s="148">
        <v>25134556</v>
      </c>
      <c r="H98" s="125">
        <f t="shared" ref="H98" si="316">IFERROR(G98/G103,"-")</f>
        <v>5.3792488242302768E-2</v>
      </c>
      <c r="I98" s="126">
        <v>140</v>
      </c>
      <c r="J98" s="125">
        <f t="shared" ref="J98" si="317">IFERROR(I98/D93,"-")</f>
        <v>0.13220018885741266</v>
      </c>
      <c r="K98" s="127">
        <f t="shared" si="205"/>
        <v>179532.54285714286</v>
      </c>
      <c r="L98" s="464"/>
      <c r="M98" s="123" t="s">
        <v>160</v>
      </c>
      <c r="N98" s="209" t="s">
        <v>161</v>
      </c>
      <c r="O98" s="148">
        <v>64317820</v>
      </c>
      <c r="P98" s="125">
        <f t="shared" ref="P98" si="318">IFERROR(O98/O103,"-")</f>
        <v>4.7723468150517145E-2</v>
      </c>
      <c r="Q98" s="126">
        <v>239</v>
      </c>
      <c r="R98" s="125">
        <f t="shared" ref="R98" si="319">IFERROR(Q98/L93,"-")</f>
        <v>6.6444259104809569E-2</v>
      </c>
      <c r="S98" s="127">
        <f t="shared" si="207"/>
        <v>269112.21757322177</v>
      </c>
      <c r="T98" s="122"/>
      <c r="U98" s="122"/>
      <c r="V98" s="122"/>
      <c r="W98" s="122"/>
      <c r="X98" s="122"/>
      <c r="Y98" s="129"/>
    </row>
    <row r="99" spans="2:25" ht="14.25" customHeight="1">
      <c r="B99" s="468"/>
      <c r="C99" s="469"/>
      <c r="D99" s="464"/>
      <c r="E99" s="123" t="s">
        <v>162</v>
      </c>
      <c r="F99" s="209" t="s">
        <v>163</v>
      </c>
      <c r="G99" s="148">
        <v>81514371</v>
      </c>
      <c r="H99" s="125">
        <f t="shared" ref="H99" si="320">IFERROR(G99/G103,"-")</f>
        <v>0.17445547252142451</v>
      </c>
      <c r="I99" s="126">
        <v>380</v>
      </c>
      <c r="J99" s="125">
        <f t="shared" ref="J99" si="321">IFERROR(I99/D93,"-")</f>
        <v>0.35882908404154862</v>
      </c>
      <c r="K99" s="127">
        <f t="shared" si="205"/>
        <v>214511.50263157894</v>
      </c>
      <c r="L99" s="464"/>
      <c r="M99" s="123" t="s">
        <v>162</v>
      </c>
      <c r="N99" s="209" t="s">
        <v>163</v>
      </c>
      <c r="O99" s="148">
        <v>279223341</v>
      </c>
      <c r="P99" s="125">
        <f t="shared" ref="P99" si="322">IFERROR(O99/O103,"-")</f>
        <v>0.20718218094292512</v>
      </c>
      <c r="Q99" s="126">
        <v>1152</v>
      </c>
      <c r="R99" s="125">
        <f t="shared" ref="R99" si="323">IFERROR(Q99/L93,"-")</f>
        <v>0.32026688907422851</v>
      </c>
      <c r="S99" s="127">
        <f t="shared" si="207"/>
        <v>242381.37239583334</v>
      </c>
      <c r="T99" s="122"/>
      <c r="U99" s="122"/>
      <c r="V99" s="122"/>
      <c r="W99" s="122"/>
      <c r="X99" s="122"/>
      <c r="Y99" s="129"/>
    </row>
    <row r="100" spans="2:25" ht="14.25" customHeight="1">
      <c r="B100" s="468"/>
      <c r="C100" s="469"/>
      <c r="D100" s="464"/>
      <c r="E100" s="123" t="s">
        <v>164</v>
      </c>
      <c r="F100" s="209" t="s">
        <v>165</v>
      </c>
      <c r="G100" s="148">
        <v>63023</v>
      </c>
      <c r="H100" s="125">
        <f t="shared" ref="H100" si="324">IFERROR(G100/G103,"-")</f>
        <v>1.3488059970085198E-4</v>
      </c>
      <c r="I100" s="126">
        <v>4</v>
      </c>
      <c r="J100" s="125">
        <f t="shared" ref="J100" si="325">IFERROR(I100/D93,"-")</f>
        <v>3.7771482530689331E-3</v>
      </c>
      <c r="K100" s="127">
        <f t="shared" si="205"/>
        <v>15755.75</v>
      </c>
      <c r="L100" s="464"/>
      <c r="M100" s="123" t="s">
        <v>164</v>
      </c>
      <c r="N100" s="209" t="s">
        <v>165</v>
      </c>
      <c r="O100" s="148">
        <v>842076</v>
      </c>
      <c r="P100" s="125">
        <f t="shared" ref="P100" si="326">IFERROR(O100/O103,"-")</f>
        <v>6.2481575349280919E-4</v>
      </c>
      <c r="Q100" s="126">
        <v>17</v>
      </c>
      <c r="R100" s="125">
        <f t="shared" ref="R100" si="327">IFERROR(Q100/L93,"-")</f>
        <v>4.7261606894634422E-3</v>
      </c>
      <c r="S100" s="127">
        <f t="shared" si="207"/>
        <v>49533.882352941175</v>
      </c>
      <c r="T100" s="122"/>
      <c r="U100" s="122"/>
      <c r="V100" s="122"/>
      <c r="W100" s="122"/>
      <c r="X100" s="122"/>
      <c r="Y100" s="129"/>
    </row>
    <row r="101" spans="2:25" ht="14.25" customHeight="1">
      <c r="B101" s="468"/>
      <c r="C101" s="469"/>
      <c r="D101" s="464"/>
      <c r="E101" s="123" t="s">
        <v>166</v>
      </c>
      <c r="F101" s="209" t="s">
        <v>167</v>
      </c>
      <c r="G101" s="148">
        <v>8080063</v>
      </c>
      <c r="H101" s="125">
        <f t="shared" ref="H101" si="328">IFERROR(G101/G103,"-")</f>
        <v>1.7292793790531474E-2</v>
      </c>
      <c r="I101" s="126">
        <v>159</v>
      </c>
      <c r="J101" s="125">
        <f t="shared" ref="J101" si="329">IFERROR(I101/D93,"-")</f>
        <v>0.1501416430594901</v>
      </c>
      <c r="K101" s="127">
        <f t="shared" si="205"/>
        <v>50818.006289308178</v>
      </c>
      <c r="L101" s="464"/>
      <c r="M101" s="123" t="s">
        <v>166</v>
      </c>
      <c r="N101" s="209" t="s">
        <v>167</v>
      </c>
      <c r="O101" s="148">
        <v>31063471</v>
      </c>
      <c r="P101" s="125">
        <f t="shared" ref="P101" si="330">IFERROR(O101/O103,"-")</f>
        <v>2.3048924371395253E-2</v>
      </c>
      <c r="Q101" s="126">
        <v>537</v>
      </c>
      <c r="R101" s="125">
        <f t="shared" ref="R101" si="331">IFERROR(Q101/L93,"-")</f>
        <v>0.14929107589658047</v>
      </c>
      <c r="S101" s="127">
        <f t="shared" si="207"/>
        <v>57846.314711359402</v>
      </c>
      <c r="T101" s="122"/>
      <c r="U101" s="122"/>
      <c r="V101" s="122"/>
      <c r="W101" s="122"/>
      <c r="X101" s="122"/>
      <c r="Y101" s="129"/>
    </row>
    <row r="102" spans="2:25" ht="14.25" customHeight="1">
      <c r="B102" s="468"/>
      <c r="C102" s="469"/>
      <c r="D102" s="464"/>
      <c r="E102" s="130" t="s">
        <v>177</v>
      </c>
      <c r="F102" s="210" t="s">
        <v>178</v>
      </c>
      <c r="G102" s="149">
        <v>116133348</v>
      </c>
      <c r="H102" s="132">
        <f t="shared" ref="H102" si="332">IFERROR(G102/G103,"-")</f>
        <v>0.24854633425111053</v>
      </c>
      <c r="I102" s="133">
        <v>250</v>
      </c>
      <c r="J102" s="132">
        <f t="shared" ref="J102" si="333">IFERROR(I102/D93,"-")</f>
        <v>0.2360717658168083</v>
      </c>
      <c r="K102" s="134">
        <f t="shared" si="205"/>
        <v>464533.39199999999</v>
      </c>
      <c r="L102" s="464"/>
      <c r="M102" s="130" t="s">
        <v>177</v>
      </c>
      <c r="N102" s="210" t="s">
        <v>178</v>
      </c>
      <c r="O102" s="149">
        <v>359567881</v>
      </c>
      <c r="P102" s="132">
        <f t="shared" ref="P102" si="334">IFERROR(O102/O103,"-")</f>
        <v>0.26679738705155803</v>
      </c>
      <c r="Q102" s="133">
        <v>604</v>
      </c>
      <c r="R102" s="132">
        <f t="shared" ref="R102" si="335">IFERROR(Q102/L93,"-")</f>
        <v>0.16791770920211288</v>
      </c>
      <c r="S102" s="134">
        <f t="shared" si="207"/>
        <v>595311.06125827809</v>
      </c>
      <c r="T102" s="122"/>
      <c r="U102" s="122"/>
      <c r="V102" s="122"/>
      <c r="W102" s="122"/>
      <c r="X102" s="122"/>
      <c r="Y102" s="129"/>
    </row>
    <row r="103" spans="2:25" ht="14.25" customHeight="1">
      <c r="B103" s="470"/>
      <c r="C103" s="471"/>
      <c r="D103" s="465"/>
      <c r="E103" s="135" t="s">
        <v>179</v>
      </c>
      <c r="F103" s="211"/>
      <c r="G103" s="150">
        <v>467250295</v>
      </c>
      <c r="H103" s="137" t="s">
        <v>180</v>
      </c>
      <c r="I103" s="138">
        <v>1032</v>
      </c>
      <c r="J103" s="137">
        <f t="shared" ref="J103" si="336">IFERROR(I103/D93,"-")</f>
        <v>0.9745042492917847</v>
      </c>
      <c r="K103" s="139">
        <f t="shared" si="205"/>
        <v>452761.91375968989</v>
      </c>
      <c r="L103" s="465"/>
      <c r="M103" s="135" t="s">
        <v>179</v>
      </c>
      <c r="N103" s="211"/>
      <c r="O103" s="150">
        <v>1347718900</v>
      </c>
      <c r="P103" s="137" t="s">
        <v>180</v>
      </c>
      <c r="Q103" s="138">
        <v>3404</v>
      </c>
      <c r="R103" s="137">
        <f t="shared" ref="R103" si="337">IFERROR(Q103/L93,"-")</f>
        <v>0.94634417570197382</v>
      </c>
      <c r="S103" s="139">
        <f t="shared" si="207"/>
        <v>395922.12103407754</v>
      </c>
      <c r="T103" s="122"/>
      <c r="U103" s="122"/>
      <c r="V103" s="122"/>
      <c r="W103" s="122"/>
      <c r="X103" s="122"/>
      <c r="Y103" s="129"/>
    </row>
  </sheetData>
  <mergeCells count="41">
    <mergeCell ref="B93:C103"/>
    <mergeCell ref="D93:D103"/>
    <mergeCell ref="L93:L103"/>
    <mergeCell ref="B71:B81"/>
    <mergeCell ref="C71:C81"/>
    <mergeCell ref="D71:D81"/>
    <mergeCell ref="L71:L81"/>
    <mergeCell ref="B82:B92"/>
    <mergeCell ref="C82:C92"/>
    <mergeCell ref="D82:D92"/>
    <mergeCell ref="L82:L92"/>
    <mergeCell ref="L49:L59"/>
    <mergeCell ref="B60:B70"/>
    <mergeCell ref="C60:C70"/>
    <mergeCell ref="D60:D70"/>
    <mergeCell ref="L60:L70"/>
    <mergeCell ref="B49:B59"/>
    <mergeCell ref="C49:C59"/>
    <mergeCell ref="D49:D59"/>
    <mergeCell ref="B27:B37"/>
    <mergeCell ref="C27:C37"/>
    <mergeCell ref="D27:D37"/>
    <mergeCell ref="L27:L37"/>
    <mergeCell ref="B38:B48"/>
    <mergeCell ref="C38:C48"/>
    <mergeCell ref="D38:D48"/>
    <mergeCell ref="L38:L48"/>
    <mergeCell ref="B5:B15"/>
    <mergeCell ref="C5:C15"/>
    <mergeCell ref="D5:D15"/>
    <mergeCell ref="L5:L15"/>
    <mergeCell ref="B16:B26"/>
    <mergeCell ref="C16:C26"/>
    <mergeCell ref="D16:D26"/>
    <mergeCell ref="L16:L26"/>
    <mergeCell ref="B3:B4"/>
    <mergeCell ref="C3:C4"/>
    <mergeCell ref="D3:K3"/>
    <mergeCell ref="L3:S3"/>
    <mergeCell ref="E4:F4"/>
    <mergeCell ref="M4:N4"/>
  </mergeCells>
  <phoneticPr fontId="4"/>
  <pageMargins left="0.70866141732283472" right="0.43307086614173229" top="0.74803149606299213" bottom="0.74803149606299213" header="0.31496062992125984" footer="0.31496062992125984"/>
  <pageSetup paperSize="8" scale="75" fitToWidth="0" fitToHeight="0" orientation="landscape" r:id="rId1"/>
  <headerFooter>
    <oddHeader xml:space="preserve">&amp;R&amp;"ＭＳ 明朝,標準"&amp;12 2-18.COVID-19に係る分析 </oddHeader>
  </headerFooter>
  <rowBreaks count="1" manualBreakCount="1">
    <brk id="59" max="18" man="1"/>
  </rowBreaks>
  <ignoredErrors>
    <ignoredError sqref="E5:E14 E16:E25 E27:E36 E38:E47 E49:E58 E60:E69 E71:E80 E82:E91 E93:E102 M5:M14 M16:M25 M27:M36 M38:M47 M49:M58 M60:M69 M71:M80 M82:M91 M93:M102" numberStoredAsText="1"/>
    <ignoredError sqref="AA6:AB7 AA8:AB12 AA5:AB5" emptyCellReferenc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16384" width="9" style="3"/>
  </cols>
  <sheetData>
    <row r="1" spans="1:15" ht="16.5" customHeight="1">
      <c r="A1" s="96" t="s">
        <v>257</v>
      </c>
      <c r="O1" s="96"/>
    </row>
    <row r="2" spans="1:15" ht="16.5" customHeight="1">
      <c r="A2" s="2" t="s">
        <v>98</v>
      </c>
      <c r="O2" s="96"/>
    </row>
    <row r="3" spans="1:15" ht="16.5" customHeight="1">
      <c r="A3" s="3" t="s">
        <v>183</v>
      </c>
      <c r="O3" s="3" t="s">
        <v>184</v>
      </c>
    </row>
  </sheetData>
  <phoneticPr fontId="4"/>
  <pageMargins left="0.70866141732283472" right="0.43307086614173229" top="0.74803149606299213" bottom="0.74803149606299213" header="0.31496062992125984" footer="0.31496062992125984"/>
  <pageSetup paperSize="8" scale="75" orientation="landscape" r:id="rId1"/>
  <headerFooter>
    <oddHeader xml:space="preserve">&amp;R&amp;"ＭＳ 明朝,標準"&amp;12 2-18.COVID-19に係る分析 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830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16" customWidth="1"/>
    <col min="3" max="3" width="12.25" style="3" customWidth="1"/>
    <col min="4" max="4" width="11" style="3" bestFit="1" customWidth="1"/>
    <col min="5" max="5" width="7.5" style="3" customWidth="1"/>
    <col min="6" max="6" width="23.25" style="3" bestFit="1" customWidth="1"/>
    <col min="7" max="7" width="16" style="3" customWidth="1"/>
    <col min="8" max="8" width="9.625" style="3" customWidth="1"/>
    <col min="9" max="10" width="12.625" style="3" customWidth="1"/>
    <col min="11" max="11" width="13.75" style="3" customWidth="1"/>
    <col min="12" max="12" width="11" style="3" bestFit="1" customWidth="1"/>
    <col min="13" max="13" width="7.5" style="3" customWidth="1"/>
    <col min="14" max="14" width="23.25" style="3" bestFit="1" customWidth="1"/>
    <col min="15" max="15" width="16" style="3" customWidth="1"/>
    <col min="16" max="16" width="9.625" style="3" customWidth="1"/>
    <col min="17" max="18" width="12.625" style="3" customWidth="1"/>
    <col min="19" max="19" width="13.75" style="3" customWidth="1"/>
    <col min="20" max="21" width="5.875" style="3" customWidth="1"/>
    <col min="22" max="24" width="11.625" style="3" customWidth="1"/>
    <col min="25" max="25" width="13.75" style="15" customWidth="1"/>
    <col min="26" max="26" width="15.625" style="22" customWidth="1"/>
    <col min="27" max="27" width="15.5" style="112" customWidth="1"/>
    <col min="28" max="28" width="15.375" style="3" customWidth="1"/>
    <col min="29" max="29" width="9" style="3"/>
    <col min="30" max="32" width="12.625" style="3" customWidth="1"/>
    <col min="33" max="16384" width="9" style="3"/>
  </cols>
  <sheetData>
    <row r="1" spans="1:32" ht="16.5" customHeight="1">
      <c r="A1" s="96" t="s">
        <v>220</v>
      </c>
      <c r="C1" s="96"/>
    </row>
    <row r="2" spans="1:32" ht="16.5" customHeight="1">
      <c r="A2" s="96" t="s">
        <v>185</v>
      </c>
      <c r="C2" s="96"/>
      <c r="Z2" s="169" t="s">
        <v>102</v>
      </c>
    </row>
    <row r="3" spans="1:32" ht="20.100000000000001" customHeight="1">
      <c r="A3" s="96"/>
      <c r="B3" s="381"/>
      <c r="C3" s="450" t="s">
        <v>144</v>
      </c>
      <c r="D3" s="452" t="s">
        <v>170</v>
      </c>
      <c r="E3" s="453"/>
      <c r="F3" s="453"/>
      <c r="G3" s="453"/>
      <c r="H3" s="453"/>
      <c r="I3" s="453"/>
      <c r="J3" s="453"/>
      <c r="K3" s="454"/>
      <c r="L3" s="452" t="s">
        <v>130</v>
      </c>
      <c r="M3" s="453"/>
      <c r="N3" s="453"/>
      <c r="O3" s="453"/>
      <c r="P3" s="453"/>
      <c r="Q3" s="453"/>
      <c r="R3" s="453"/>
      <c r="S3" s="454"/>
      <c r="V3" s="16" t="s">
        <v>215</v>
      </c>
    </row>
    <row r="4" spans="1:32" ht="60" customHeight="1">
      <c r="B4" s="383"/>
      <c r="C4" s="451"/>
      <c r="D4" s="113" t="s">
        <v>171</v>
      </c>
      <c r="E4" s="455" t="s">
        <v>145</v>
      </c>
      <c r="F4" s="456"/>
      <c r="G4" s="114" t="s">
        <v>172</v>
      </c>
      <c r="H4" s="114" t="s">
        <v>146</v>
      </c>
      <c r="I4" s="48" t="s">
        <v>173</v>
      </c>
      <c r="J4" s="304" t="s">
        <v>268</v>
      </c>
      <c r="K4" s="48" t="s">
        <v>174</v>
      </c>
      <c r="L4" s="335" t="s">
        <v>175</v>
      </c>
      <c r="M4" s="455" t="s">
        <v>145</v>
      </c>
      <c r="N4" s="456"/>
      <c r="O4" s="114" t="s">
        <v>172</v>
      </c>
      <c r="P4" s="114" t="s">
        <v>146</v>
      </c>
      <c r="Q4" s="332" t="s">
        <v>173</v>
      </c>
      <c r="R4" s="333" t="s">
        <v>270</v>
      </c>
      <c r="S4" s="332" t="s">
        <v>174</v>
      </c>
      <c r="T4" s="18"/>
      <c r="U4" s="18"/>
      <c r="V4" s="238"/>
      <c r="W4" s="238" t="s">
        <v>211</v>
      </c>
      <c r="X4" s="238" t="s">
        <v>212</v>
      </c>
      <c r="Y4" s="18"/>
      <c r="Z4" s="115"/>
      <c r="AA4" s="116" t="s">
        <v>295</v>
      </c>
      <c r="AB4" s="116" t="s">
        <v>296</v>
      </c>
      <c r="AD4" s="116" t="s">
        <v>126</v>
      </c>
      <c r="AE4" s="116" t="s">
        <v>136</v>
      </c>
      <c r="AF4" s="20"/>
    </row>
    <row r="5" spans="1:32" ht="14.25" customHeight="1">
      <c r="B5" s="457">
        <v>1</v>
      </c>
      <c r="C5" s="460" t="s">
        <v>58</v>
      </c>
      <c r="D5" s="463">
        <f>VLOOKUP(C5,$V$5:$X$78,2,0)</f>
        <v>363</v>
      </c>
      <c r="E5" s="117" t="s">
        <v>150</v>
      </c>
      <c r="F5" s="207" t="s">
        <v>151</v>
      </c>
      <c r="G5" s="118">
        <v>22214257</v>
      </c>
      <c r="H5" s="119">
        <f>IFERROR(G5/G15,"-")</f>
        <v>0.1241290864533495</v>
      </c>
      <c r="I5" s="120">
        <v>294</v>
      </c>
      <c r="J5" s="119">
        <f>IFERROR(I5/D5,"-")</f>
        <v>0.80991735537190079</v>
      </c>
      <c r="K5" s="121">
        <f>IFERROR(G5/I5,"-")</f>
        <v>75558.697278911568</v>
      </c>
      <c r="L5" s="463">
        <f>VLOOKUP(C5,$V$5:$X$78,3,0)</f>
        <v>1374</v>
      </c>
      <c r="M5" s="117" t="s">
        <v>150</v>
      </c>
      <c r="N5" s="207" t="s">
        <v>151</v>
      </c>
      <c r="O5" s="118">
        <v>87921156</v>
      </c>
      <c r="P5" s="119">
        <f>IFERROR(O5/O15,"-")</f>
        <v>0.17865910904137949</v>
      </c>
      <c r="Q5" s="120">
        <v>1038</v>
      </c>
      <c r="R5" s="119">
        <f>IFERROR(Q5/L5,"-")</f>
        <v>0.75545851528384278</v>
      </c>
      <c r="S5" s="121">
        <f>IFERROR(O5/Q5,"-")</f>
        <v>84702.462427745661</v>
      </c>
      <c r="T5" s="122"/>
      <c r="U5" s="122"/>
      <c r="V5" s="241" t="s">
        <v>58</v>
      </c>
      <c r="W5" s="227">
        <v>363</v>
      </c>
      <c r="X5" s="227">
        <v>1374</v>
      </c>
      <c r="Y5" s="171">
        <v>1</v>
      </c>
      <c r="Z5" s="13" t="s">
        <v>58</v>
      </c>
      <c r="AA5" s="172">
        <f t="shared" ref="AA5:AA68" si="0">INDEX($J:$J,ROW()+((Y5-1)*10+10))</f>
        <v>0.98898071625344353</v>
      </c>
      <c r="AB5" s="172">
        <f t="shared" ref="AB5:AB68" si="1">INDEX($R:$R,ROW()+((Y5-1)*10+10))</f>
        <v>0.95851528384279472</v>
      </c>
      <c r="AD5" s="172">
        <f t="shared" ref="AD5:AD68" si="2">$J$829</f>
        <v>0.9745042492917847</v>
      </c>
      <c r="AE5" s="172">
        <f t="shared" ref="AE5:AE68" si="3">$R$829</f>
        <v>0.94634417570197382</v>
      </c>
      <c r="AF5" s="331">
        <v>0</v>
      </c>
    </row>
    <row r="6" spans="1:32" ht="14.25" customHeight="1">
      <c r="B6" s="458"/>
      <c r="C6" s="461"/>
      <c r="D6" s="464"/>
      <c r="E6" s="123" t="s">
        <v>152</v>
      </c>
      <c r="F6" s="208" t="s">
        <v>153</v>
      </c>
      <c r="G6" s="124">
        <v>7765654</v>
      </c>
      <c r="H6" s="125">
        <f>IFERROR(G6/G15,"-")</f>
        <v>4.3393012727492949E-2</v>
      </c>
      <c r="I6" s="126">
        <v>173</v>
      </c>
      <c r="J6" s="125">
        <f>IFERROR(I6/D5,"-")</f>
        <v>0.47658402203856748</v>
      </c>
      <c r="K6" s="127">
        <f t="shared" ref="K6:K69" si="4">IFERROR(G6/I6,"-")</f>
        <v>44888.173410404626</v>
      </c>
      <c r="L6" s="464"/>
      <c r="M6" s="123" t="s">
        <v>152</v>
      </c>
      <c r="N6" s="208" t="s">
        <v>153</v>
      </c>
      <c r="O6" s="124">
        <v>28389009</v>
      </c>
      <c r="P6" s="125">
        <f>IFERROR(O6/O15,"-")</f>
        <v>5.7687538304292817E-2</v>
      </c>
      <c r="Q6" s="126">
        <v>624</v>
      </c>
      <c r="R6" s="125">
        <f>IFERROR(Q6/L5,"-")</f>
        <v>0.45414847161572053</v>
      </c>
      <c r="S6" s="127">
        <f t="shared" ref="S6:S69" si="5">IFERROR(O6/Q6,"-")</f>
        <v>45495.206730769234</v>
      </c>
      <c r="T6" s="122"/>
      <c r="U6" s="122"/>
      <c r="V6" s="241" t="s">
        <v>69</v>
      </c>
      <c r="W6" s="227">
        <v>13</v>
      </c>
      <c r="X6" s="227">
        <v>50</v>
      </c>
      <c r="Y6" s="171">
        <v>2</v>
      </c>
      <c r="Z6" s="13" t="s">
        <v>69</v>
      </c>
      <c r="AA6" s="172">
        <f t="shared" si="0"/>
        <v>0.92307692307692313</v>
      </c>
      <c r="AB6" s="172">
        <f t="shared" si="1"/>
        <v>1</v>
      </c>
      <c r="AD6" s="172">
        <f t="shared" si="2"/>
        <v>0.9745042492917847</v>
      </c>
      <c r="AE6" s="172">
        <f t="shared" si="3"/>
        <v>0.94634417570197382</v>
      </c>
      <c r="AF6" s="331">
        <v>0</v>
      </c>
    </row>
    <row r="7" spans="1:32" ht="14.25" customHeight="1">
      <c r="B7" s="458"/>
      <c r="C7" s="461"/>
      <c r="D7" s="464"/>
      <c r="E7" s="123" t="s">
        <v>154</v>
      </c>
      <c r="F7" s="209" t="s">
        <v>155</v>
      </c>
      <c r="G7" s="124">
        <v>21580584</v>
      </c>
      <c r="H7" s="125">
        <f>IFERROR(G7/G15,"-")</f>
        <v>0.12058824101340733</v>
      </c>
      <c r="I7" s="126">
        <v>300</v>
      </c>
      <c r="J7" s="125">
        <f>IFERROR(I7/D5,"-")</f>
        <v>0.82644628099173556</v>
      </c>
      <c r="K7" s="127">
        <f t="shared" si="4"/>
        <v>71935.28</v>
      </c>
      <c r="L7" s="464"/>
      <c r="M7" s="123" t="s">
        <v>154</v>
      </c>
      <c r="N7" s="209" t="s">
        <v>155</v>
      </c>
      <c r="O7" s="124">
        <v>76901156</v>
      </c>
      <c r="P7" s="125">
        <f>IFERROR(O7/O15,"-")</f>
        <v>0.15626605290781362</v>
      </c>
      <c r="Q7" s="126">
        <v>1063</v>
      </c>
      <c r="R7" s="125">
        <f>IFERROR(Q7/L5,"-")</f>
        <v>0.77365356622998549</v>
      </c>
      <c r="S7" s="127">
        <f t="shared" si="5"/>
        <v>72343.514581373471</v>
      </c>
      <c r="T7" s="122"/>
      <c r="U7" s="122"/>
      <c r="V7" s="241" t="s">
        <v>70</v>
      </c>
      <c r="W7" s="227">
        <v>15</v>
      </c>
      <c r="X7" s="227">
        <v>28</v>
      </c>
      <c r="Y7" s="171">
        <v>3</v>
      </c>
      <c r="Z7" s="13" t="s">
        <v>70</v>
      </c>
      <c r="AA7" s="172">
        <f t="shared" si="0"/>
        <v>1</v>
      </c>
      <c r="AB7" s="172">
        <f t="shared" si="1"/>
        <v>1</v>
      </c>
      <c r="AD7" s="172">
        <f t="shared" si="2"/>
        <v>0.9745042492917847</v>
      </c>
      <c r="AE7" s="172">
        <f t="shared" si="3"/>
        <v>0.94634417570197382</v>
      </c>
      <c r="AF7" s="331">
        <v>0</v>
      </c>
    </row>
    <row r="8" spans="1:32" ht="14.25" customHeight="1">
      <c r="B8" s="458"/>
      <c r="C8" s="461"/>
      <c r="D8" s="464"/>
      <c r="E8" s="123" t="s">
        <v>156</v>
      </c>
      <c r="F8" s="209" t="s">
        <v>157</v>
      </c>
      <c r="G8" s="124">
        <v>34029887</v>
      </c>
      <c r="H8" s="125">
        <f>IFERROR(G8/G15,"-")</f>
        <v>0.19015260269207807</v>
      </c>
      <c r="I8" s="126">
        <v>196</v>
      </c>
      <c r="J8" s="125">
        <f>IFERROR(I8/D5,"-")</f>
        <v>0.53994490358126723</v>
      </c>
      <c r="K8" s="127">
        <f t="shared" si="4"/>
        <v>173621.87244897959</v>
      </c>
      <c r="L8" s="464"/>
      <c r="M8" s="123" t="s">
        <v>156</v>
      </c>
      <c r="N8" s="209" t="s">
        <v>157</v>
      </c>
      <c r="O8" s="124">
        <v>58376379</v>
      </c>
      <c r="P8" s="125">
        <f>IFERROR(O8/O15,"-")</f>
        <v>0.11862300651736081</v>
      </c>
      <c r="Q8" s="126">
        <v>569</v>
      </c>
      <c r="R8" s="125">
        <f>IFERROR(Q8/L5,"-")</f>
        <v>0.4141193595342067</v>
      </c>
      <c r="S8" s="127">
        <f t="shared" si="5"/>
        <v>102594.69068541301</v>
      </c>
      <c r="T8" s="122"/>
      <c r="U8" s="122"/>
      <c r="V8" s="241" t="s">
        <v>71</v>
      </c>
      <c r="W8" s="227">
        <v>12</v>
      </c>
      <c r="X8" s="227">
        <v>30</v>
      </c>
      <c r="Y8" s="171">
        <v>4</v>
      </c>
      <c r="Z8" s="13" t="s">
        <v>71</v>
      </c>
      <c r="AA8" s="172">
        <f t="shared" si="0"/>
        <v>1</v>
      </c>
      <c r="AB8" s="172">
        <f t="shared" si="1"/>
        <v>0.93333333333333335</v>
      </c>
      <c r="AD8" s="172">
        <f t="shared" si="2"/>
        <v>0.9745042492917847</v>
      </c>
      <c r="AE8" s="172">
        <f t="shared" si="3"/>
        <v>0.94634417570197382</v>
      </c>
      <c r="AF8" s="331">
        <v>0</v>
      </c>
    </row>
    <row r="9" spans="1:32" ht="14.25" customHeight="1">
      <c r="B9" s="458"/>
      <c r="C9" s="461"/>
      <c r="D9" s="464"/>
      <c r="E9" s="123" t="s">
        <v>158</v>
      </c>
      <c r="F9" s="209" t="s">
        <v>159</v>
      </c>
      <c r="G9" s="124">
        <v>14013361</v>
      </c>
      <c r="H9" s="125">
        <f>IFERROR(G9/G15,"-")</f>
        <v>7.8304023360808162E-2</v>
      </c>
      <c r="I9" s="126">
        <v>9</v>
      </c>
      <c r="J9" s="125">
        <f>IFERROR(I9/D5,"-")</f>
        <v>2.4793388429752067E-2</v>
      </c>
      <c r="K9" s="127">
        <f t="shared" si="4"/>
        <v>1557040.111111111</v>
      </c>
      <c r="L9" s="464"/>
      <c r="M9" s="123" t="s">
        <v>158</v>
      </c>
      <c r="N9" s="209" t="s">
        <v>159</v>
      </c>
      <c r="O9" s="124">
        <v>96993</v>
      </c>
      <c r="P9" s="125">
        <f>IFERROR(O9/O15,"-")</f>
        <v>1.9709343861732802E-4</v>
      </c>
      <c r="Q9" s="126">
        <v>7</v>
      </c>
      <c r="R9" s="125">
        <f>IFERROR(Q9/L5,"-")</f>
        <v>5.0946142649199418E-3</v>
      </c>
      <c r="S9" s="127">
        <f t="shared" si="5"/>
        <v>13856.142857142857</v>
      </c>
      <c r="T9" s="122"/>
      <c r="U9" s="122"/>
      <c r="V9" s="241" t="s">
        <v>72</v>
      </c>
      <c r="W9" s="227">
        <v>7</v>
      </c>
      <c r="X9" s="227">
        <v>26</v>
      </c>
      <c r="Y9" s="171">
        <v>5</v>
      </c>
      <c r="Z9" s="13" t="s">
        <v>72</v>
      </c>
      <c r="AA9" s="172">
        <f t="shared" si="0"/>
        <v>1</v>
      </c>
      <c r="AB9" s="172">
        <f t="shared" si="1"/>
        <v>0.84615384615384615</v>
      </c>
      <c r="AD9" s="172">
        <f t="shared" si="2"/>
        <v>0.9745042492917847</v>
      </c>
      <c r="AE9" s="172">
        <f t="shared" si="3"/>
        <v>0.94634417570197382</v>
      </c>
      <c r="AF9" s="331">
        <v>0</v>
      </c>
    </row>
    <row r="10" spans="1:32" ht="14.25" customHeight="1">
      <c r="B10" s="458"/>
      <c r="C10" s="461"/>
      <c r="D10" s="464"/>
      <c r="E10" s="123" t="s">
        <v>160</v>
      </c>
      <c r="F10" s="209" t="s">
        <v>161</v>
      </c>
      <c r="G10" s="124">
        <v>11398652</v>
      </c>
      <c r="H10" s="125">
        <f>IFERROR(G10/G15,"-")</f>
        <v>6.369352166762296E-2</v>
      </c>
      <c r="I10" s="126">
        <v>63</v>
      </c>
      <c r="J10" s="125">
        <f>IFERROR(I10/D5,"-")</f>
        <v>0.17355371900826447</v>
      </c>
      <c r="K10" s="127">
        <f t="shared" si="4"/>
        <v>180930.98412698411</v>
      </c>
      <c r="L10" s="464"/>
      <c r="M10" s="123" t="s">
        <v>160</v>
      </c>
      <c r="N10" s="209" t="s">
        <v>161</v>
      </c>
      <c r="O10" s="124">
        <v>15579348</v>
      </c>
      <c r="P10" s="125">
        <f>IFERROR(O10/O15,"-")</f>
        <v>3.1657823438144939E-2</v>
      </c>
      <c r="Q10" s="126">
        <v>82</v>
      </c>
      <c r="R10" s="125">
        <f>IFERROR(Q10/L5,"-")</f>
        <v>5.9679767103347887E-2</v>
      </c>
      <c r="S10" s="127">
        <f t="shared" si="5"/>
        <v>189992.04878048779</v>
      </c>
      <c r="T10" s="122"/>
      <c r="U10" s="122"/>
      <c r="V10" s="241" t="s">
        <v>73</v>
      </c>
      <c r="W10" s="227">
        <v>7</v>
      </c>
      <c r="X10" s="227">
        <v>16</v>
      </c>
      <c r="Y10" s="171">
        <v>6</v>
      </c>
      <c r="Z10" s="13" t="s">
        <v>73</v>
      </c>
      <c r="AA10" s="172">
        <f t="shared" si="0"/>
        <v>1</v>
      </c>
      <c r="AB10" s="172">
        <f t="shared" si="1"/>
        <v>1</v>
      </c>
      <c r="AD10" s="172">
        <f t="shared" si="2"/>
        <v>0.9745042492917847</v>
      </c>
      <c r="AE10" s="172">
        <f t="shared" si="3"/>
        <v>0.94634417570197382</v>
      </c>
      <c r="AF10" s="331">
        <v>0</v>
      </c>
    </row>
    <row r="11" spans="1:32" ht="14.25" customHeight="1">
      <c r="B11" s="458"/>
      <c r="C11" s="461"/>
      <c r="D11" s="464"/>
      <c r="E11" s="123" t="s">
        <v>162</v>
      </c>
      <c r="F11" s="209" t="s">
        <v>163</v>
      </c>
      <c r="G11" s="124">
        <v>21573623</v>
      </c>
      <c r="H11" s="125">
        <f>IFERROR(G11/G15,"-")</f>
        <v>0.12054934425576193</v>
      </c>
      <c r="I11" s="126">
        <v>140</v>
      </c>
      <c r="J11" s="125">
        <f>IFERROR(I11/D5,"-")</f>
        <v>0.38567493112947659</v>
      </c>
      <c r="K11" s="127">
        <f t="shared" si="4"/>
        <v>154097.30714285714</v>
      </c>
      <c r="L11" s="464"/>
      <c r="M11" s="123" t="s">
        <v>162</v>
      </c>
      <c r="N11" s="209" t="s">
        <v>163</v>
      </c>
      <c r="O11" s="124">
        <v>84574328</v>
      </c>
      <c r="P11" s="125">
        <f>IFERROR(O11/O15,"-")</f>
        <v>0.1718582281635764</v>
      </c>
      <c r="Q11" s="126">
        <v>457</v>
      </c>
      <c r="R11" s="125">
        <f>IFERROR(Q11/L5,"-")</f>
        <v>0.33260553129548764</v>
      </c>
      <c r="S11" s="127">
        <f t="shared" si="5"/>
        <v>185064.1750547046</v>
      </c>
      <c r="T11" s="122"/>
      <c r="U11" s="122"/>
      <c r="V11" s="241" t="s">
        <v>74</v>
      </c>
      <c r="W11" s="227">
        <v>15</v>
      </c>
      <c r="X11" s="227">
        <v>32</v>
      </c>
      <c r="Y11" s="171">
        <v>7</v>
      </c>
      <c r="Z11" s="13" t="s">
        <v>74</v>
      </c>
      <c r="AA11" s="172">
        <f t="shared" si="0"/>
        <v>1</v>
      </c>
      <c r="AB11" s="240">
        <f t="shared" si="1"/>
        <v>0.9375</v>
      </c>
      <c r="AD11" s="172">
        <f t="shared" si="2"/>
        <v>0.9745042492917847</v>
      </c>
      <c r="AE11" s="172">
        <f t="shared" si="3"/>
        <v>0.94634417570197382</v>
      </c>
      <c r="AF11" s="331">
        <v>0</v>
      </c>
    </row>
    <row r="12" spans="1:32" ht="14.25" customHeight="1">
      <c r="B12" s="458"/>
      <c r="C12" s="461"/>
      <c r="D12" s="464"/>
      <c r="E12" s="123" t="s">
        <v>164</v>
      </c>
      <c r="F12" s="209" t="s">
        <v>165</v>
      </c>
      <c r="G12" s="124">
        <v>46356</v>
      </c>
      <c r="H12" s="125">
        <f>IFERROR(G12/G15,"-")</f>
        <v>2.5902860184031675E-4</v>
      </c>
      <c r="I12" s="126">
        <v>2</v>
      </c>
      <c r="J12" s="125">
        <f>IFERROR(I12/D5,"-")</f>
        <v>5.5096418732782371E-3</v>
      </c>
      <c r="K12" s="127">
        <f t="shared" si="4"/>
        <v>23178</v>
      </c>
      <c r="L12" s="464"/>
      <c r="M12" s="123" t="s">
        <v>164</v>
      </c>
      <c r="N12" s="209" t="s">
        <v>165</v>
      </c>
      <c r="O12" s="124">
        <v>735072</v>
      </c>
      <c r="P12" s="125">
        <f>IFERROR(O12/O15,"-")</f>
        <v>1.4936940615437873E-3</v>
      </c>
      <c r="Q12" s="126">
        <v>10</v>
      </c>
      <c r="R12" s="125">
        <f>IFERROR(Q12/L5,"-")</f>
        <v>7.2780203784570596E-3</v>
      </c>
      <c r="S12" s="127">
        <f t="shared" si="5"/>
        <v>73507.199999999997</v>
      </c>
      <c r="T12" s="122"/>
      <c r="U12" s="122"/>
      <c r="V12" s="241" t="s">
        <v>59</v>
      </c>
      <c r="W12" s="227">
        <v>9</v>
      </c>
      <c r="X12" s="227">
        <v>58</v>
      </c>
      <c r="Y12" s="171">
        <v>8</v>
      </c>
      <c r="Z12" s="13" t="s">
        <v>59</v>
      </c>
      <c r="AA12" s="172">
        <f t="shared" si="0"/>
        <v>1</v>
      </c>
      <c r="AB12" s="240">
        <f t="shared" si="1"/>
        <v>0.94827586206896552</v>
      </c>
      <c r="AD12" s="172">
        <f t="shared" si="2"/>
        <v>0.9745042492917847</v>
      </c>
      <c r="AE12" s="172">
        <f t="shared" si="3"/>
        <v>0.94634417570197382</v>
      </c>
      <c r="AF12" s="331">
        <v>0</v>
      </c>
    </row>
    <row r="13" spans="1:32" ht="14.25" customHeight="1">
      <c r="B13" s="458"/>
      <c r="C13" s="461"/>
      <c r="D13" s="464"/>
      <c r="E13" s="123" t="s">
        <v>166</v>
      </c>
      <c r="F13" s="209" t="s">
        <v>167</v>
      </c>
      <c r="G13" s="124">
        <v>2819518</v>
      </c>
      <c r="H13" s="125">
        <f>IFERROR(G13/G15,"-")</f>
        <v>1.575493583146963E-2</v>
      </c>
      <c r="I13" s="126">
        <v>58</v>
      </c>
      <c r="J13" s="125">
        <f>IFERROR(I13/D5,"-")</f>
        <v>0.15977961432506887</v>
      </c>
      <c r="K13" s="127">
        <f t="shared" si="4"/>
        <v>48612.379310344826</v>
      </c>
      <c r="L13" s="464"/>
      <c r="M13" s="123" t="s">
        <v>166</v>
      </c>
      <c r="N13" s="209" t="s">
        <v>167</v>
      </c>
      <c r="O13" s="124">
        <v>16120974</v>
      </c>
      <c r="P13" s="125">
        <f>IFERROR(O13/O15,"-")</f>
        <v>3.2758427922845369E-2</v>
      </c>
      <c r="Q13" s="126">
        <v>221</v>
      </c>
      <c r="R13" s="125">
        <f>IFERROR(Q13/L5,"-")</f>
        <v>0.16084425036390101</v>
      </c>
      <c r="S13" s="127">
        <f t="shared" si="5"/>
        <v>72945.583710407242</v>
      </c>
      <c r="T13" s="122"/>
      <c r="U13" s="122"/>
      <c r="V13" s="241" t="s">
        <v>75</v>
      </c>
      <c r="W13" s="227">
        <v>4</v>
      </c>
      <c r="X13" s="227">
        <v>16</v>
      </c>
      <c r="Y13" s="171">
        <v>9</v>
      </c>
      <c r="Z13" s="13" t="s">
        <v>75</v>
      </c>
      <c r="AA13" s="172">
        <f t="shared" si="0"/>
        <v>1</v>
      </c>
      <c r="AB13" s="240">
        <f t="shared" si="1"/>
        <v>1</v>
      </c>
      <c r="AD13" s="172">
        <f t="shared" si="2"/>
        <v>0.9745042492917847</v>
      </c>
      <c r="AE13" s="172">
        <f t="shared" si="3"/>
        <v>0.94634417570197382</v>
      </c>
      <c r="AF13" s="331">
        <v>0</v>
      </c>
    </row>
    <row r="14" spans="1:32" ht="14.25" customHeight="1">
      <c r="B14" s="458"/>
      <c r="C14" s="461"/>
      <c r="D14" s="464"/>
      <c r="E14" s="130" t="s">
        <v>177</v>
      </c>
      <c r="F14" s="210" t="s">
        <v>178</v>
      </c>
      <c r="G14" s="131">
        <v>43519040</v>
      </c>
      <c r="H14" s="132">
        <f>IFERROR(G14/G15,"-")</f>
        <v>0.24317620339616916</v>
      </c>
      <c r="I14" s="133">
        <v>95</v>
      </c>
      <c r="J14" s="132">
        <f>IFERROR(I14/D5,"-")</f>
        <v>0.26170798898071623</v>
      </c>
      <c r="K14" s="134">
        <f t="shared" si="4"/>
        <v>458095.15789473685</v>
      </c>
      <c r="L14" s="464"/>
      <c r="M14" s="130" t="s">
        <v>177</v>
      </c>
      <c r="N14" s="210" t="s">
        <v>178</v>
      </c>
      <c r="O14" s="131">
        <v>123422424</v>
      </c>
      <c r="P14" s="132">
        <f>IFERROR(O14/O15,"-")</f>
        <v>0.2507990262044254</v>
      </c>
      <c r="Q14" s="133">
        <v>255</v>
      </c>
      <c r="R14" s="132">
        <f>IFERROR(Q14/L5,"-")</f>
        <v>0.18558951965065501</v>
      </c>
      <c r="S14" s="134">
        <f t="shared" si="5"/>
        <v>484009.50588235294</v>
      </c>
      <c r="T14" s="122"/>
      <c r="U14" s="122"/>
      <c r="V14" s="241" t="s">
        <v>60</v>
      </c>
      <c r="W14" s="227">
        <v>7</v>
      </c>
      <c r="X14" s="227">
        <v>49</v>
      </c>
      <c r="Y14" s="171">
        <v>10</v>
      </c>
      <c r="Z14" s="13" t="s">
        <v>60</v>
      </c>
      <c r="AA14" s="172">
        <f t="shared" si="0"/>
        <v>1</v>
      </c>
      <c r="AB14" s="240">
        <f t="shared" si="1"/>
        <v>0.97959183673469385</v>
      </c>
      <c r="AD14" s="172">
        <f t="shared" si="2"/>
        <v>0.9745042492917847</v>
      </c>
      <c r="AE14" s="172">
        <f t="shared" si="3"/>
        <v>0.94634417570197382</v>
      </c>
      <c r="AF14" s="331">
        <v>0</v>
      </c>
    </row>
    <row r="15" spans="1:32" ht="14.25" customHeight="1">
      <c r="B15" s="459"/>
      <c r="C15" s="462"/>
      <c r="D15" s="465"/>
      <c r="E15" s="135" t="s">
        <v>179</v>
      </c>
      <c r="F15" s="211"/>
      <c r="G15" s="136">
        <v>178960932</v>
      </c>
      <c r="H15" s="137" t="s">
        <v>180</v>
      </c>
      <c r="I15" s="138">
        <v>359</v>
      </c>
      <c r="J15" s="137">
        <f>IFERROR(I15/D5,"-")</f>
        <v>0.98898071625344353</v>
      </c>
      <c r="K15" s="139">
        <f t="shared" si="4"/>
        <v>498498.41782729805</v>
      </c>
      <c r="L15" s="465"/>
      <c r="M15" s="135" t="s">
        <v>179</v>
      </c>
      <c r="N15" s="211"/>
      <c r="O15" s="136">
        <v>492116839</v>
      </c>
      <c r="P15" s="137" t="s">
        <v>180</v>
      </c>
      <c r="Q15" s="138">
        <v>1317</v>
      </c>
      <c r="R15" s="137">
        <f>IFERROR(Q15/L5,"-")</f>
        <v>0.95851528384279472</v>
      </c>
      <c r="S15" s="139">
        <f t="shared" si="5"/>
        <v>373665.02581624908</v>
      </c>
      <c r="T15" s="122"/>
      <c r="U15" s="122"/>
      <c r="V15" s="241" t="s">
        <v>61</v>
      </c>
      <c r="W15" s="227">
        <v>17</v>
      </c>
      <c r="X15" s="227">
        <v>101</v>
      </c>
      <c r="Y15" s="171">
        <v>11</v>
      </c>
      <c r="Z15" s="13" t="s">
        <v>61</v>
      </c>
      <c r="AA15" s="172">
        <f t="shared" si="0"/>
        <v>1</v>
      </c>
      <c r="AB15" s="240">
        <f t="shared" si="1"/>
        <v>0.97029702970297027</v>
      </c>
      <c r="AD15" s="172">
        <f t="shared" si="2"/>
        <v>0.9745042492917847</v>
      </c>
      <c r="AE15" s="172">
        <f t="shared" si="3"/>
        <v>0.94634417570197382</v>
      </c>
      <c r="AF15" s="331">
        <v>0</v>
      </c>
    </row>
    <row r="16" spans="1:32" ht="14.25" customHeight="1">
      <c r="B16" s="457">
        <v>2</v>
      </c>
      <c r="C16" s="460" t="s">
        <v>69</v>
      </c>
      <c r="D16" s="463">
        <f t="shared" ref="D16" si="6">VLOOKUP(C16,$V$5:$X$78,2,0)</f>
        <v>13</v>
      </c>
      <c r="E16" s="117" t="s">
        <v>150</v>
      </c>
      <c r="F16" s="207" t="s">
        <v>151</v>
      </c>
      <c r="G16" s="118">
        <v>415279</v>
      </c>
      <c r="H16" s="119">
        <f t="shared" ref="H16" si="7">IFERROR(G16/G26,"-")</f>
        <v>5.2630725148151009E-2</v>
      </c>
      <c r="I16" s="120">
        <v>9</v>
      </c>
      <c r="J16" s="119">
        <f t="shared" ref="J16" si="8">IFERROR(I16/D16,"-")</f>
        <v>0.69230769230769229</v>
      </c>
      <c r="K16" s="121">
        <f t="shared" si="4"/>
        <v>46142.111111111109</v>
      </c>
      <c r="L16" s="463">
        <f t="shared" ref="L16" si="9">VLOOKUP(C16,$V$5:$X$78,3,0)</f>
        <v>50</v>
      </c>
      <c r="M16" s="117" t="s">
        <v>150</v>
      </c>
      <c r="N16" s="207" t="s">
        <v>151</v>
      </c>
      <c r="O16" s="118">
        <v>3334977</v>
      </c>
      <c r="P16" s="119">
        <f t="shared" ref="P16" si="10">IFERROR(O16/O26,"-")</f>
        <v>0.22220860754797539</v>
      </c>
      <c r="Q16" s="120">
        <v>43</v>
      </c>
      <c r="R16" s="119">
        <f t="shared" ref="R16" si="11">IFERROR(Q16/L16,"-")</f>
        <v>0.86</v>
      </c>
      <c r="S16" s="121">
        <f t="shared" si="5"/>
        <v>77557.604651162794</v>
      </c>
      <c r="T16" s="122"/>
      <c r="U16" s="122"/>
      <c r="V16" s="241" t="s">
        <v>76</v>
      </c>
      <c r="W16" s="227">
        <v>6</v>
      </c>
      <c r="X16" s="227">
        <v>31</v>
      </c>
      <c r="Y16" s="171">
        <v>12</v>
      </c>
      <c r="Z16" s="13" t="s">
        <v>76</v>
      </c>
      <c r="AA16" s="172">
        <f t="shared" si="0"/>
        <v>1</v>
      </c>
      <c r="AB16" s="240">
        <f t="shared" si="1"/>
        <v>0.967741935483871</v>
      </c>
      <c r="AD16" s="172">
        <f t="shared" si="2"/>
        <v>0.9745042492917847</v>
      </c>
      <c r="AE16" s="172">
        <f t="shared" si="3"/>
        <v>0.94634417570197382</v>
      </c>
      <c r="AF16" s="331">
        <v>0</v>
      </c>
    </row>
    <row r="17" spans="2:32" ht="14.25" customHeight="1">
      <c r="B17" s="458"/>
      <c r="C17" s="461"/>
      <c r="D17" s="464"/>
      <c r="E17" s="123" t="s">
        <v>152</v>
      </c>
      <c r="F17" s="208" t="s">
        <v>153</v>
      </c>
      <c r="G17" s="124">
        <v>239919</v>
      </c>
      <c r="H17" s="125">
        <f t="shared" ref="H17" si="12">IFERROR(G17/G26,"-")</f>
        <v>3.0406331518856581E-2</v>
      </c>
      <c r="I17" s="126">
        <v>9</v>
      </c>
      <c r="J17" s="125">
        <f t="shared" ref="J17" si="13">IFERROR(I17/D16,"-")</f>
        <v>0.69230769230769229</v>
      </c>
      <c r="K17" s="127">
        <f t="shared" si="4"/>
        <v>26657.666666666668</v>
      </c>
      <c r="L17" s="464"/>
      <c r="M17" s="123" t="s">
        <v>152</v>
      </c>
      <c r="N17" s="208" t="s">
        <v>153</v>
      </c>
      <c r="O17" s="124">
        <v>1374144</v>
      </c>
      <c r="P17" s="125">
        <f t="shared" ref="P17" si="14">IFERROR(O17/O26,"-")</f>
        <v>9.1558839779226395E-2</v>
      </c>
      <c r="Q17" s="126">
        <v>23</v>
      </c>
      <c r="R17" s="125">
        <f t="shared" ref="R17" si="15">IFERROR(Q17/L16,"-")</f>
        <v>0.46</v>
      </c>
      <c r="S17" s="127">
        <f t="shared" si="5"/>
        <v>59745.391304347824</v>
      </c>
      <c r="T17" s="122"/>
      <c r="U17" s="122"/>
      <c r="V17" s="241" t="s">
        <v>77</v>
      </c>
      <c r="W17" s="227">
        <v>23</v>
      </c>
      <c r="X17" s="227">
        <v>80</v>
      </c>
      <c r="Y17" s="171">
        <v>13</v>
      </c>
      <c r="Z17" s="13" t="s">
        <v>77</v>
      </c>
      <c r="AA17" s="172">
        <f t="shared" si="0"/>
        <v>1</v>
      </c>
      <c r="AB17" s="240">
        <f t="shared" si="1"/>
        <v>0.91249999999999998</v>
      </c>
      <c r="AD17" s="172">
        <f t="shared" si="2"/>
        <v>0.9745042492917847</v>
      </c>
      <c r="AE17" s="172">
        <f t="shared" si="3"/>
        <v>0.94634417570197382</v>
      </c>
      <c r="AF17" s="331">
        <v>0</v>
      </c>
    </row>
    <row r="18" spans="2:32" ht="14.25" customHeight="1">
      <c r="B18" s="458"/>
      <c r="C18" s="461"/>
      <c r="D18" s="464"/>
      <c r="E18" s="123" t="s">
        <v>154</v>
      </c>
      <c r="F18" s="209" t="s">
        <v>155</v>
      </c>
      <c r="G18" s="124">
        <v>672282</v>
      </c>
      <c r="H18" s="125">
        <f t="shared" ref="H18" si="16">IFERROR(G18/G26,"-")</f>
        <v>8.5202211438693637E-2</v>
      </c>
      <c r="I18" s="126">
        <v>10</v>
      </c>
      <c r="J18" s="125">
        <f t="shared" ref="J18" si="17">IFERROR(I18/D16,"-")</f>
        <v>0.76923076923076927</v>
      </c>
      <c r="K18" s="127">
        <f t="shared" si="4"/>
        <v>67228.2</v>
      </c>
      <c r="L18" s="464"/>
      <c r="M18" s="123" t="s">
        <v>154</v>
      </c>
      <c r="N18" s="209" t="s">
        <v>155</v>
      </c>
      <c r="O18" s="124">
        <v>2341318</v>
      </c>
      <c r="P18" s="125">
        <f t="shared" ref="P18" si="18">IFERROR(O18/O26,"-")</f>
        <v>0.15600137950187082</v>
      </c>
      <c r="Q18" s="126">
        <v>41</v>
      </c>
      <c r="R18" s="125">
        <f t="shared" ref="R18" si="19">IFERROR(Q18/L16,"-")</f>
        <v>0.82</v>
      </c>
      <c r="S18" s="127">
        <f t="shared" si="5"/>
        <v>57105.317073170729</v>
      </c>
      <c r="T18" s="122"/>
      <c r="U18" s="122"/>
      <c r="V18" s="241" t="s">
        <v>78</v>
      </c>
      <c r="W18" s="227">
        <v>24</v>
      </c>
      <c r="X18" s="227">
        <v>93</v>
      </c>
      <c r="Y18" s="171">
        <v>14</v>
      </c>
      <c r="Z18" s="13" t="s">
        <v>78</v>
      </c>
      <c r="AA18" s="172">
        <f t="shared" si="0"/>
        <v>1</v>
      </c>
      <c r="AB18" s="240">
        <f t="shared" si="1"/>
        <v>0.956989247311828</v>
      </c>
      <c r="AD18" s="172">
        <f t="shared" si="2"/>
        <v>0.9745042492917847</v>
      </c>
      <c r="AE18" s="172">
        <f t="shared" si="3"/>
        <v>0.94634417570197382</v>
      </c>
      <c r="AF18" s="331">
        <v>0</v>
      </c>
    </row>
    <row r="19" spans="2:32" ht="14.25" customHeight="1">
      <c r="B19" s="458"/>
      <c r="C19" s="461"/>
      <c r="D19" s="464"/>
      <c r="E19" s="123" t="s">
        <v>156</v>
      </c>
      <c r="F19" s="209" t="s">
        <v>157</v>
      </c>
      <c r="G19" s="124">
        <v>2428958</v>
      </c>
      <c r="H19" s="125">
        <f t="shared" ref="H19" si="20">IFERROR(G19/G26,"-")</f>
        <v>0.3078359871180642</v>
      </c>
      <c r="I19" s="126">
        <v>5</v>
      </c>
      <c r="J19" s="125">
        <f t="shared" ref="J19" si="21">IFERROR(I19/D16,"-")</f>
        <v>0.38461538461538464</v>
      </c>
      <c r="K19" s="127">
        <f t="shared" si="4"/>
        <v>485791.6</v>
      </c>
      <c r="L19" s="464"/>
      <c r="M19" s="123" t="s">
        <v>156</v>
      </c>
      <c r="N19" s="209" t="s">
        <v>157</v>
      </c>
      <c r="O19" s="124">
        <v>977876</v>
      </c>
      <c r="P19" s="125">
        <f t="shared" ref="P19" si="22">IFERROR(O19/O26,"-")</f>
        <v>6.5155611062560251E-2</v>
      </c>
      <c r="Q19" s="126">
        <v>17</v>
      </c>
      <c r="R19" s="125">
        <f t="shared" ref="R19" si="23">IFERROR(Q19/L16,"-")</f>
        <v>0.34</v>
      </c>
      <c r="S19" s="127">
        <f t="shared" si="5"/>
        <v>57522.117647058825</v>
      </c>
      <c r="T19" s="122"/>
      <c r="U19" s="122"/>
      <c r="V19" s="241" t="s">
        <v>79</v>
      </c>
      <c r="W19" s="227">
        <v>24</v>
      </c>
      <c r="X19" s="227">
        <v>86</v>
      </c>
      <c r="Y19" s="171">
        <v>15</v>
      </c>
      <c r="Z19" s="13" t="s">
        <v>79</v>
      </c>
      <c r="AA19" s="172">
        <f t="shared" si="0"/>
        <v>1</v>
      </c>
      <c r="AB19" s="240">
        <f t="shared" si="1"/>
        <v>0.94186046511627908</v>
      </c>
      <c r="AD19" s="172">
        <f t="shared" si="2"/>
        <v>0.9745042492917847</v>
      </c>
      <c r="AE19" s="172">
        <f t="shared" si="3"/>
        <v>0.94634417570197382</v>
      </c>
      <c r="AF19" s="331">
        <v>0</v>
      </c>
    </row>
    <row r="20" spans="2:32" ht="14.25" customHeight="1">
      <c r="B20" s="458"/>
      <c r="C20" s="461"/>
      <c r="D20" s="464"/>
      <c r="E20" s="123" t="s">
        <v>158</v>
      </c>
      <c r="F20" s="209" t="s">
        <v>159</v>
      </c>
      <c r="G20" s="124">
        <v>0</v>
      </c>
      <c r="H20" s="125">
        <f t="shared" ref="H20" si="24">IFERROR(G20/G26,"-")</f>
        <v>0</v>
      </c>
      <c r="I20" s="126">
        <v>0</v>
      </c>
      <c r="J20" s="125">
        <f t="shared" ref="J20" si="25">IFERROR(I20/D16,"-")</f>
        <v>0</v>
      </c>
      <c r="K20" s="127" t="str">
        <f t="shared" si="4"/>
        <v>-</v>
      </c>
      <c r="L20" s="464"/>
      <c r="M20" s="123" t="s">
        <v>158</v>
      </c>
      <c r="N20" s="209" t="s">
        <v>159</v>
      </c>
      <c r="O20" s="124">
        <v>0</v>
      </c>
      <c r="P20" s="125">
        <f t="shared" ref="P20" si="26">IFERROR(O20/O26,"-")</f>
        <v>0</v>
      </c>
      <c r="Q20" s="126">
        <v>0</v>
      </c>
      <c r="R20" s="125">
        <f t="shared" ref="R20" si="27">IFERROR(Q20/L16,"-")</f>
        <v>0</v>
      </c>
      <c r="S20" s="127" t="str">
        <f t="shared" si="5"/>
        <v>-</v>
      </c>
      <c r="T20" s="122"/>
      <c r="U20" s="122"/>
      <c r="V20" s="241" t="s">
        <v>62</v>
      </c>
      <c r="W20" s="227">
        <v>27</v>
      </c>
      <c r="X20" s="227">
        <v>68</v>
      </c>
      <c r="Y20" s="171">
        <v>16</v>
      </c>
      <c r="Z20" s="13" t="s">
        <v>62</v>
      </c>
      <c r="AA20" s="172">
        <f t="shared" si="0"/>
        <v>0.96296296296296291</v>
      </c>
      <c r="AB20" s="240">
        <f t="shared" si="1"/>
        <v>0.97058823529411764</v>
      </c>
      <c r="AD20" s="172">
        <f t="shared" si="2"/>
        <v>0.9745042492917847</v>
      </c>
      <c r="AE20" s="172">
        <f t="shared" si="3"/>
        <v>0.94634417570197382</v>
      </c>
      <c r="AF20" s="331">
        <v>0</v>
      </c>
    </row>
    <row r="21" spans="2:32" ht="14.25" customHeight="1">
      <c r="B21" s="458"/>
      <c r="C21" s="461"/>
      <c r="D21" s="464"/>
      <c r="E21" s="123" t="s">
        <v>160</v>
      </c>
      <c r="F21" s="209" t="s">
        <v>161</v>
      </c>
      <c r="G21" s="124">
        <v>0</v>
      </c>
      <c r="H21" s="125">
        <f t="shared" ref="H21" si="28">IFERROR(G21/G26,"-")</f>
        <v>0</v>
      </c>
      <c r="I21" s="126">
        <v>0</v>
      </c>
      <c r="J21" s="125">
        <f t="shared" ref="J21" si="29">IFERROR(I21/D16,"-")</f>
        <v>0</v>
      </c>
      <c r="K21" s="127" t="str">
        <f t="shared" si="4"/>
        <v>-</v>
      </c>
      <c r="L21" s="464"/>
      <c r="M21" s="123" t="s">
        <v>160</v>
      </c>
      <c r="N21" s="209" t="s">
        <v>161</v>
      </c>
      <c r="O21" s="124">
        <v>6180</v>
      </c>
      <c r="P21" s="125">
        <f t="shared" ref="P21" si="30">IFERROR(O21/O26,"-")</f>
        <v>4.1177171376189042E-4</v>
      </c>
      <c r="Q21" s="126">
        <v>1</v>
      </c>
      <c r="R21" s="125">
        <f t="shared" ref="R21" si="31">IFERROR(Q21/L16,"-")</f>
        <v>0.02</v>
      </c>
      <c r="S21" s="127">
        <f t="shared" si="5"/>
        <v>6180</v>
      </c>
      <c r="T21" s="122"/>
      <c r="U21" s="122"/>
      <c r="V21" s="241" t="s">
        <v>80</v>
      </c>
      <c r="W21" s="227">
        <v>18</v>
      </c>
      <c r="X21" s="227">
        <v>66</v>
      </c>
      <c r="Y21" s="171">
        <v>17</v>
      </c>
      <c r="Z21" s="13" t="s">
        <v>80</v>
      </c>
      <c r="AA21" s="172">
        <f t="shared" si="0"/>
        <v>1</v>
      </c>
      <c r="AB21" s="240">
        <f t="shared" si="1"/>
        <v>1</v>
      </c>
      <c r="AD21" s="172">
        <f t="shared" si="2"/>
        <v>0.9745042492917847</v>
      </c>
      <c r="AE21" s="172">
        <f t="shared" si="3"/>
        <v>0.94634417570197382</v>
      </c>
      <c r="AF21" s="331">
        <v>0</v>
      </c>
    </row>
    <row r="22" spans="2:32" ht="14.25" customHeight="1">
      <c r="B22" s="458"/>
      <c r="C22" s="461"/>
      <c r="D22" s="464"/>
      <c r="E22" s="123" t="s">
        <v>162</v>
      </c>
      <c r="F22" s="209" t="s">
        <v>163</v>
      </c>
      <c r="G22" s="124">
        <v>785239</v>
      </c>
      <c r="H22" s="125">
        <f t="shared" ref="H22" si="32">IFERROR(G22/G26,"-")</f>
        <v>9.9517909609224034E-2</v>
      </c>
      <c r="I22" s="126">
        <v>3</v>
      </c>
      <c r="J22" s="125">
        <f t="shared" ref="J22" si="33">IFERROR(I22/D16,"-")</f>
        <v>0.23076923076923078</v>
      </c>
      <c r="K22" s="127">
        <f t="shared" si="4"/>
        <v>261746.33333333334</v>
      </c>
      <c r="L22" s="464"/>
      <c r="M22" s="123" t="s">
        <v>162</v>
      </c>
      <c r="N22" s="209" t="s">
        <v>163</v>
      </c>
      <c r="O22" s="124">
        <v>4743437</v>
      </c>
      <c r="P22" s="125">
        <f t="shared" ref="P22" si="34">IFERROR(O22/O26,"-")</f>
        <v>0.31605391304394176</v>
      </c>
      <c r="Q22" s="126">
        <v>12</v>
      </c>
      <c r="R22" s="125">
        <f t="shared" ref="R22" si="35">IFERROR(Q22/L16,"-")</f>
        <v>0.24</v>
      </c>
      <c r="S22" s="127">
        <f t="shared" si="5"/>
        <v>395286.41666666669</v>
      </c>
      <c r="T22" s="122"/>
      <c r="U22" s="122"/>
      <c r="V22" s="241" t="s">
        <v>63</v>
      </c>
      <c r="W22" s="227">
        <v>29</v>
      </c>
      <c r="X22" s="227">
        <v>90</v>
      </c>
      <c r="Y22" s="171">
        <v>18</v>
      </c>
      <c r="Z22" s="13" t="s">
        <v>63</v>
      </c>
      <c r="AA22" s="172">
        <f t="shared" si="0"/>
        <v>1</v>
      </c>
      <c r="AB22" s="240">
        <f t="shared" si="1"/>
        <v>0.96666666666666667</v>
      </c>
      <c r="AD22" s="172">
        <f t="shared" si="2"/>
        <v>0.9745042492917847</v>
      </c>
      <c r="AE22" s="172">
        <f t="shared" si="3"/>
        <v>0.94634417570197382</v>
      </c>
      <c r="AF22" s="331">
        <v>0</v>
      </c>
    </row>
    <row r="23" spans="2:32" ht="14.25" customHeight="1">
      <c r="B23" s="458"/>
      <c r="C23" s="461"/>
      <c r="D23" s="464"/>
      <c r="E23" s="123" t="s">
        <v>164</v>
      </c>
      <c r="F23" s="209" t="s">
        <v>165</v>
      </c>
      <c r="G23" s="124">
        <v>0</v>
      </c>
      <c r="H23" s="125">
        <f t="shared" ref="H23" si="36">IFERROR(G23/G26,"-")</f>
        <v>0</v>
      </c>
      <c r="I23" s="126">
        <v>0</v>
      </c>
      <c r="J23" s="125">
        <f t="shared" ref="J23" si="37">IFERROR(I23/D16,"-")</f>
        <v>0</v>
      </c>
      <c r="K23" s="127" t="str">
        <f t="shared" si="4"/>
        <v>-</v>
      </c>
      <c r="L23" s="464"/>
      <c r="M23" s="123" t="s">
        <v>164</v>
      </c>
      <c r="N23" s="209" t="s">
        <v>165</v>
      </c>
      <c r="O23" s="124">
        <v>0</v>
      </c>
      <c r="P23" s="125">
        <f t="shared" ref="P23" si="38">IFERROR(O23/O26,"-")</f>
        <v>0</v>
      </c>
      <c r="Q23" s="126">
        <v>0</v>
      </c>
      <c r="R23" s="125">
        <f t="shared" ref="R23" si="39">IFERROR(Q23/L16,"-")</f>
        <v>0</v>
      </c>
      <c r="S23" s="127" t="str">
        <f t="shared" si="5"/>
        <v>-</v>
      </c>
      <c r="T23" s="122"/>
      <c r="U23" s="122"/>
      <c r="V23" s="241" t="s">
        <v>81</v>
      </c>
      <c r="W23" s="227">
        <v>17</v>
      </c>
      <c r="X23" s="227">
        <v>72</v>
      </c>
      <c r="Y23" s="171">
        <v>19</v>
      </c>
      <c r="Z23" s="13" t="s">
        <v>81</v>
      </c>
      <c r="AA23" s="172">
        <f t="shared" si="0"/>
        <v>1</v>
      </c>
      <c r="AB23" s="240">
        <f t="shared" si="1"/>
        <v>1</v>
      </c>
      <c r="AD23" s="172">
        <f t="shared" si="2"/>
        <v>0.9745042492917847</v>
      </c>
      <c r="AE23" s="172">
        <f t="shared" si="3"/>
        <v>0.94634417570197382</v>
      </c>
      <c r="AF23" s="331">
        <v>0</v>
      </c>
    </row>
    <row r="24" spans="2:32" ht="14.25" customHeight="1">
      <c r="B24" s="458"/>
      <c r="C24" s="461"/>
      <c r="D24" s="464"/>
      <c r="E24" s="123" t="s">
        <v>166</v>
      </c>
      <c r="F24" s="209" t="s">
        <v>167</v>
      </c>
      <c r="G24" s="124">
        <v>6158</v>
      </c>
      <c r="H24" s="125">
        <f t="shared" ref="H24" si="40">IFERROR(G24/G26,"-")</f>
        <v>7.8043918778053771E-4</v>
      </c>
      <c r="I24" s="126">
        <v>2</v>
      </c>
      <c r="J24" s="125">
        <f t="shared" ref="J24" si="41">IFERROR(I24/D16,"-")</f>
        <v>0.15384615384615385</v>
      </c>
      <c r="K24" s="127">
        <f t="shared" si="4"/>
        <v>3079</v>
      </c>
      <c r="L24" s="464"/>
      <c r="M24" s="123" t="s">
        <v>166</v>
      </c>
      <c r="N24" s="209" t="s">
        <v>167</v>
      </c>
      <c r="O24" s="124">
        <v>8906</v>
      </c>
      <c r="P24" s="125">
        <f t="shared" ref="P24" si="42">IFERROR(O24/O26,"-")</f>
        <v>5.9340434996171451E-4</v>
      </c>
      <c r="Q24" s="126">
        <v>3</v>
      </c>
      <c r="R24" s="125">
        <f t="shared" ref="R24" si="43">IFERROR(Q24/L16,"-")</f>
        <v>0.06</v>
      </c>
      <c r="S24" s="127">
        <f t="shared" si="5"/>
        <v>2968.6666666666665</v>
      </c>
      <c r="T24" s="122"/>
      <c r="U24" s="122"/>
      <c r="V24" s="241" t="s">
        <v>82</v>
      </c>
      <c r="W24" s="227">
        <v>14</v>
      </c>
      <c r="X24" s="227">
        <v>79</v>
      </c>
      <c r="Y24" s="171">
        <v>20</v>
      </c>
      <c r="Z24" s="13" t="s">
        <v>82</v>
      </c>
      <c r="AA24" s="172">
        <f t="shared" si="0"/>
        <v>1</v>
      </c>
      <c r="AB24" s="240">
        <f t="shared" si="1"/>
        <v>0.91139240506329111</v>
      </c>
      <c r="AD24" s="172">
        <f t="shared" si="2"/>
        <v>0.9745042492917847</v>
      </c>
      <c r="AE24" s="172">
        <f t="shared" si="3"/>
        <v>0.94634417570197382</v>
      </c>
      <c r="AF24" s="331">
        <v>0</v>
      </c>
    </row>
    <row r="25" spans="2:32" ht="14.25" customHeight="1">
      <c r="B25" s="458"/>
      <c r="C25" s="461"/>
      <c r="D25" s="464"/>
      <c r="E25" s="130" t="s">
        <v>177</v>
      </c>
      <c r="F25" s="210" t="s">
        <v>178</v>
      </c>
      <c r="G25" s="131">
        <v>3342594</v>
      </c>
      <c r="H25" s="132">
        <f t="shared" ref="H25" si="44">IFERROR(G25/G26,"-")</f>
        <v>0.42362639597923002</v>
      </c>
      <c r="I25" s="133">
        <v>7</v>
      </c>
      <c r="J25" s="132">
        <f t="shared" ref="J25" si="45">IFERROR(I25/D16,"-")</f>
        <v>0.53846153846153844</v>
      </c>
      <c r="K25" s="134">
        <f t="shared" si="4"/>
        <v>477513.42857142858</v>
      </c>
      <c r="L25" s="464"/>
      <c r="M25" s="130" t="s">
        <v>177</v>
      </c>
      <c r="N25" s="210" t="s">
        <v>178</v>
      </c>
      <c r="O25" s="131">
        <v>2221478</v>
      </c>
      <c r="P25" s="132">
        <f t="shared" ref="P25" si="46">IFERROR(O25/O26,"-")</f>
        <v>0.14801647300070175</v>
      </c>
      <c r="Q25" s="133">
        <v>4</v>
      </c>
      <c r="R25" s="132">
        <f t="shared" ref="R25" si="47">IFERROR(Q25/L16,"-")</f>
        <v>0.08</v>
      </c>
      <c r="S25" s="134">
        <f t="shared" si="5"/>
        <v>555369.5</v>
      </c>
      <c r="T25" s="122"/>
      <c r="U25" s="122"/>
      <c r="V25" s="241" t="s">
        <v>83</v>
      </c>
      <c r="W25" s="227">
        <v>8</v>
      </c>
      <c r="X25" s="227">
        <v>38</v>
      </c>
      <c r="Y25" s="171">
        <v>21</v>
      </c>
      <c r="Z25" s="13" t="s">
        <v>83</v>
      </c>
      <c r="AA25" s="172">
        <f t="shared" si="0"/>
        <v>0.875</v>
      </c>
      <c r="AB25" s="240">
        <f t="shared" si="1"/>
        <v>0.89473684210526316</v>
      </c>
      <c r="AD25" s="172">
        <f t="shared" si="2"/>
        <v>0.9745042492917847</v>
      </c>
      <c r="AE25" s="172">
        <f t="shared" si="3"/>
        <v>0.94634417570197382</v>
      </c>
      <c r="AF25" s="331">
        <v>0</v>
      </c>
    </row>
    <row r="26" spans="2:32" ht="14.25" customHeight="1">
      <c r="B26" s="459"/>
      <c r="C26" s="462"/>
      <c r="D26" s="465"/>
      <c r="E26" s="135" t="s">
        <v>179</v>
      </c>
      <c r="F26" s="211"/>
      <c r="G26" s="136">
        <v>7890429</v>
      </c>
      <c r="H26" s="137" t="s">
        <v>181</v>
      </c>
      <c r="I26" s="138">
        <v>12</v>
      </c>
      <c r="J26" s="137">
        <f t="shared" ref="J26" si="48">IFERROR(I26/D16,"-")</f>
        <v>0.92307692307692313</v>
      </c>
      <c r="K26" s="139">
        <f t="shared" si="4"/>
        <v>657535.75</v>
      </c>
      <c r="L26" s="465"/>
      <c r="M26" s="135" t="s">
        <v>179</v>
      </c>
      <c r="N26" s="211"/>
      <c r="O26" s="136">
        <v>15008316</v>
      </c>
      <c r="P26" s="137" t="s">
        <v>181</v>
      </c>
      <c r="Q26" s="138">
        <v>50</v>
      </c>
      <c r="R26" s="137">
        <f t="shared" ref="R26" si="49">IFERROR(Q26/L16,"-")</f>
        <v>1</v>
      </c>
      <c r="S26" s="139">
        <f t="shared" si="5"/>
        <v>300166.32</v>
      </c>
      <c r="T26" s="122"/>
      <c r="U26" s="122"/>
      <c r="V26" s="241" t="s">
        <v>64</v>
      </c>
      <c r="W26" s="227">
        <v>19</v>
      </c>
      <c r="X26" s="227">
        <v>91</v>
      </c>
      <c r="Y26" s="171">
        <v>22</v>
      </c>
      <c r="Z26" s="13" t="s">
        <v>64</v>
      </c>
      <c r="AA26" s="240">
        <f t="shared" si="0"/>
        <v>0.94736842105263153</v>
      </c>
      <c r="AB26" s="240">
        <f t="shared" si="1"/>
        <v>0.95604395604395609</v>
      </c>
      <c r="AD26" s="172">
        <f t="shared" si="2"/>
        <v>0.9745042492917847</v>
      </c>
      <c r="AE26" s="172">
        <f t="shared" si="3"/>
        <v>0.94634417570197382</v>
      </c>
      <c r="AF26" s="331">
        <v>0</v>
      </c>
    </row>
    <row r="27" spans="2:32" ht="14.25" customHeight="1">
      <c r="B27" s="457">
        <v>3</v>
      </c>
      <c r="C27" s="460" t="s">
        <v>70</v>
      </c>
      <c r="D27" s="463">
        <f t="shared" ref="D27" si="50">VLOOKUP(C27,$V$5:$X$78,2,0)</f>
        <v>15</v>
      </c>
      <c r="E27" s="117" t="s">
        <v>150</v>
      </c>
      <c r="F27" s="207" t="s">
        <v>151</v>
      </c>
      <c r="G27" s="118">
        <v>1733014</v>
      </c>
      <c r="H27" s="119">
        <f t="shared" ref="H27" si="51">IFERROR(G27/G37,"-")</f>
        <v>0.22016969318146448</v>
      </c>
      <c r="I27" s="120">
        <v>12</v>
      </c>
      <c r="J27" s="119">
        <f t="shared" ref="J27" si="52">IFERROR(I27/D27,"-")</f>
        <v>0.8</v>
      </c>
      <c r="K27" s="121">
        <f t="shared" si="4"/>
        <v>144417.83333333334</v>
      </c>
      <c r="L27" s="463">
        <f t="shared" ref="L27" si="53">VLOOKUP(C27,$V$5:$X$78,3,0)</f>
        <v>28</v>
      </c>
      <c r="M27" s="117" t="s">
        <v>150</v>
      </c>
      <c r="N27" s="207" t="s">
        <v>151</v>
      </c>
      <c r="O27" s="118">
        <v>1861143</v>
      </c>
      <c r="P27" s="119">
        <f t="shared" ref="P27" si="54">IFERROR(O27/O37,"-")</f>
        <v>0.11502526807758844</v>
      </c>
      <c r="Q27" s="120">
        <v>24</v>
      </c>
      <c r="R27" s="119">
        <f t="shared" ref="R27" si="55">IFERROR(Q27/L27,"-")</f>
        <v>0.8571428571428571</v>
      </c>
      <c r="S27" s="121">
        <f t="shared" si="5"/>
        <v>77547.625</v>
      </c>
      <c r="T27" s="122"/>
      <c r="U27" s="122"/>
      <c r="V27" s="241" t="s">
        <v>84</v>
      </c>
      <c r="W27" s="227">
        <v>27</v>
      </c>
      <c r="X27" s="227">
        <v>99</v>
      </c>
      <c r="Y27" s="171">
        <v>23</v>
      </c>
      <c r="Z27" s="13" t="s">
        <v>84</v>
      </c>
      <c r="AA27" s="172">
        <f t="shared" si="0"/>
        <v>1</v>
      </c>
      <c r="AB27" s="240">
        <f t="shared" si="1"/>
        <v>0.95959595959595956</v>
      </c>
      <c r="AD27" s="172">
        <f t="shared" si="2"/>
        <v>0.9745042492917847</v>
      </c>
      <c r="AE27" s="172">
        <f t="shared" si="3"/>
        <v>0.94634417570197382</v>
      </c>
      <c r="AF27" s="331">
        <v>0</v>
      </c>
    </row>
    <row r="28" spans="2:32" ht="14.25" customHeight="1">
      <c r="B28" s="458"/>
      <c r="C28" s="461"/>
      <c r="D28" s="464"/>
      <c r="E28" s="123" t="s">
        <v>152</v>
      </c>
      <c r="F28" s="208" t="s">
        <v>153</v>
      </c>
      <c r="G28" s="124">
        <v>556474</v>
      </c>
      <c r="H28" s="125">
        <f t="shared" ref="H28" si="56">IFERROR(G28/G37,"-")</f>
        <v>7.0696895606995824E-2</v>
      </c>
      <c r="I28" s="126">
        <v>11</v>
      </c>
      <c r="J28" s="125">
        <f t="shared" ref="J28" si="57">IFERROR(I28/D27,"-")</f>
        <v>0.73333333333333328</v>
      </c>
      <c r="K28" s="127">
        <f t="shared" si="4"/>
        <v>50588.545454545456</v>
      </c>
      <c r="L28" s="464"/>
      <c r="M28" s="123" t="s">
        <v>152</v>
      </c>
      <c r="N28" s="208" t="s">
        <v>153</v>
      </c>
      <c r="O28" s="124">
        <v>778094</v>
      </c>
      <c r="P28" s="125">
        <f t="shared" ref="P28" si="58">IFERROR(O28/O37,"-")</f>
        <v>4.8088981308563122E-2</v>
      </c>
      <c r="Q28" s="126">
        <v>16</v>
      </c>
      <c r="R28" s="125">
        <f t="shared" ref="R28" si="59">IFERROR(Q28/L27,"-")</f>
        <v>0.5714285714285714</v>
      </c>
      <c r="S28" s="127">
        <f t="shared" si="5"/>
        <v>48630.875</v>
      </c>
      <c r="T28" s="122"/>
      <c r="U28" s="122"/>
      <c r="V28" s="241" t="s">
        <v>85</v>
      </c>
      <c r="W28" s="227">
        <v>9</v>
      </c>
      <c r="X28" s="227">
        <v>44</v>
      </c>
      <c r="Y28" s="171">
        <v>24</v>
      </c>
      <c r="Z28" s="13" t="s">
        <v>85</v>
      </c>
      <c r="AA28" s="172">
        <f t="shared" si="0"/>
        <v>1</v>
      </c>
      <c r="AB28" s="240">
        <f t="shared" si="1"/>
        <v>1</v>
      </c>
      <c r="AD28" s="172">
        <f t="shared" si="2"/>
        <v>0.9745042492917847</v>
      </c>
      <c r="AE28" s="172">
        <f t="shared" si="3"/>
        <v>0.94634417570197382</v>
      </c>
      <c r="AF28" s="331">
        <v>0</v>
      </c>
    </row>
    <row r="29" spans="2:32" ht="14.25" customHeight="1">
      <c r="B29" s="458"/>
      <c r="C29" s="461"/>
      <c r="D29" s="464"/>
      <c r="E29" s="123" t="s">
        <v>154</v>
      </c>
      <c r="F29" s="209" t="s">
        <v>155</v>
      </c>
      <c r="G29" s="124">
        <v>902956</v>
      </c>
      <c r="H29" s="125">
        <f t="shared" ref="H29" si="60">IFERROR(G29/G37,"-")</f>
        <v>0.11471548728190449</v>
      </c>
      <c r="I29" s="126">
        <v>12</v>
      </c>
      <c r="J29" s="125">
        <f t="shared" ref="J29" si="61">IFERROR(I29/D27,"-")</f>
        <v>0.8</v>
      </c>
      <c r="K29" s="127">
        <f t="shared" si="4"/>
        <v>75246.333333333328</v>
      </c>
      <c r="L29" s="464"/>
      <c r="M29" s="123" t="s">
        <v>154</v>
      </c>
      <c r="N29" s="209" t="s">
        <v>155</v>
      </c>
      <c r="O29" s="124">
        <v>2106203</v>
      </c>
      <c r="P29" s="125">
        <f t="shared" ref="P29" si="62">IFERROR(O29/O37,"-")</f>
        <v>0.13017084915066762</v>
      </c>
      <c r="Q29" s="126">
        <v>24</v>
      </c>
      <c r="R29" s="125">
        <f t="shared" ref="R29" si="63">IFERROR(Q29/L27,"-")</f>
        <v>0.8571428571428571</v>
      </c>
      <c r="S29" s="127">
        <f t="shared" si="5"/>
        <v>87758.458333333328</v>
      </c>
      <c r="T29" s="122"/>
      <c r="U29" s="122"/>
      <c r="V29" s="241" t="s">
        <v>86</v>
      </c>
      <c r="W29" s="227">
        <v>12</v>
      </c>
      <c r="X29" s="227">
        <v>31</v>
      </c>
      <c r="Y29" s="171">
        <v>25</v>
      </c>
      <c r="Z29" s="13" t="s">
        <v>86</v>
      </c>
      <c r="AA29" s="172">
        <f t="shared" si="0"/>
        <v>1</v>
      </c>
      <c r="AB29" s="240">
        <f t="shared" si="1"/>
        <v>0.967741935483871</v>
      </c>
      <c r="AD29" s="172">
        <f t="shared" si="2"/>
        <v>0.9745042492917847</v>
      </c>
      <c r="AE29" s="172">
        <f t="shared" si="3"/>
        <v>0.94634417570197382</v>
      </c>
      <c r="AF29" s="331">
        <v>0</v>
      </c>
    </row>
    <row r="30" spans="2:32" ht="14.25" customHeight="1">
      <c r="B30" s="458"/>
      <c r="C30" s="461"/>
      <c r="D30" s="464"/>
      <c r="E30" s="123" t="s">
        <v>156</v>
      </c>
      <c r="F30" s="209" t="s">
        <v>157</v>
      </c>
      <c r="G30" s="124">
        <v>3026337</v>
      </c>
      <c r="H30" s="125">
        <f t="shared" ref="H30" si="64">IFERROR(G30/G37,"-")</f>
        <v>0.38447911485637948</v>
      </c>
      <c r="I30" s="126">
        <v>8</v>
      </c>
      <c r="J30" s="125">
        <f t="shared" ref="J30" si="65">IFERROR(I30/D27,"-")</f>
        <v>0.53333333333333333</v>
      </c>
      <c r="K30" s="127">
        <f t="shared" si="4"/>
        <v>378292.125</v>
      </c>
      <c r="L30" s="464"/>
      <c r="M30" s="123" t="s">
        <v>156</v>
      </c>
      <c r="N30" s="209" t="s">
        <v>157</v>
      </c>
      <c r="O30" s="124">
        <v>705362</v>
      </c>
      <c r="P30" s="125">
        <f t="shared" ref="P30" si="66">IFERROR(O30/O37,"-")</f>
        <v>4.3593884586914565E-2</v>
      </c>
      <c r="Q30" s="126">
        <v>16</v>
      </c>
      <c r="R30" s="125">
        <f t="shared" ref="R30" si="67">IFERROR(Q30/L27,"-")</f>
        <v>0.5714285714285714</v>
      </c>
      <c r="S30" s="127">
        <f t="shared" si="5"/>
        <v>44085.125</v>
      </c>
      <c r="T30" s="122"/>
      <c r="U30" s="122"/>
      <c r="V30" s="241" t="s">
        <v>36</v>
      </c>
      <c r="W30" s="227">
        <v>94</v>
      </c>
      <c r="X30" s="227">
        <v>213</v>
      </c>
      <c r="Y30" s="171">
        <v>26</v>
      </c>
      <c r="Z30" s="13" t="s">
        <v>36</v>
      </c>
      <c r="AA30" s="172">
        <f t="shared" si="0"/>
        <v>0.96808510638297873</v>
      </c>
      <c r="AB30" s="240">
        <f t="shared" si="1"/>
        <v>0.95774647887323938</v>
      </c>
      <c r="AD30" s="172">
        <f t="shared" si="2"/>
        <v>0.9745042492917847</v>
      </c>
      <c r="AE30" s="172">
        <f t="shared" si="3"/>
        <v>0.94634417570197382</v>
      </c>
      <c r="AF30" s="331">
        <v>0</v>
      </c>
    </row>
    <row r="31" spans="2:32" ht="14.25" customHeight="1">
      <c r="B31" s="458"/>
      <c r="C31" s="461"/>
      <c r="D31" s="464"/>
      <c r="E31" s="123" t="s">
        <v>158</v>
      </c>
      <c r="F31" s="209" t="s">
        <v>159</v>
      </c>
      <c r="G31" s="124">
        <v>0</v>
      </c>
      <c r="H31" s="125">
        <f t="shared" ref="H31" si="68">IFERROR(G31/G37,"-")</f>
        <v>0</v>
      </c>
      <c r="I31" s="126">
        <v>0</v>
      </c>
      <c r="J31" s="125">
        <f t="shared" ref="J31" si="69">IFERROR(I31/D27,"-")</f>
        <v>0</v>
      </c>
      <c r="K31" s="127" t="str">
        <f t="shared" si="4"/>
        <v>-</v>
      </c>
      <c r="L31" s="464"/>
      <c r="M31" s="123" t="s">
        <v>158</v>
      </c>
      <c r="N31" s="209" t="s">
        <v>159</v>
      </c>
      <c r="O31" s="124">
        <v>0</v>
      </c>
      <c r="P31" s="125">
        <f t="shared" ref="P31" si="70">IFERROR(O31/O37,"-")</f>
        <v>0</v>
      </c>
      <c r="Q31" s="126">
        <v>0</v>
      </c>
      <c r="R31" s="125">
        <f t="shared" ref="R31" si="71">IFERROR(Q31/L27,"-")</f>
        <v>0</v>
      </c>
      <c r="S31" s="127" t="str">
        <f t="shared" si="5"/>
        <v>-</v>
      </c>
      <c r="T31" s="122"/>
      <c r="U31" s="122"/>
      <c r="V31" s="241" t="s">
        <v>37</v>
      </c>
      <c r="W31" s="227">
        <v>18</v>
      </c>
      <c r="X31" s="227">
        <v>36</v>
      </c>
      <c r="Y31" s="171">
        <v>27</v>
      </c>
      <c r="Z31" s="13" t="s">
        <v>37</v>
      </c>
      <c r="AA31" s="172">
        <f t="shared" si="0"/>
        <v>1</v>
      </c>
      <c r="AB31" s="240">
        <f t="shared" si="1"/>
        <v>0.97222222222222221</v>
      </c>
      <c r="AD31" s="172">
        <f t="shared" si="2"/>
        <v>0.9745042492917847</v>
      </c>
      <c r="AE31" s="172">
        <f t="shared" si="3"/>
        <v>0.94634417570197382</v>
      </c>
      <c r="AF31" s="331">
        <v>0</v>
      </c>
    </row>
    <row r="32" spans="2:32" ht="14.25" customHeight="1">
      <c r="B32" s="458"/>
      <c r="C32" s="461"/>
      <c r="D32" s="464"/>
      <c r="E32" s="123" t="s">
        <v>160</v>
      </c>
      <c r="F32" s="209" t="s">
        <v>161</v>
      </c>
      <c r="G32" s="124">
        <v>12535</v>
      </c>
      <c r="H32" s="125">
        <f t="shared" ref="H32" si="72">IFERROR(G32/G37,"-")</f>
        <v>1.5925013323779596E-3</v>
      </c>
      <c r="I32" s="126">
        <v>4</v>
      </c>
      <c r="J32" s="125">
        <f t="shared" ref="J32" si="73">IFERROR(I32/D27,"-")</f>
        <v>0.26666666666666666</v>
      </c>
      <c r="K32" s="127">
        <f t="shared" si="4"/>
        <v>3133.75</v>
      </c>
      <c r="L32" s="464"/>
      <c r="M32" s="123" t="s">
        <v>160</v>
      </c>
      <c r="N32" s="209" t="s">
        <v>161</v>
      </c>
      <c r="O32" s="124">
        <v>4240</v>
      </c>
      <c r="P32" s="125">
        <f t="shared" ref="P32" si="74">IFERROR(O32/O37,"-")</f>
        <v>2.6204710581023325E-4</v>
      </c>
      <c r="Q32" s="126">
        <v>2</v>
      </c>
      <c r="R32" s="125">
        <f t="shared" ref="R32" si="75">IFERROR(Q32/L27,"-")</f>
        <v>7.1428571428571425E-2</v>
      </c>
      <c r="S32" s="127">
        <f t="shared" si="5"/>
        <v>2120</v>
      </c>
      <c r="T32" s="122"/>
      <c r="U32" s="122"/>
      <c r="V32" s="241" t="s">
        <v>38</v>
      </c>
      <c r="W32" s="227">
        <v>17</v>
      </c>
      <c r="X32" s="227">
        <v>35</v>
      </c>
      <c r="Y32" s="171">
        <v>28</v>
      </c>
      <c r="Z32" s="13" t="s">
        <v>38</v>
      </c>
      <c r="AA32" s="172">
        <f t="shared" si="0"/>
        <v>0.88235294117647056</v>
      </c>
      <c r="AB32" s="240">
        <f t="shared" si="1"/>
        <v>0.97142857142857142</v>
      </c>
      <c r="AD32" s="172">
        <f t="shared" si="2"/>
        <v>0.9745042492917847</v>
      </c>
      <c r="AE32" s="172">
        <f t="shared" si="3"/>
        <v>0.94634417570197382</v>
      </c>
      <c r="AF32" s="331">
        <v>0</v>
      </c>
    </row>
    <row r="33" spans="2:32" ht="14.25" customHeight="1">
      <c r="B33" s="458"/>
      <c r="C33" s="461"/>
      <c r="D33" s="464"/>
      <c r="E33" s="123" t="s">
        <v>162</v>
      </c>
      <c r="F33" s="209" t="s">
        <v>163</v>
      </c>
      <c r="G33" s="124">
        <v>1217796</v>
      </c>
      <c r="H33" s="125">
        <f t="shared" ref="H33" si="76">IFERROR(G33/G37,"-")</f>
        <v>0.15471414061145192</v>
      </c>
      <c r="I33" s="126">
        <v>4</v>
      </c>
      <c r="J33" s="125">
        <f t="shared" ref="J33" si="77">IFERROR(I33/D27,"-")</f>
        <v>0.26666666666666666</v>
      </c>
      <c r="K33" s="127">
        <f t="shared" si="4"/>
        <v>304449</v>
      </c>
      <c r="L33" s="464"/>
      <c r="M33" s="123" t="s">
        <v>162</v>
      </c>
      <c r="N33" s="209" t="s">
        <v>163</v>
      </c>
      <c r="O33" s="124">
        <v>5421539</v>
      </c>
      <c r="P33" s="125">
        <f t="shared" ref="P33" si="78">IFERROR(O33/O37,"-")</f>
        <v>0.3350704254687043</v>
      </c>
      <c r="Q33" s="126">
        <v>12</v>
      </c>
      <c r="R33" s="125">
        <f t="shared" ref="R33" si="79">IFERROR(Q33/L27,"-")</f>
        <v>0.42857142857142855</v>
      </c>
      <c r="S33" s="127">
        <f t="shared" si="5"/>
        <v>451794.91666666669</v>
      </c>
      <c r="T33" s="122"/>
      <c r="U33" s="122"/>
      <c r="V33" s="241" t="s">
        <v>39</v>
      </c>
      <c r="W33" s="227">
        <v>15</v>
      </c>
      <c r="X33" s="227">
        <v>36</v>
      </c>
      <c r="Y33" s="171">
        <v>29</v>
      </c>
      <c r="Z33" s="13" t="s">
        <v>39</v>
      </c>
      <c r="AA33" s="172">
        <f t="shared" si="0"/>
        <v>1</v>
      </c>
      <c r="AB33" s="240">
        <f t="shared" si="1"/>
        <v>0.94444444444444442</v>
      </c>
      <c r="AD33" s="172">
        <f t="shared" si="2"/>
        <v>0.9745042492917847</v>
      </c>
      <c r="AE33" s="172">
        <f t="shared" si="3"/>
        <v>0.94634417570197382</v>
      </c>
      <c r="AF33" s="331">
        <v>0</v>
      </c>
    </row>
    <row r="34" spans="2:32" ht="14.25" customHeight="1">
      <c r="B34" s="458"/>
      <c r="C34" s="461"/>
      <c r="D34" s="464"/>
      <c r="E34" s="123" t="s">
        <v>164</v>
      </c>
      <c r="F34" s="209" t="s">
        <v>165</v>
      </c>
      <c r="G34" s="124">
        <v>0</v>
      </c>
      <c r="H34" s="125">
        <f t="shared" ref="H34" si="80">IFERROR(G34/G37,"-")</f>
        <v>0</v>
      </c>
      <c r="I34" s="126">
        <v>0</v>
      </c>
      <c r="J34" s="125">
        <f t="shared" ref="J34" si="81">IFERROR(I34/D27,"-")</f>
        <v>0</v>
      </c>
      <c r="K34" s="127" t="str">
        <f t="shared" si="4"/>
        <v>-</v>
      </c>
      <c r="L34" s="464"/>
      <c r="M34" s="123" t="s">
        <v>164</v>
      </c>
      <c r="N34" s="209" t="s">
        <v>165</v>
      </c>
      <c r="O34" s="124">
        <v>38027</v>
      </c>
      <c r="P34" s="125">
        <f t="shared" ref="P34" si="82">IFERROR(O34/O37,"-")</f>
        <v>2.350204078454184E-3</v>
      </c>
      <c r="Q34" s="126">
        <v>1</v>
      </c>
      <c r="R34" s="125">
        <f t="shared" ref="R34" si="83">IFERROR(Q34/L27,"-")</f>
        <v>3.5714285714285712E-2</v>
      </c>
      <c r="S34" s="127">
        <f t="shared" si="5"/>
        <v>38027</v>
      </c>
      <c r="T34" s="122"/>
      <c r="U34" s="122"/>
      <c r="V34" s="241" t="s">
        <v>40</v>
      </c>
      <c r="W34" s="227">
        <v>16</v>
      </c>
      <c r="X34" s="227">
        <v>14</v>
      </c>
      <c r="Y34" s="171">
        <v>30</v>
      </c>
      <c r="Z34" s="13" t="s">
        <v>40</v>
      </c>
      <c r="AA34" s="172">
        <f t="shared" si="0"/>
        <v>1</v>
      </c>
      <c r="AB34" s="240">
        <f t="shared" si="1"/>
        <v>0.9285714285714286</v>
      </c>
      <c r="AD34" s="172">
        <f t="shared" si="2"/>
        <v>0.9745042492917847</v>
      </c>
      <c r="AE34" s="172">
        <f t="shared" si="3"/>
        <v>0.94634417570197382</v>
      </c>
      <c r="AF34" s="331">
        <v>0</v>
      </c>
    </row>
    <row r="35" spans="2:32" ht="14.25" customHeight="1">
      <c r="B35" s="458"/>
      <c r="C35" s="461"/>
      <c r="D35" s="464"/>
      <c r="E35" s="123" t="s">
        <v>166</v>
      </c>
      <c r="F35" s="209" t="s">
        <v>167</v>
      </c>
      <c r="G35" s="124">
        <v>42415</v>
      </c>
      <c r="H35" s="125">
        <f t="shared" ref="H35" si="84">IFERROR(G35/G37,"-")</f>
        <v>5.3885874760918355E-3</v>
      </c>
      <c r="I35" s="126">
        <v>3</v>
      </c>
      <c r="J35" s="125">
        <f t="shared" ref="J35" si="85">IFERROR(I35/D27,"-")</f>
        <v>0.2</v>
      </c>
      <c r="K35" s="127">
        <f t="shared" si="4"/>
        <v>14138.333333333334</v>
      </c>
      <c r="L35" s="464"/>
      <c r="M35" s="123" t="s">
        <v>166</v>
      </c>
      <c r="N35" s="209" t="s">
        <v>167</v>
      </c>
      <c r="O35" s="124">
        <v>43046</v>
      </c>
      <c r="P35" s="125">
        <f t="shared" ref="P35" si="86">IFERROR(O35/O37,"-")</f>
        <v>2.6603961596007785E-3</v>
      </c>
      <c r="Q35" s="126">
        <v>5</v>
      </c>
      <c r="R35" s="125">
        <f t="shared" ref="R35" si="87">IFERROR(Q35/L27,"-")</f>
        <v>0.17857142857142858</v>
      </c>
      <c r="S35" s="127">
        <f t="shared" si="5"/>
        <v>8609.2000000000007</v>
      </c>
      <c r="T35" s="122"/>
      <c r="U35" s="122"/>
      <c r="V35" s="241" t="s">
        <v>41</v>
      </c>
      <c r="W35" s="227">
        <v>9</v>
      </c>
      <c r="X35" s="227">
        <v>37</v>
      </c>
      <c r="Y35" s="171">
        <v>31</v>
      </c>
      <c r="Z35" s="13" t="s">
        <v>41</v>
      </c>
      <c r="AA35" s="172">
        <f t="shared" si="0"/>
        <v>1</v>
      </c>
      <c r="AB35" s="240">
        <f t="shared" si="1"/>
        <v>0.94594594594594594</v>
      </c>
      <c r="AD35" s="172">
        <f t="shared" si="2"/>
        <v>0.9745042492917847</v>
      </c>
      <c r="AE35" s="172">
        <f t="shared" si="3"/>
        <v>0.94634417570197382</v>
      </c>
      <c r="AF35" s="331">
        <v>0</v>
      </c>
    </row>
    <row r="36" spans="2:32" ht="14.25" customHeight="1">
      <c r="B36" s="458"/>
      <c r="C36" s="461"/>
      <c r="D36" s="464"/>
      <c r="E36" s="130" t="s">
        <v>177</v>
      </c>
      <c r="F36" s="210" t="s">
        <v>178</v>
      </c>
      <c r="G36" s="131">
        <v>379738</v>
      </c>
      <c r="H36" s="132">
        <f t="shared" ref="H36" si="88">IFERROR(G36/G37,"-")</f>
        <v>4.8243579653333993E-2</v>
      </c>
      <c r="I36" s="133">
        <v>4</v>
      </c>
      <c r="J36" s="132">
        <f t="shared" ref="J36" si="89">IFERROR(I36/D27,"-")</f>
        <v>0.26666666666666666</v>
      </c>
      <c r="K36" s="134">
        <f t="shared" si="4"/>
        <v>94934.5</v>
      </c>
      <c r="L36" s="464"/>
      <c r="M36" s="130" t="s">
        <v>177</v>
      </c>
      <c r="N36" s="210" t="s">
        <v>178</v>
      </c>
      <c r="O36" s="131">
        <v>5222643</v>
      </c>
      <c r="P36" s="132">
        <f t="shared" ref="P36" si="90">IFERROR(O36/O37,"-")</f>
        <v>0.32277794406369675</v>
      </c>
      <c r="Q36" s="133">
        <v>7</v>
      </c>
      <c r="R36" s="132">
        <f t="shared" ref="R36" si="91">IFERROR(Q36/L27,"-")</f>
        <v>0.25</v>
      </c>
      <c r="S36" s="134">
        <f t="shared" si="5"/>
        <v>746091.85714285716</v>
      </c>
      <c r="T36" s="122"/>
      <c r="U36" s="122"/>
      <c r="V36" s="241" t="s">
        <v>42</v>
      </c>
      <c r="W36" s="227">
        <v>18</v>
      </c>
      <c r="X36" s="227">
        <v>47</v>
      </c>
      <c r="Y36" s="171">
        <v>32</v>
      </c>
      <c r="Z36" s="13" t="s">
        <v>42</v>
      </c>
      <c r="AA36" s="240">
        <f t="shared" si="0"/>
        <v>0.94444444444444442</v>
      </c>
      <c r="AB36" s="240">
        <f t="shared" si="1"/>
        <v>0.95744680851063835</v>
      </c>
      <c r="AD36" s="172">
        <f t="shared" si="2"/>
        <v>0.9745042492917847</v>
      </c>
      <c r="AE36" s="172">
        <f t="shared" si="3"/>
        <v>0.94634417570197382</v>
      </c>
      <c r="AF36" s="331">
        <v>0</v>
      </c>
    </row>
    <row r="37" spans="2:32" ht="14.25" customHeight="1">
      <c r="B37" s="459"/>
      <c r="C37" s="462"/>
      <c r="D37" s="465"/>
      <c r="E37" s="135" t="s">
        <v>179</v>
      </c>
      <c r="F37" s="211"/>
      <c r="G37" s="136">
        <v>7871265</v>
      </c>
      <c r="H37" s="137" t="s">
        <v>181</v>
      </c>
      <c r="I37" s="138">
        <v>15</v>
      </c>
      <c r="J37" s="137">
        <f t="shared" ref="J37" si="92">IFERROR(I37/D27,"-")</f>
        <v>1</v>
      </c>
      <c r="K37" s="139">
        <f t="shared" si="4"/>
        <v>524751</v>
      </c>
      <c r="L37" s="465"/>
      <c r="M37" s="135" t="s">
        <v>179</v>
      </c>
      <c r="N37" s="211"/>
      <c r="O37" s="136">
        <v>16180297</v>
      </c>
      <c r="P37" s="137" t="s">
        <v>181</v>
      </c>
      <c r="Q37" s="138">
        <v>28</v>
      </c>
      <c r="R37" s="137">
        <f t="shared" ref="R37" si="93">IFERROR(Q37/L27,"-")</f>
        <v>1</v>
      </c>
      <c r="S37" s="139">
        <f t="shared" si="5"/>
        <v>577867.75</v>
      </c>
      <c r="T37" s="122"/>
      <c r="U37" s="122"/>
      <c r="V37" s="241" t="s">
        <v>43</v>
      </c>
      <c r="W37" s="227">
        <v>1</v>
      </c>
      <c r="X37" s="227">
        <v>8</v>
      </c>
      <c r="Y37" s="171">
        <v>33</v>
      </c>
      <c r="Z37" s="13" t="s">
        <v>43</v>
      </c>
      <c r="AA37" s="240">
        <f t="shared" si="0"/>
        <v>1</v>
      </c>
      <c r="AB37" s="240">
        <f t="shared" si="1"/>
        <v>1</v>
      </c>
      <c r="AD37" s="172">
        <f t="shared" si="2"/>
        <v>0.9745042492917847</v>
      </c>
      <c r="AE37" s="172">
        <f t="shared" si="3"/>
        <v>0.94634417570197382</v>
      </c>
      <c r="AF37" s="331">
        <v>0</v>
      </c>
    </row>
    <row r="38" spans="2:32" ht="14.25" customHeight="1">
      <c r="B38" s="457">
        <v>4</v>
      </c>
      <c r="C38" s="460" t="s">
        <v>71</v>
      </c>
      <c r="D38" s="463">
        <f t="shared" ref="D38" si="94">VLOOKUP(C38,$V$5:$X$78,2,0)</f>
        <v>12</v>
      </c>
      <c r="E38" s="117" t="s">
        <v>150</v>
      </c>
      <c r="F38" s="207" t="s">
        <v>151</v>
      </c>
      <c r="G38" s="118">
        <v>1416396</v>
      </c>
      <c r="H38" s="119">
        <f>IFERROR(G38/G48,"-")</f>
        <v>0.11884661401566675</v>
      </c>
      <c r="I38" s="120">
        <v>9</v>
      </c>
      <c r="J38" s="119">
        <f t="shared" ref="J38" si="95">IFERROR(I38/D38,"-")</f>
        <v>0.75</v>
      </c>
      <c r="K38" s="121">
        <f t="shared" si="4"/>
        <v>157377.33333333334</v>
      </c>
      <c r="L38" s="463">
        <f t="shared" ref="L38" si="96">VLOOKUP(C38,$V$5:$X$78,3,0)</f>
        <v>30</v>
      </c>
      <c r="M38" s="117" t="s">
        <v>150</v>
      </c>
      <c r="N38" s="207" t="s">
        <v>151</v>
      </c>
      <c r="O38" s="118">
        <v>5454362</v>
      </c>
      <c r="P38" s="119">
        <f>IFERROR(O38/O48,"-")</f>
        <v>0.61601904630678517</v>
      </c>
      <c r="Q38" s="120">
        <v>19</v>
      </c>
      <c r="R38" s="119">
        <f t="shared" ref="R38" si="97">IFERROR(Q38/L38,"-")</f>
        <v>0.6333333333333333</v>
      </c>
      <c r="S38" s="121">
        <f t="shared" si="5"/>
        <v>287071.68421052629</v>
      </c>
      <c r="T38" s="122"/>
      <c r="U38" s="122"/>
      <c r="V38" s="241" t="s">
        <v>45</v>
      </c>
      <c r="W38" s="227">
        <v>18</v>
      </c>
      <c r="X38" s="227">
        <v>49</v>
      </c>
      <c r="Y38" s="171">
        <v>34</v>
      </c>
      <c r="Z38" s="13" t="s">
        <v>45</v>
      </c>
      <c r="AA38" s="240">
        <f t="shared" si="0"/>
        <v>0.94444444444444442</v>
      </c>
      <c r="AB38" s="240">
        <f t="shared" si="1"/>
        <v>0.89795918367346939</v>
      </c>
      <c r="AD38" s="172">
        <f t="shared" si="2"/>
        <v>0.9745042492917847</v>
      </c>
      <c r="AE38" s="172">
        <f t="shared" si="3"/>
        <v>0.94634417570197382</v>
      </c>
      <c r="AF38" s="331">
        <v>0</v>
      </c>
    </row>
    <row r="39" spans="2:32" ht="14.25" customHeight="1">
      <c r="B39" s="458"/>
      <c r="C39" s="461"/>
      <c r="D39" s="464"/>
      <c r="E39" s="123" t="s">
        <v>152</v>
      </c>
      <c r="F39" s="208" t="s">
        <v>153</v>
      </c>
      <c r="G39" s="124">
        <v>66694</v>
      </c>
      <c r="H39" s="125">
        <f>IFERROR(G39/G48,"-")</f>
        <v>5.5961440692863284E-3</v>
      </c>
      <c r="I39" s="126">
        <v>2</v>
      </c>
      <c r="J39" s="125">
        <f t="shared" ref="J39" si="98">IFERROR(I39/D38,"-")</f>
        <v>0.16666666666666666</v>
      </c>
      <c r="K39" s="127">
        <f t="shared" si="4"/>
        <v>33347</v>
      </c>
      <c r="L39" s="464"/>
      <c r="M39" s="123" t="s">
        <v>152</v>
      </c>
      <c r="N39" s="208" t="s">
        <v>153</v>
      </c>
      <c r="O39" s="124">
        <v>818724</v>
      </c>
      <c r="P39" s="125">
        <f>IFERROR(O39/O48,"-")</f>
        <v>9.246719921935441E-2</v>
      </c>
      <c r="Q39" s="126">
        <v>15</v>
      </c>
      <c r="R39" s="125">
        <f t="shared" ref="R39" si="99">IFERROR(Q39/L38,"-")</f>
        <v>0.5</v>
      </c>
      <c r="S39" s="127">
        <f t="shared" si="5"/>
        <v>54581.599999999999</v>
      </c>
      <c r="T39" s="122"/>
      <c r="U39" s="122"/>
      <c r="V39" s="241" t="s">
        <v>2</v>
      </c>
      <c r="W39" s="227">
        <v>47</v>
      </c>
      <c r="X39" s="227">
        <v>143</v>
      </c>
      <c r="Y39" s="171">
        <v>35</v>
      </c>
      <c r="Z39" s="13" t="s">
        <v>2</v>
      </c>
      <c r="AA39" s="240">
        <f t="shared" si="0"/>
        <v>0.95744680851063835</v>
      </c>
      <c r="AB39" s="240">
        <f t="shared" si="1"/>
        <v>0.93006993006993011</v>
      </c>
      <c r="AD39" s="172">
        <f t="shared" si="2"/>
        <v>0.9745042492917847</v>
      </c>
      <c r="AE39" s="172">
        <f t="shared" si="3"/>
        <v>0.94634417570197382</v>
      </c>
      <c r="AF39" s="331">
        <v>0</v>
      </c>
    </row>
    <row r="40" spans="2:32" ht="14.25" customHeight="1">
      <c r="B40" s="458"/>
      <c r="C40" s="461"/>
      <c r="D40" s="464"/>
      <c r="E40" s="123" t="s">
        <v>154</v>
      </c>
      <c r="F40" s="209" t="s">
        <v>155</v>
      </c>
      <c r="G40" s="124">
        <v>870878</v>
      </c>
      <c r="H40" s="125">
        <f>IFERROR(G40/G48,"-")</f>
        <v>7.3073421218879345E-2</v>
      </c>
      <c r="I40" s="126">
        <v>7</v>
      </c>
      <c r="J40" s="125">
        <f t="shared" ref="J40" si="100">IFERROR(I40/D38,"-")</f>
        <v>0.58333333333333337</v>
      </c>
      <c r="K40" s="127">
        <f t="shared" si="4"/>
        <v>124411.14285714286</v>
      </c>
      <c r="L40" s="464"/>
      <c r="M40" s="123" t="s">
        <v>154</v>
      </c>
      <c r="N40" s="209" t="s">
        <v>155</v>
      </c>
      <c r="O40" s="124">
        <v>1612845</v>
      </c>
      <c r="P40" s="125">
        <f>IFERROR(O40/O48,"-")</f>
        <v>0.18215572027318078</v>
      </c>
      <c r="Q40" s="126">
        <v>24</v>
      </c>
      <c r="R40" s="125">
        <f t="shared" ref="R40" si="101">IFERROR(Q40/L38,"-")</f>
        <v>0.8</v>
      </c>
      <c r="S40" s="127">
        <f t="shared" si="5"/>
        <v>67201.875</v>
      </c>
      <c r="T40" s="122"/>
      <c r="U40" s="122"/>
      <c r="V40" s="241" t="s">
        <v>3</v>
      </c>
      <c r="W40" s="227">
        <v>8</v>
      </c>
      <c r="X40" s="227">
        <v>64</v>
      </c>
      <c r="Y40" s="171">
        <v>36</v>
      </c>
      <c r="Z40" s="13" t="s">
        <v>3</v>
      </c>
      <c r="AA40" s="240">
        <f t="shared" si="0"/>
        <v>1</v>
      </c>
      <c r="AB40" s="240">
        <f t="shared" si="1"/>
        <v>0.875</v>
      </c>
      <c r="AD40" s="172">
        <f t="shared" si="2"/>
        <v>0.9745042492917847</v>
      </c>
      <c r="AE40" s="172">
        <f t="shared" si="3"/>
        <v>0.94634417570197382</v>
      </c>
      <c r="AF40" s="331">
        <v>0</v>
      </c>
    </row>
    <row r="41" spans="2:32" ht="14.25" customHeight="1">
      <c r="B41" s="458"/>
      <c r="C41" s="461"/>
      <c r="D41" s="464"/>
      <c r="E41" s="123" t="s">
        <v>156</v>
      </c>
      <c r="F41" s="209" t="s">
        <v>157</v>
      </c>
      <c r="G41" s="124">
        <v>8796716</v>
      </c>
      <c r="H41" s="125">
        <f>IFERROR(G41/G48,"-")</f>
        <v>0.73811272487174484</v>
      </c>
      <c r="I41" s="126">
        <v>9</v>
      </c>
      <c r="J41" s="125">
        <f t="shared" ref="J41" si="102">IFERROR(I41/D38,"-")</f>
        <v>0.75</v>
      </c>
      <c r="K41" s="127">
        <f t="shared" si="4"/>
        <v>977412.88888888888</v>
      </c>
      <c r="L41" s="464"/>
      <c r="M41" s="123" t="s">
        <v>156</v>
      </c>
      <c r="N41" s="209" t="s">
        <v>157</v>
      </c>
      <c r="O41" s="124">
        <v>396097</v>
      </c>
      <c r="P41" s="125">
        <f>IFERROR(O41/O48,"-")</f>
        <v>4.4735442235953292E-2</v>
      </c>
      <c r="Q41" s="126">
        <v>7</v>
      </c>
      <c r="R41" s="125">
        <f t="shared" ref="R41" si="103">IFERROR(Q41/L38,"-")</f>
        <v>0.23333333333333334</v>
      </c>
      <c r="S41" s="127">
        <f t="shared" si="5"/>
        <v>56585.285714285717</v>
      </c>
      <c r="T41" s="122"/>
      <c r="U41" s="122"/>
      <c r="V41" s="241" t="s">
        <v>4</v>
      </c>
      <c r="W41" s="227">
        <v>16</v>
      </c>
      <c r="X41" s="227">
        <v>115</v>
      </c>
      <c r="Y41" s="171">
        <v>37</v>
      </c>
      <c r="Z41" s="13" t="s">
        <v>4</v>
      </c>
      <c r="AA41" s="240">
        <f t="shared" si="0"/>
        <v>0.9375</v>
      </c>
      <c r="AB41" s="240">
        <f t="shared" si="1"/>
        <v>0.93913043478260871</v>
      </c>
      <c r="AD41" s="172">
        <f t="shared" si="2"/>
        <v>0.9745042492917847</v>
      </c>
      <c r="AE41" s="172">
        <f t="shared" si="3"/>
        <v>0.94634417570197382</v>
      </c>
      <c r="AF41" s="331">
        <v>0</v>
      </c>
    </row>
    <row r="42" spans="2:32" ht="14.25" customHeight="1">
      <c r="B42" s="458"/>
      <c r="C42" s="461"/>
      <c r="D42" s="464"/>
      <c r="E42" s="123" t="s">
        <v>158</v>
      </c>
      <c r="F42" s="209" t="s">
        <v>159</v>
      </c>
      <c r="G42" s="124">
        <v>0</v>
      </c>
      <c r="H42" s="125">
        <f>IFERROR(G42/G48,"-")</f>
        <v>0</v>
      </c>
      <c r="I42" s="126">
        <v>0</v>
      </c>
      <c r="J42" s="125">
        <f t="shared" ref="J42" si="104">IFERROR(I42/D38,"-")</f>
        <v>0</v>
      </c>
      <c r="K42" s="127" t="str">
        <f t="shared" si="4"/>
        <v>-</v>
      </c>
      <c r="L42" s="464"/>
      <c r="M42" s="123" t="s">
        <v>158</v>
      </c>
      <c r="N42" s="209" t="s">
        <v>159</v>
      </c>
      <c r="O42" s="124">
        <v>0</v>
      </c>
      <c r="P42" s="125">
        <f>IFERROR(O42/O48,"-")</f>
        <v>0</v>
      </c>
      <c r="Q42" s="126">
        <v>0</v>
      </c>
      <c r="R42" s="125">
        <f t="shared" ref="R42" si="105">IFERROR(Q42/L38,"-")</f>
        <v>0</v>
      </c>
      <c r="S42" s="127" t="str">
        <f t="shared" si="5"/>
        <v>-</v>
      </c>
      <c r="T42" s="122"/>
      <c r="U42" s="122"/>
      <c r="V42" s="241" t="s">
        <v>46</v>
      </c>
      <c r="W42" s="227">
        <v>9</v>
      </c>
      <c r="X42" s="227">
        <v>16</v>
      </c>
      <c r="Y42" s="171">
        <v>38</v>
      </c>
      <c r="Z42" s="167" t="s">
        <v>46</v>
      </c>
      <c r="AA42" s="240">
        <f t="shared" si="0"/>
        <v>1</v>
      </c>
      <c r="AB42" s="240">
        <f t="shared" si="1"/>
        <v>0.875</v>
      </c>
      <c r="AD42" s="172">
        <f t="shared" si="2"/>
        <v>0.9745042492917847</v>
      </c>
      <c r="AE42" s="172">
        <f t="shared" si="3"/>
        <v>0.94634417570197382</v>
      </c>
      <c r="AF42" s="331">
        <v>0</v>
      </c>
    </row>
    <row r="43" spans="2:32" ht="14.25" customHeight="1">
      <c r="B43" s="458"/>
      <c r="C43" s="461"/>
      <c r="D43" s="464"/>
      <c r="E43" s="123" t="s">
        <v>160</v>
      </c>
      <c r="F43" s="209" t="s">
        <v>161</v>
      </c>
      <c r="G43" s="124">
        <v>0</v>
      </c>
      <c r="H43" s="125">
        <f>IFERROR(G43/G48,"-")</f>
        <v>0</v>
      </c>
      <c r="I43" s="126">
        <v>0</v>
      </c>
      <c r="J43" s="125">
        <f t="shared" ref="J43" si="106">IFERROR(I43/D38,"-")</f>
        <v>0</v>
      </c>
      <c r="K43" s="127" t="str">
        <f t="shared" si="4"/>
        <v>-</v>
      </c>
      <c r="L43" s="464"/>
      <c r="M43" s="123" t="s">
        <v>160</v>
      </c>
      <c r="N43" s="209" t="s">
        <v>161</v>
      </c>
      <c r="O43" s="124">
        <v>55582</v>
      </c>
      <c r="P43" s="125">
        <f>IFERROR(O43/O48,"-")</f>
        <v>6.2774657479323396E-3</v>
      </c>
      <c r="Q43" s="126">
        <v>4</v>
      </c>
      <c r="R43" s="125">
        <f t="shared" ref="R43" si="107">IFERROR(Q43/L38,"-")</f>
        <v>0.13333333333333333</v>
      </c>
      <c r="S43" s="127">
        <f t="shared" si="5"/>
        <v>13895.5</v>
      </c>
      <c r="T43" s="122"/>
      <c r="U43" s="122"/>
      <c r="V43" s="241" t="s">
        <v>9</v>
      </c>
      <c r="W43" s="227">
        <v>54</v>
      </c>
      <c r="X43" s="227">
        <v>168</v>
      </c>
      <c r="Y43" s="171">
        <v>39</v>
      </c>
      <c r="Z43" s="167" t="s">
        <v>9</v>
      </c>
      <c r="AA43" s="240">
        <f t="shared" si="0"/>
        <v>0.94444444444444442</v>
      </c>
      <c r="AB43" s="240">
        <f t="shared" si="1"/>
        <v>0.9464285714285714</v>
      </c>
      <c r="AD43" s="172">
        <f t="shared" si="2"/>
        <v>0.9745042492917847</v>
      </c>
      <c r="AE43" s="172">
        <f t="shared" si="3"/>
        <v>0.94634417570197382</v>
      </c>
      <c r="AF43" s="331">
        <v>0</v>
      </c>
    </row>
    <row r="44" spans="2:32" ht="14.25" customHeight="1">
      <c r="B44" s="458"/>
      <c r="C44" s="461"/>
      <c r="D44" s="464"/>
      <c r="E44" s="123" t="s">
        <v>162</v>
      </c>
      <c r="F44" s="209" t="s">
        <v>163</v>
      </c>
      <c r="G44" s="124">
        <v>516459</v>
      </c>
      <c r="H44" s="125">
        <f>IFERROR(G44/G48,"-")</f>
        <v>4.3334917232128047E-2</v>
      </c>
      <c r="I44" s="126">
        <v>4</v>
      </c>
      <c r="J44" s="125">
        <f t="shared" ref="J44" si="108">IFERROR(I44/D38,"-")</f>
        <v>0.33333333333333331</v>
      </c>
      <c r="K44" s="127">
        <f t="shared" si="4"/>
        <v>129114.75</v>
      </c>
      <c r="L44" s="464"/>
      <c r="M44" s="123" t="s">
        <v>162</v>
      </c>
      <c r="N44" s="209" t="s">
        <v>163</v>
      </c>
      <c r="O44" s="124">
        <v>352346</v>
      </c>
      <c r="P44" s="125">
        <f>IFERROR(O44/O48,"-")</f>
        <v>3.9794177007321942E-2</v>
      </c>
      <c r="Q44" s="126">
        <v>7</v>
      </c>
      <c r="R44" s="125">
        <f t="shared" ref="R44" si="109">IFERROR(Q44/L38,"-")</f>
        <v>0.23333333333333334</v>
      </c>
      <c r="S44" s="127">
        <f t="shared" si="5"/>
        <v>50335.142857142855</v>
      </c>
      <c r="T44" s="122"/>
      <c r="U44" s="122"/>
      <c r="V44" s="241" t="s">
        <v>47</v>
      </c>
      <c r="W44" s="227">
        <v>7</v>
      </c>
      <c r="X44" s="227">
        <v>16</v>
      </c>
      <c r="Y44" s="171">
        <v>40</v>
      </c>
      <c r="Z44" s="167" t="s">
        <v>47</v>
      </c>
      <c r="AA44" s="240">
        <f t="shared" si="0"/>
        <v>1</v>
      </c>
      <c r="AB44" s="240">
        <f t="shared" si="1"/>
        <v>0.875</v>
      </c>
      <c r="AD44" s="172">
        <f t="shared" si="2"/>
        <v>0.9745042492917847</v>
      </c>
      <c r="AE44" s="172">
        <f t="shared" si="3"/>
        <v>0.94634417570197382</v>
      </c>
      <c r="AF44" s="331">
        <v>0</v>
      </c>
    </row>
    <row r="45" spans="2:32" ht="14.25" customHeight="1">
      <c r="B45" s="458"/>
      <c r="C45" s="461"/>
      <c r="D45" s="464"/>
      <c r="E45" s="123" t="s">
        <v>164</v>
      </c>
      <c r="F45" s="209" t="s">
        <v>165</v>
      </c>
      <c r="G45" s="124">
        <v>31380</v>
      </c>
      <c r="H45" s="125">
        <f>IFERROR(G45/G48,"-")</f>
        <v>2.6330254729691575E-3</v>
      </c>
      <c r="I45" s="126">
        <v>1</v>
      </c>
      <c r="J45" s="125">
        <f t="shared" ref="J45" si="110">IFERROR(I45/D38,"-")</f>
        <v>8.3333333333333329E-2</v>
      </c>
      <c r="K45" s="127">
        <f t="shared" si="4"/>
        <v>31380</v>
      </c>
      <c r="L45" s="464"/>
      <c r="M45" s="123" t="s">
        <v>164</v>
      </c>
      <c r="N45" s="209" t="s">
        <v>165</v>
      </c>
      <c r="O45" s="124">
        <v>0</v>
      </c>
      <c r="P45" s="125">
        <f>IFERROR(O45/O48,"-")</f>
        <v>0</v>
      </c>
      <c r="Q45" s="126">
        <v>0</v>
      </c>
      <c r="R45" s="125">
        <f t="shared" ref="R45" si="111">IFERROR(Q45/L38,"-")</f>
        <v>0</v>
      </c>
      <c r="S45" s="127" t="str">
        <f t="shared" si="5"/>
        <v>-</v>
      </c>
      <c r="T45" s="122"/>
      <c r="U45" s="122"/>
      <c r="V45" s="241" t="s">
        <v>14</v>
      </c>
      <c r="W45" s="227">
        <v>22</v>
      </c>
      <c r="X45" s="227">
        <v>63</v>
      </c>
      <c r="Y45" s="171">
        <v>41</v>
      </c>
      <c r="Z45" s="167" t="s">
        <v>14</v>
      </c>
      <c r="AA45" s="172">
        <f t="shared" si="0"/>
        <v>1</v>
      </c>
      <c r="AB45" s="240">
        <f t="shared" si="1"/>
        <v>0.98412698412698407</v>
      </c>
      <c r="AD45" s="172">
        <f t="shared" si="2"/>
        <v>0.9745042492917847</v>
      </c>
      <c r="AE45" s="172">
        <f t="shared" si="3"/>
        <v>0.94634417570197382</v>
      </c>
      <c r="AF45" s="331">
        <v>0</v>
      </c>
    </row>
    <row r="46" spans="2:32" ht="14.25" customHeight="1">
      <c r="B46" s="458"/>
      <c r="C46" s="461"/>
      <c r="D46" s="464"/>
      <c r="E46" s="123" t="s">
        <v>166</v>
      </c>
      <c r="F46" s="209" t="s">
        <v>167</v>
      </c>
      <c r="G46" s="124">
        <v>4111</v>
      </c>
      <c r="H46" s="125">
        <f>IFERROR(G46/G48,"-")</f>
        <v>3.449447966659084E-4</v>
      </c>
      <c r="I46" s="126">
        <v>2</v>
      </c>
      <c r="J46" s="125">
        <f t="shared" ref="J46" si="112">IFERROR(I46/D38,"-")</f>
        <v>0.16666666666666666</v>
      </c>
      <c r="K46" s="127">
        <f t="shared" si="4"/>
        <v>2055.5</v>
      </c>
      <c r="L46" s="464"/>
      <c r="M46" s="123" t="s">
        <v>166</v>
      </c>
      <c r="N46" s="209" t="s">
        <v>167</v>
      </c>
      <c r="O46" s="124">
        <v>96576</v>
      </c>
      <c r="P46" s="125">
        <f>IFERROR(O46/O48,"-")</f>
        <v>1.0907353676951417E-2</v>
      </c>
      <c r="Q46" s="126">
        <v>2</v>
      </c>
      <c r="R46" s="125">
        <f t="shared" ref="R46" si="113">IFERROR(Q46/L38,"-")</f>
        <v>6.6666666666666666E-2</v>
      </c>
      <c r="S46" s="127">
        <f t="shared" si="5"/>
        <v>48288</v>
      </c>
      <c r="T46" s="122"/>
      <c r="U46" s="122"/>
      <c r="V46" s="241" t="s">
        <v>15</v>
      </c>
      <c r="W46" s="227">
        <v>33</v>
      </c>
      <c r="X46" s="227">
        <v>164</v>
      </c>
      <c r="Y46" s="171">
        <v>42</v>
      </c>
      <c r="Z46" s="167" t="s">
        <v>15</v>
      </c>
      <c r="AA46" s="240">
        <f t="shared" si="0"/>
        <v>0.93939393939393945</v>
      </c>
      <c r="AB46" s="240">
        <f t="shared" si="1"/>
        <v>0.92682926829268297</v>
      </c>
      <c r="AD46" s="172">
        <f t="shared" si="2"/>
        <v>0.9745042492917847</v>
      </c>
      <c r="AE46" s="172">
        <f t="shared" si="3"/>
        <v>0.94634417570197382</v>
      </c>
      <c r="AF46" s="331">
        <v>0</v>
      </c>
    </row>
    <row r="47" spans="2:32" ht="14.25" customHeight="1">
      <c r="B47" s="458"/>
      <c r="C47" s="461"/>
      <c r="D47" s="464"/>
      <c r="E47" s="130" t="s">
        <v>177</v>
      </c>
      <c r="F47" s="210" t="s">
        <v>178</v>
      </c>
      <c r="G47" s="131">
        <v>215215</v>
      </c>
      <c r="H47" s="132">
        <f>IFERROR(G47/G48,"-")</f>
        <v>1.8058208322659568E-2</v>
      </c>
      <c r="I47" s="133">
        <v>2</v>
      </c>
      <c r="J47" s="132">
        <f t="shared" ref="J47" si="114">IFERROR(I47/D38,"-")</f>
        <v>0.16666666666666666</v>
      </c>
      <c r="K47" s="134">
        <f t="shared" si="4"/>
        <v>107607.5</v>
      </c>
      <c r="L47" s="464"/>
      <c r="M47" s="130" t="s">
        <v>177</v>
      </c>
      <c r="N47" s="210" t="s">
        <v>178</v>
      </c>
      <c r="O47" s="131">
        <v>67678</v>
      </c>
      <c r="P47" s="132">
        <f>IFERROR(O47/O48,"-")</f>
        <v>7.6435955325206877E-3</v>
      </c>
      <c r="Q47" s="133">
        <v>3</v>
      </c>
      <c r="R47" s="132">
        <f t="shared" ref="R47" si="115">IFERROR(Q47/L38,"-")</f>
        <v>0.1</v>
      </c>
      <c r="S47" s="134">
        <f t="shared" si="5"/>
        <v>22559.333333333332</v>
      </c>
      <c r="T47" s="122"/>
      <c r="U47" s="122"/>
      <c r="V47" s="241" t="s">
        <v>10</v>
      </c>
      <c r="W47" s="227">
        <v>29</v>
      </c>
      <c r="X47" s="227">
        <v>130</v>
      </c>
      <c r="Y47" s="171">
        <v>43</v>
      </c>
      <c r="Z47" s="167" t="s">
        <v>10</v>
      </c>
      <c r="AA47" s="240">
        <f t="shared" si="0"/>
        <v>1</v>
      </c>
      <c r="AB47" s="240">
        <f t="shared" si="1"/>
        <v>0.93846153846153846</v>
      </c>
      <c r="AD47" s="172">
        <f t="shared" si="2"/>
        <v>0.9745042492917847</v>
      </c>
      <c r="AE47" s="172">
        <f t="shared" si="3"/>
        <v>0.94634417570197382</v>
      </c>
      <c r="AF47" s="331">
        <v>0</v>
      </c>
    </row>
    <row r="48" spans="2:32" ht="14.25" customHeight="1">
      <c r="B48" s="459"/>
      <c r="C48" s="462"/>
      <c r="D48" s="465"/>
      <c r="E48" s="135" t="s">
        <v>179</v>
      </c>
      <c r="F48" s="211"/>
      <c r="G48" s="136">
        <v>11917849</v>
      </c>
      <c r="H48" s="137" t="s">
        <v>181</v>
      </c>
      <c r="I48" s="138">
        <v>12</v>
      </c>
      <c r="J48" s="137">
        <f t="shared" ref="J48" si="116">IFERROR(I48/D38,"-")</f>
        <v>1</v>
      </c>
      <c r="K48" s="139">
        <f t="shared" si="4"/>
        <v>993154.08333333337</v>
      </c>
      <c r="L48" s="465"/>
      <c r="M48" s="135" t="s">
        <v>179</v>
      </c>
      <c r="N48" s="211"/>
      <c r="O48" s="136">
        <v>8854210</v>
      </c>
      <c r="P48" s="137" t="s">
        <v>181</v>
      </c>
      <c r="Q48" s="138">
        <v>28</v>
      </c>
      <c r="R48" s="137">
        <f t="shared" ref="R48" si="117">IFERROR(Q48/L38,"-")</f>
        <v>0.93333333333333335</v>
      </c>
      <c r="S48" s="139">
        <f t="shared" si="5"/>
        <v>316221.78571428574</v>
      </c>
      <c r="T48" s="122"/>
      <c r="U48" s="122"/>
      <c r="V48" s="241" t="s">
        <v>22</v>
      </c>
      <c r="W48" s="227">
        <v>44</v>
      </c>
      <c r="X48" s="227">
        <v>146</v>
      </c>
      <c r="Y48" s="171">
        <v>44</v>
      </c>
      <c r="Z48" s="167" t="s">
        <v>22</v>
      </c>
      <c r="AA48" s="240">
        <f t="shared" si="0"/>
        <v>0.95454545454545459</v>
      </c>
      <c r="AB48" s="240">
        <f t="shared" si="1"/>
        <v>0.9726027397260274</v>
      </c>
      <c r="AD48" s="172">
        <f t="shared" si="2"/>
        <v>0.9745042492917847</v>
      </c>
      <c r="AE48" s="172">
        <f t="shared" si="3"/>
        <v>0.94634417570197382</v>
      </c>
      <c r="AF48" s="331">
        <v>0</v>
      </c>
    </row>
    <row r="49" spans="2:32" ht="14.25" customHeight="1">
      <c r="B49" s="457">
        <v>5</v>
      </c>
      <c r="C49" s="460" t="s">
        <v>72</v>
      </c>
      <c r="D49" s="463">
        <f t="shared" ref="D49" si="118">VLOOKUP(C49,$V$5:$X$78,2,0)</f>
        <v>7</v>
      </c>
      <c r="E49" s="117" t="s">
        <v>150</v>
      </c>
      <c r="F49" s="207" t="s">
        <v>151</v>
      </c>
      <c r="G49" s="118">
        <v>210601</v>
      </c>
      <c r="H49" s="119">
        <f t="shared" ref="H49" si="119">IFERROR(G49/G59,"-")</f>
        <v>8.5422580171509555E-2</v>
      </c>
      <c r="I49" s="120">
        <v>7</v>
      </c>
      <c r="J49" s="119">
        <f t="shared" ref="J49" si="120">IFERROR(I49/D49,"-")</f>
        <v>1</v>
      </c>
      <c r="K49" s="121">
        <f t="shared" si="4"/>
        <v>30085.857142857141</v>
      </c>
      <c r="L49" s="463">
        <f t="shared" ref="L49" si="121">VLOOKUP(C49,$V$5:$X$78,3,0)</f>
        <v>26</v>
      </c>
      <c r="M49" s="117" t="s">
        <v>150</v>
      </c>
      <c r="N49" s="207" t="s">
        <v>151</v>
      </c>
      <c r="O49" s="118">
        <v>1098261</v>
      </c>
      <c r="P49" s="119">
        <f t="shared" ref="P49" si="122">IFERROR(O49/O59,"-")</f>
        <v>0.30336422235677318</v>
      </c>
      <c r="Q49" s="120">
        <v>17</v>
      </c>
      <c r="R49" s="119">
        <f t="shared" ref="R49" si="123">IFERROR(Q49/L49,"-")</f>
        <v>0.65384615384615385</v>
      </c>
      <c r="S49" s="121">
        <f t="shared" si="5"/>
        <v>64603.588235294119</v>
      </c>
      <c r="T49" s="122"/>
      <c r="U49" s="122"/>
      <c r="V49" s="241" t="s">
        <v>48</v>
      </c>
      <c r="W49" s="227">
        <v>11</v>
      </c>
      <c r="X49" s="227">
        <v>12</v>
      </c>
      <c r="Y49" s="171">
        <v>45</v>
      </c>
      <c r="Z49" s="167" t="s">
        <v>48</v>
      </c>
      <c r="AA49" s="240">
        <f t="shared" si="0"/>
        <v>1</v>
      </c>
      <c r="AB49" s="240">
        <f t="shared" si="1"/>
        <v>0.83333333333333337</v>
      </c>
      <c r="AD49" s="172">
        <f t="shared" si="2"/>
        <v>0.9745042492917847</v>
      </c>
      <c r="AE49" s="172">
        <f t="shared" si="3"/>
        <v>0.94634417570197382</v>
      </c>
      <c r="AF49" s="331">
        <v>0</v>
      </c>
    </row>
    <row r="50" spans="2:32" ht="14.25" customHeight="1">
      <c r="B50" s="458"/>
      <c r="C50" s="461"/>
      <c r="D50" s="464"/>
      <c r="E50" s="123" t="s">
        <v>152</v>
      </c>
      <c r="F50" s="208" t="s">
        <v>153</v>
      </c>
      <c r="G50" s="124">
        <v>625</v>
      </c>
      <c r="H50" s="125">
        <f t="shared" ref="H50" si="124">IFERROR(G50/G59,"-")</f>
        <v>2.5350835279601462E-4</v>
      </c>
      <c r="I50" s="126">
        <v>1</v>
      </c>
      <c r="J50" s="125">
        <f t="shared" ref="J50" si="125">IFERROR(I50/D49,"-")</f>
        <v>0.14285714285714285</v>
      </c>
      <c r="K50" s="127">
        <f t="shared" si="4"/>
        <v>625</v>
      </c>
      <c r="L50" s="464"/>
      <c r="M50" s="123" t="s">
        <v>152</v>
      </c>
      <c r="N50" s="208" t="s">
        <v>153</v>
      </c>
      <c r="O50" s="124">
        <v>342451</v>
      </c>
      <c r="P50" s="125">
        <f t="shared" ref="P50" si="126">IFERROR(O50/O59,"-")</f>
        <v>9.4592616245409183E-2</v>
      </c>
      <c r="Q50" s="126">
        <v>10</v>
      </c>
      <c r="R50" s="125">
        <f t="shared" ref="R50" si="127">IFERROR(Q50/L49,"-")</f>
        <v>0.38461538461538464</v>
      </c>
      <c r="S50" s="127">
        <f t="shared" si="5"/>
        <v>34245.1</v>
      </c>
      <c r="T50" s="122"/>
      <c r="U50" s="122"/>
      <c r="V50" s="241" t="s">
        <v>26</v>
      </c>
      <c r="W50" s="227">
        <v>9</v>
      </c>
      <c r="X50" s="227">
        <v>13</v>
      </c>
      <c r="Y50" s="171">
        <v>46</v>
      </c>
      <c r="Z50" s="167" t="s">
        <v>26</v>
      </c>
      <c r="AA50" s="240">
        <f t="shared" si="0"/>
        <v>1</v>
      </c>
      <c r="AB50" s="240">
        <f t="shared" si="1"/>
        <v>0.92307692307692313</v>
      </c>
      <c r="AD50" s="172">
        <f t="shared" si="2"/>
        <v>0.9745042492917847</v>
      </c>
      <c r="AE50" s="172">
        <f t="shared" si="3"/>
        <v>0.94634417570197382</v>
      </c>
      <c r="AF50" s="331">
        <v>0</v>
      </c>
    </row>
    <row r="51" spans="2:32" ht="14.25" customHeight="1">
      <c r="B51" s="458"/>
      <c r="C51" s="461"/>
      <c r="D51" s="464"/>
      <c r="E51" s="123" t="s">
        <v>154</v>
      </c>
      <c r="F51" s="209" t="s">
        <v>155</v>
      </c>
      <c r="G51" s="124">
        <v>392516</v>
      </c>
      <c r="H51" s="125">
        <f t="shared" ref="H51" si="128">IFERROR(G51/G59,"-")</f>
        <v>0.15920973536972874</v>
      </c>
      <c r="I51" s="126">
        <v>6</v>
      </c>
      <c r="J51" s="125">
        <f t="shared" ref="J51" si="129">IFERROR(I51/D49,"-")</f>
        <v>0.8571428571428571</v>
      </c>
      <c r="K51" s="127">
        <f t="shared" si="4"/>
        <v>65419.333333333336</v>
      </c>
      <c r="L51" s="464"/>
      <c r="M51" s="123" t="s">
        <v>154</v>
      </c>
      <c r="N51" s="209" t="s">
        <v>155</v>
      </c>
      <c r="O51" s="124">
        <v>1332185</v>
      </c>
      <c r="P51" s="125">
        <f t="shared" ref="P51" si="130">IFERROR(O51/O59,"-")</f>
        <v>0.36797925680722332</v>
      </c>
      <c r="Q51" s="126">
        <v>20</v>
      </c>
      <c r="R51" s="125">
        <f t="shared" ref="R51" si="131">IFERROR(Q51/L49,"-")</f>
        <v>0.76923076923076927</v>
      </c>
      <c r="S51" s="127">
        <f t="shared" si="5"/>
        <v>66609.25</v>
      </c>
      <c r="T51" s="122"/>
      <c r="U51" s="122"/>
      <c r="V51" s="241" t="s">
        <v>16</v>
      </c>
      <c r="W51" s="227">
        <v>33</v>
      </c>
      <c r="X51" s="227">
        <v>143</v>
      </c>
      <c r="Y51" s="171">
        <v>47</v>
      </c>
      <c r="Z51" s="167" t="s">
        <v>16</v>
      </c>
      <c r="AA51" s="240">
        <f t="shared" si="0"/>
        <v>0.93939393939393945</v>
      </c>
      <c r="AB51" s="240">
        <f t="shared" si="1"/>
        <v>0.90909090909090906</v>
      </c>
      <c r="AD51" s="172">
        <f t="shared" si="2"/>
        <v>0.9745042492917847</v>
      </c>
      <c r="AE51" s="172">
        <f t="shared" si="3"/>
        <v>0.94634417570197382</v>
      </c>
      <c r="AF51" s="331">
        <v>0</v>
      </c>
    </row>
    <row r="52" spans="2:32" ht="14.25" customHeight="1">
      <c r="B52" s="458"/>
      <c r="C52" s="461"/>
      <c r="D52" s="464"/>
      <c r="E52" s="123" t="s">
        <v>156</v>
      </c>
      <c r="F52" s="209" t="s">
        <v>157</v>
      </c>
      <c r="G52" s="124">
        <v>249458</v>
      </c>
      <c r="H52" s="125">
        <f t="shared" ref="H52" si="132">IFERROR(G52/G59,"-")</f>
        <v>0.10118349867486114</v>
      </c>
      <c r="I52" s="126">
        <v>5</v>
      </c>
      <c r="J52" s="125">
        <f t="shared" ref="J52" si="133">IFERROR(I52/D49,"-")</f>
        <v>0.7142857142857143</v>
      </c>
      <c r="K52" s="127">
        <f t="shared" si="4"/>
        <v>49891.6</v>
      </c>
      <c r="L52" s="464"/>
      <c r="M52" s="123" t="s">
        <v>156</v>
      </c>
      <c r="N52" s="209" t="s">
        <v>157</v>
      </c>
      <c r="O52" s="124">
        <v>360869</v>
      </c>
      <c r="P52" s="125">
        <f t="shared" ref="P52" si="134">IFERROR(O52/O59,"-")</f>
        <v>9.9680079286860207E-2</v>
      </c>
      <c r="Q52" s="126">
        <v>11</v>
      </c>
      <c r="R52" s="125">
        <f t="shared" ref="R52" si="135">IFERROR(Q52/L49,"-")</f>
        <v>0.42307692307692307</v>
      </c>
      <c r="S52" s="127">
        <f t="shared" si="5"/>
        <v>32806.272727272728</v>
      </c>
      <c r="T52" s="122"/>
      <c r="U52" s="122"/>
      <c r="V52" s="241" t="s">
        <v>27</v>
      </c>
      <c r="W52" s="227">
        <v>9</v>
      </c>
      <c r="X52" s="227">
        <v>21</v>
      </c>
      <c r="Y52" s="171">
        <v>48</v>
      </c>
      <c r="Z52" s="167" t="s">
        <v>27</v>
      </c>
      <c r="AA52" s="240">
        <f t="shared" si="0"/>
        <v>1</v>
      </c>
      <c r="AB52" s="240">
        <f t="shared" si="1"/>
        <v>0.95238095238095233</v>
      </c>
      <c r="AD52" s="172">
        <f t="shared" si="2"/>
        <v>0.9745042492917847</v>
      </c>
      <c r="AE52" s="172">
        <f t="shared" si="3"/>
        <v>0.94634417570197382</v>
      </c>
      <c r="AF52" s="331">
        <v>0</v>
      </c>
    </row>
    <row r="53" spans="2:32" ht="14.25" customHeight="1">
      <c r="B53" s="458"/>
      <c r="C53" s="461"/>
      <c r="D53" s="464"/>
      <c r="E53" s="123" t="s">
        <v>158</v>
      </c>
      <c r="F53" s="209" t="s">
        <v>159</v>
      </c>
      <c r="G53" s="124">
        <v>0</v>
      </c>
      <c r="H53" s="125">
        <f t="shared" ref="H53" si="136">IFERROR(G53/G59,"-")</f>
        <v>0</v>
      </c>
      <c r="I53" s="126">
        <v>0</v>
      </c>
      <c r="J53" s="125">
        <f t="shared" ref="J53" si="137">IFERROR(I53/D49,"-")</f>
        <v>0</v>
      </c>
      <c r="K53" s="127" t="str">
        <f t="shared" si="4"/>
        <v>-</v>
      </c>
      <c r="L53" s="464"/>
      <c r="M53" s="123" t="s">
        <v>158</v>
      </c>
      <c r="N53" s="209" t="s">
        <v>159</v>
      </c>
      <c r="O53" s="124">
        <v>0</v>
      </c>
      <c r="P53" s="125">
        <f t="shared" ref="P53" si="138">IFERROR(O53/O59,"-")</f>
        <v>0</v>
      </c>
      <c r="Q53" s="126">
        <v>0</v>
      </c>
      <c r="R53" s="125">
        <f t="shared" ref="R53" si="139">IFERROR(Q53/L49,"-")</f>
        <v>0</v>
      </c>
      <c r="S53" s="127" t="str">
        <f t="shared" si="5"/>
        <v>-</v>
      </c>
      <c r="T53" s="122"/>
      <c r="U53" s="122"/>
      <c r="V53" s="241" t="s">
        <v>28</v>
      </c>
      <c r="W53" s="227">
        <v>11</v>
      </c>
      <c r="X53" s="227">
        <v>38</v>
      </c>
      <c r="Y53" s="171">
        <v>49</v>
      </c>
      <c r="Z53" s="167" t="s">
        <v>28</v>
      </c>
      <c r="AA53" s="240">
        <f t="shared" si="0"/>
        <v>1</v>
      </c>
      <c r="AB53" s="240">
        <f t="shared" si="1"/>
        <v>0.92105263157894735</v>
      </c>
      <c r="AD53" s="172">
        <f t="shared" si="2"/>
        <v>0.9745042492917847</v>
      </c>
      <c r="AE53" s="172">
        <f t="shared" si="3"/>
        <v>0.94634417570197382</v>
      </c>
      <c r="AF53" s="331">
        <v>0</v>
      </c>
    </row>
    <row r="54" spans="2:32" ht="14.25" customHeight="1">
      <c r="B54" s="458"/>
      <c r="C54" s="461"/>
      <c r="D54" s="464"/>
      <c r="E54" s="123" t="s">
        <v>160</v>
      </c>
      <c r="F54" s="209" t="s">
        <v>161</v>
      </c>
      <c r="G54" s="124">
        <v>0</v>
      </c>
      <c r="H54" s="125">
        <f t="shared" ref="H54" si="140">IFERROR(G54/G59,"-")</f>
        <v>0</v>
      </c>
      <c r="I54" s="126">
        <v>0</v>
      </c>
      <c r="J54" s="125">
        <f t="shared" ref="J54" si="141">IFERROR(I54/D49,"-")</f>
        <v>0</v>
      </c>
      <c r="K54" s="127" t="str">
        <f t="shared" si="4"/>
        <v>-</v>
      </c>
      <c r="L54" s="464"/>
      <c r="M54" s="123" t="s">
        <v>160</v>
      </c>
      <c r="N54" s="209" t="s">
        <v>161</v>
      </c>
      <c r="O54" s="124">
        <v>67906</v>
      </c>
      <c r="P54" s="125">
        <f t="shared" ref="P54" si="142">IFERROR(O54/O59,"-")</f>
        <v>1.8757154158582558E-2</v>
      </c>
      <c r="Q54" s="126">
        <v>3</v>
      </c>
      <c r="R54" s="125">
        <f t="shared" ref="R54" si="143">IFERROR(Q54/L49,"-")</f>
        <v>0.11538461538461539</v>
      </c>
      <c r="S54" s="127">
        <f t="shared" si="5"/>
        <v>22635.333333333332</v>
      </c>
      <c r="T54" s="122"/>
      <c r="U54" s="122"/>
      <c r="V54" s="241" t="s">
        <v>17</v>
      </c>
      <c r="W54" s="227">
        <v>19</v>
      </c>
      <c r="X54" s="227">
        <v>82</v>
      </c>
      <c r="Y54" s="171">
        <v>50</v>
      </c>
      <c r="Z54" s="167" t="s">
        <v>17</v>
      </c>
      <c r="AA54" s="240">
        <f t="shared" si="0"/>
        <v>1</v>
      </c>
      <c r="AB54" s="240">
        <f t="shared" si="1"/>
        <v>0.93902439024390238</v>
      </c>
      <c r="AD54" s="172">
        <f t="shared" si="2"/>
        <v>0.9745042492917847</v>
      </c>
      <c r="AE54" s="172">
        <f t="shared" si="3"/>
        <v>0.94634417570197382</v>
      </c>
      <c r="AF54" s="331">
        <v>0</v>
      </c>
    </row>
    <row r="55" spans="2:32" ht="14.25" customHeight="1">
      <c r="B55" s="458"/>
      <c r="C55" s="461"/>
      <c r="D55" s="464"/>
      <c r="E55" s="123" t="s">
        <v>162</v>
      </c>
      <c r="F55" s="209" t="s">
        <v>163</v>
      </c>
      <c r="G55" s="124">
        <v>1599921</v>
      </c>
      <c r="H55" s="125">
        <f t="shared" ref="H55" si="144">IFERROR(G55/G59,"-")</f>
        <v>0.64894933970200397</v>
      </c>
      <c r="I55" s="126">
        <v>2</v>
      </c>
      <c r="J55" s="125">
        <f t="shared" ref="J55" si="145">IFERROR(I55/D49,"-")</f>
        <v>0.2857142857142857</v>
      </c>
      <c r="K55" s="127">
        <f t="shared" si="4"/>
        <v>799960.5</v>
      </c>
      <c r="L55" s="464"/>
      <c r="M55" s="123" t="s">
        <v>162</v>
      </c>
      <c r="N55" s="209" t="s">
        <v>163</v>
      </c>
      <c r="O55" s="124">
        <v>214771</v>
      </c>
      <c r="P55" s="125">
        <f t="shared" ref="P55" si="146">IFERROR(O55/O59,"-")</f>
        <v>5.9324547989764304E-2</v>
      </c>
      <c r="Q55" s="126">
        <v>6</v>
      </c>
      <c r="R55" s="125">
        <f t="shared" ref="R55" si="147">IFERROR(Q55/L49,"-")</f>
        <v>0.23076923076923078</v>
      </c>
      <c r="S55" s="127">
        <f t="shared" si="5"/>
        <v>35795.166666666664</v>
      </c>
      <c r="T55" s="122"/>
      <c r="U55" s="122"/>
      <c r="V55" s="241" t="s">
        <v>49</v>
      </c>
      <c r="W55" s="227">
        <v>33</v>
      </c>
      <c r="X55" s="227">
        <v>40</v>
      </c>
      <c r="Y55" s="171">
        <v>51</v>
      </c>
      <c r="Z55" s="167" t="s">
        <v>49</v>
      </c>
      <c r="AA55" s="240">
        <f t="shared" si="0"/>
        <v>0.93939393939393945</v>
      </c>
      <c r="AB55" s="240">
        <f t="shared" si="1"/>
        <v>0.875</v>
      </c>
      <c r="AD55" s="172">
        <f t="shared" si="2"/>
        <v>0.9745042492917847</v>
      </c>
      <c r="AE55" s="172">
        <f t="shared" si="3"/>
        <v>0.94634417570197382</v>
      </c>
      <c r="AF55" s="331">
        <v>0</v>
      </c>
    </row>
    <row r="56" spans="2:32" ht="14.25" customHeight="1">
      <c r="B56" s="458"/>
      <c r="C56" s="461"/>
      <c r="D56" s="464"/>
      <c r="E56" s="123" t="s">
        <v>164</v>
      </c>
      <c r="F56" s="209" t="s">
        <v>165</v>
      </c>
      <c r="G56" s="124">
        <v>0</v>
      </c>
      <c r="H56" s="125">
        <f t="shared" ref="H56" si="148">IFERROR(G56/G59,"-")</f>
        <v>0</v>
      </c>
      <c r="I56" s="126">
        <v>0</v>
      </c>
      <c r="J56" s="125">
        <f t="shared" ref="J56" si="149">IFERROR(I56/D49,"-")</f>
        <v>0</v>
      </c>
      <c r="K56" s="127" t="str">
        <f t="shared" si="4"/>
        <v>-</v>
      </c>
      <c r="L56" s="464"/>
      <c r="M56" s="123" t="s">
        <v>164</v>
      </c>
      <c r="N56" s="209" t="s">
        <v>165</v>
      </c>
      <c r="O56" s="124">
        <v>0</v>
      </c>
      <c r="P56" s="125">
        <f t="shared" ref="P56" si="150">IFERROR(O56/O59,"-")</f>
        <v>0</v>
      </c>
      <c r="Q56" s="126">
        <v>0</v>
      </c>
      <c r="R56" s="125">
        <f t="shared" ref="R56" si="151">IFERROR(Q56/L49,"-")</f>
        <v>0</v>
      </c>
      <c r="S56" s="127" t="str">
        <f t="shared" si="5"/>
        <v>-</v>
      </c>
      <c r="T56" s="122"/>
      <c r="U56" s="122"/>
      <c r="V56" s="241" t="s">
        <v>5</v>
      </c>
      <c r="W56" s="227">
        <v>9</v>
      </c>
      <c r="X56" s="227">
        <v>35</v>
      </c>
      <c r="Y56" s="171">
        <v>52</v>
      </c>
      <c r="Z56" s="167" t="s">
        <v>5</v>
      </c>
      <c r="AA56" s="172">
        <f t="shared" si="0"/>
        <v>1</v>
      </c>
      <c r="AB56" s="240">
        <f t="shared" si="1"/>
        <v>0.94285714285714284</v>
      </c>
      <c r="AD56" s="172">
        <f t="shared" si="2"/>
        <v>0.9745042492917847</v>
      </c>
      <c r="AE56" s="172">
        <f t="shared" si="3"/>
        <v>0.94634417570197382</v>
      </c>
      <c r="AF56" s="331">
        <v>0</v>
      </c>
    </row>
    <row r="57" spans="2:32" ht="14.25" customHeight="1">
      <c r="B57" s="458"/>
      <c r="C57" s="461"/>
      <c r="D57" s="464"/>
      <c r="E57" s="123" t="s">
        <v>166</v>
      </c>
      <c r="F57" s="209" t="s">
        <v>167</v>
      </c>
      <c r="G57" s="124">
        <v>12281</v>
      </c>
      <c r="H57" s="125">
        <f t="shared" ref="H57" si="152">IFERROR(G57/G59,"-")</f>
        <v>4.9813377291005687E-3</v>
      </c>
      <c r="I57" s="126">
        <v>1</v>
      </c>
      <c r="J57" s="125">
        <f t="shared" ref="J57" si="153">IFERROR(I57/D49,"-")</f>
        <v>0.14285714285714285</v>
      </c>
      <c r="K57" s="127">
        <f t="shared" si="4"/>
        <v>12281</v>
      </c>
      <c r="L57" s="464"/>
      <c r="M57" s="123" t="s">
        <v>166</v>
      </c>
      <c r="N57" s="209" t="s">
        <v>167</v>
      </c>
      <c r="O57" s="124">
        <v>14951</v>
      </c>
      <c r="P57" s="125">
        <f t="shared" ref="P57" si="154">IFERROR(O57/O59,"-")</f>
        <v>4.1298001918087923E-3</v>
      </c>
      <c r="Q57" s="126">
        <v>2</v>
      </c>
      <c r="R57" s="125">
        <f t="shared" ref="R57" si="155">IFERROR(Q57/L49,"-")</f>
        <v>7.6923076923076927E-2</v>
      </c>
      <c r="S57" s="127">
        <f t="shared" si="5"/>
        <v>7475.5</v>
      </c>
      <c r="T57" s="122"/>
      <c r="U57" s="122"/>
      <c r="V57" s="241" t="s">
        <v>23</v>
      </c>
      <c r="W57" s="227">
        <v>6</v>
      </c>
      <c r="X57" s="227">
        <v>21</v>
      </c>
      <c r="Y57" s="171">
        <v>53</v>
      </c>
      <c r="Z57" s="167" t="s">
        <v>23</v>
      </c>
      <c r="AA57" s="172">
        <f t="shared" si="0"/>
        <v>1</v>
      </c>
      <c r="AB57" s="240">
        <f t="shared" si="1"/>
        <v>0.95238095238095233</v>
      </c>
      <c r="AD57" s="172">
        <f t="shared" si="2"/>
        <v>0.9745042492917847</v>
      </c>
      <c r="AE57" s="172">
        <f t="shared" si="3"/>
        <v>0.94634417570197382</v>
      </c>
      <c r="AF57" s="331">
        <v>0</v>
      </c>
    </row>
    <row r="58" spans="2:32" ht="14.25" customHeight="1">
      <c r="B58" s="458"/>
      <c r="C58" s="461"/>
      <c r="D58" s="464"/>
      <c r="E58" s="130" t="s">
        <v>177</v>
      </c>
      <c r="F58" s="210" t="s">
        <v>178</v>
      </c>
      <c r="G58" s="131">
        <v>0</v>
      </c>
      <c r="H58" s="132">
        <f t="shared" ref="H58" si="156">IFERROR(G58/G59,"-")</f>
        <v>0</v>
      </c>
      <c r="I58" s="133">
        <v>0</v>
      </c>
      <c r="J58" s="132">
        <f t="shared" ref="J58" si="157">IFERROR(I58/D49,"-")</f>
        <v>0</v>
      </c>
      <c r="K58" s="134" t="str">
        <f t="shared" si="4"/>
        <v>-</v>
      </c>
      <c r="L58" s="464"/>
      <c r="M58" s="130" t="s">
        <v>177</v>
      </c>
      <c r="N58" s="210" t="s">
        <v>178</v>
      </c>
      <c r="O58" s="131">
        <v>188878</v>
      </c>
      <c r="P58" s="132">
        <f t="shared" ref="P58" si="158">IFERROR(O58/O59,"-")</f>
        <v>5.2172322963578426E-2</v>
      </c>
      <c r="Q58" s="133">
        <v>4</v>
      </c>
      <c r="R58" s="132">
        <f t="shared" ref="R58" si="159">IFERROR(Q58/L49,"-")</f>
        <v>0.15384615384615385</v>
      </c>
      <c r="S58" s="134">
        <f t="shared" si="5"/>
        <v>47219.5</v>
      </c>
      <c r="T58" s="122"/>
      <c r="U58" s="122"/>
      <c r="V58" s="241" t="s">
        <v>29</v>
      </c>
      <c r="W58" s="227">
        <v>7</v>
      </c>
      <c r="X58" s="227">
        <v>9</v>
      </c>
      <c r="Y58" s="171">
        <v>54</v>
      </c>
      <c r="Z58" s="167" t="s">
        <v>29</v>
      </c>
      <c r="AA58" s="172">
        <f t="shared" si="0"/>
        <v>1</v>
      </c>
      <c r="AB58" s="240">
        <f t="shared" si="1"/>
        <v>1</v>
      </c>
      <c r="AD58" s="172">
        <f t="shared" si="2"/>
        <v>0.9745042492917847</v>
      </c>
      <c r="AE58" s="172">
        <f t="shared" si="3"/>
        <v>0.94634417570197382</v>
      </c>
      <c r="AF58" s="331">
        <v>0</v>
      </c>
    </row>
    <row r="59" spans="2:32" ht="14.25" customHeight="1">
      <c r="B59" s="459"/>
      <c r="C59" s="462"/>
      <c r="D59" s="465"/>
      <c r="E59" s="135" t="s">
        <v>179</v>
      </c>
      <c r="F59" s="211"/>
      <c r="G59" s="136">
        <v>2465402</v>
      </c>
      <c r="H59" s="137" t="s">
        <v>181</v>
      </c>
      <c r="I59" s="138">
        <v>7</v>
      </c>
      <c r="J59" s="137">
        <f t="shared" ref="J59" si="160">IFERROR(I59/D49,"-")</f>
        <v>1</v>
      </c>
      <c r="K59" s="139">
        <f t="shared" si="4"/>
        <v>352200.28571428574</v>
      </c>
      <c r="L59" s="465"/>
      <c r="M59" s="135" t="s">
        <v>179</v>
      </c>
      <c r="N59" s="211"/>
      <c r="O59" s="136">
        <v>3620272</v>
      </c>
      <c r="P59" s="137" t="s">
        <v>181</v>
      </c>
      <c r="Q59" s="138">
        <v>22</v>
      </c>
      <c r="R59" s="137">
        <f t="shared" ref="R59" si="161">IFERROR(Q59/L49,"-")</f>
        <v>0.84615384615384615</v>
      </c>
      <c r="S59" s="139">
        <f t="shared" si="5"/>
        <v>164557.81818181818</v>
      </c>
      <c r="T59" s="122"/>
      <c r="U59" s="122"/>
      <c r="V59" s="241" t="s">
        <v>18</v>
      </c>
      <c r="W59" s="227">
        <v>14</v>
      </c>
      <c r="X59" s="227">
        <v>68</v>
      </c>
      <c r="Y59" s="171">
        <v>55</v>
      </c>
      <c r="Z59" s="167" t="s">
        <v>18</v>
      </c>
      <c r="AA59" s="172">
        <f t="shared" si="0"/>
        <v>1</v>
      </c>
      <c r="AB59" s="240">
        <f t="shared" si="1"/>
        <v>0.94117647058823528</v>
      </c>
      <c r="AD59" s="172">
        <f t="shared" si="2"/>
        <v>0.9745042492917847</v>
      </c>
      <c r="AE59" s="172">
        <f t="shared" si="3"/>
        <v>0.94634417570197382</v>
      </c>
      <c r="AF59" s="331">
        <v>0</v>
      </c>
    </row>
    <row r="60" spans="2:32" ht="14.25" customHeight="1">
      <c r="B60" s="457">
        <v>6</v>
      </c>
      <c r="C60" s="460" t="s">
        <v>73</v>
      </c>
      <c r="D60" s="463">
        <f t="shared" ref="D60" si="162">VLOOKUP(C60,$V$5:$X$78,2,0)</f>
        <v>7</v>
      </c>
      <c r="E60" s="117" t="s">
        <v>150</v>
      </c>
      <c r="F60" s="207" t="s">
        <v>151</v>
      </c>
      <c r="G60" s="118">
        <v>273416</v>
      </c>
      <c r="H60" s="119">
        <f t="shared" ref="H60" si="163">IFERROR(G60/G70,"-")</f>
        <v>0.10523564824098554</v>
      </c>
      <c r="I60" s="120">
        <v>5</v>
      </c>
      <c r="J60" s="119">
        <f t="shared" ref="J60" si="164">IFERROR(I60/D60,"-")</f>
        <v>0.7142857142857143</v>
      </c>
      <c r="K60" s="121">
        <f t="shared" si="4"/>
        <v>54683.199999999997</v>
      </c>
      <c r="L60" s="463">
        <f t="shared" ref="L60" si="165">VLOOKUP(C60,$V$5:$X$78,3,0)</f>
        <v>16</v>
      </c>
      <c r="M60" s="117" t="s">
        <v>150</v>
      </c>
      <c r="N60" s="207" t="s">
        <v>151</v>
      </c>
      <c r="O60" s="118">
        <v>1355409</v>
      </c>
      <c r="P60" s="119">
        <f t="shared" ref="P60" si="166">IFERROR(O60/O70,"-")</f>
        <v>0.1251560053615243</v>
      </c>
      <c r="Q60" s="120">
        <v>13</v>
      </c>
      <c r="R60" s="119">
        <f t="shared" ref="R60" si="167">IFERROR(Q60/L60,"-")</f>
        <v>0.8125</v>
      </c>
      <c r="S60" s="121">
        <f t="shared" si="5"/>
        <v>104262.23076923077</v>
      </c>
      <c r="T60" s="122"/>
      <c r="U60" s="122"/>
      <c r="V60" s="241" t="s">
        <v>11</v>
      </c>
      <c r="W60" s="227">
        <v>9</v>
      </c>
      <c r="X60" s="227">
        <v>25</v>
      </c>
      <c r="Y60" s="171">
        <v>56</v>
      </c>
      <c r="Z60" s="167" t="s">
        <v>11</v>
      </c>
      <c r="AA60" s="172">
        <f t="shared" si="0"/>
        <v>1</v>
      </c>
      <c r="AB60" s="240">
        <f t="shared" si="1"/>
        <v>1</v>
      </c>
      <c r="AD60" s="172">
        <f t="shared" si="2"/>
        <v>0.9745042492917847</v>
      </c>
      <c r="AE60" s="172">
        <f t="shared" si="3"/>
        <v>0.94634417570197382</v>
      </c>
      <c r="AF60" s="331">
        <v>0</v>
      </c>
    </row>
    <row r="61" spans="2:32" ht="14.25" customHeight="1">
      <c r="B61" s="458"/>
      <c r="C61" s="461"/>
      <c r="D61" s="464"/>
      <c r="E61" s="123" t="s">
        <v>152</v>
      </c>
      <c r="F61" s="208" t="s">
        <v>153</v>
      </c>
      <c r="G61" s="124">
        <v>121148</v>
      </c>
      <c r="H61" s="125">
        <f t="shared" ref="H61" si="168">IFERROR(G61/G70,"-")</f>
        <v>4.662890362341237E-2</v>
      </c>
      <c r="I61" s="126">
        <v>5</v>
      </c>
      <c r="J61" s="125">
        <f t="shared" ref="J61" si="169">IFERROR(I61/D60,"-")</f>
        <v>0.7142857142857143</v>
      </c>
      <c r="K61" s="127">
        <f t="shared" si="4"/>
        <v>24229.599999999999</v>
      </c>
      <c r="L61" s="464"/>
      <c r="M61" s="123" t="s">
        <v>152</v>
      </c>
      <c r="N61" s="208" t="s">
        <v>153</v>
      </c>
      <c r="O61" s="124">
        <v>102061</v>
      </c>
      <c r="P61" s="125">
        <f t="shared" ref="P61" si="170">IFERROR(O61/O70,"-")</f>
        <v>9.4241273764616666E-3</v>
      </c>
      <c r="Q61" s="126">
        <v>4</v>
      </c>
      <c r="R61" s="125">
        <f t="shared" ref="R61" si="171">IFERROR(Q61/L60,"-")</f>
        <v>0.25</v>
      </c>
      <c r="S61" s="127">
        <f t="shared" si="5"/>
        <v>25515.25</v>
      </c>
      <c r="T61" s="122"/>
      <c r="U61" s="122"/>
      <c r="V61" s="241" t="s">
        <v>50</v>
      </c>
      <c r="W61" s="227">
        <v>11</v>
      </c>
      <c r="X61" s="227">
        <v>12</v>
      </c>
      <c r="Y61" s="171">
        <v>57</v>
      </c>
      <c r="Z61" s="167" t="s">
        <v>50</v>
      </c>
      <c r="AA61" s="172">
        <f t="shared" si="0"/>
        <v>0.90909090909090906</v>
      </c>
      <c r="AB61" s="240">
        <f t="shared" si="1"/>
        <v>0.91666666666666663</v>
      </c>
      <c r="AD61" s="172">
        <f t="shared" si="2"/>
        <v>0.9745042492917847</v>
      </c>
      <c r="AE61" s="172">
        <f t="shared" si="3"/>
        <v>0.94634417570197382</v>
      </c>
      <c r="AF61" s="331">
        <v>0</v>
      </c>
    </row>
    <row r="62" spans="2:32" ht="14.25" customHeight="1">
      <c r="B62" s="458"/>
      <c r="C62" s="461"/>
      <c r="D62" s="464"/>
      <c r="E62" s="123" t="s">
        <v>154</v>
      </c>
      <c r="F62" s="209" t="s">
        <v>155</v>
      </c>
      <c r="G62" s="124">
        <v>188784</v>
      </c>
      <c r="H62" s="125">
        <f t="shared" ref="H62" si="172">IFERROR(G62/G70,"-")</f>
        <v>7.2661463182572397E-2</v>
      </c>
      <c r="I62" s="126">
        <v>6</v>
      </c>
      <c r="J62" s="125">
        <f t="shared" ref="J62" si="173">IFERROR(I62/D60,"-")</f>
        <v>0.8571428571428571</v>
      </c>
      <c r="K62" s="127">
        <f t="shared" si="4"/>
        <v>31464</v>
      </c>
      <c r="L62" s="464"/>
      <c r="M62" s="123" t="s">
        <v>154</v>
      </c>
      <c r="N62" s="209" t="s">
        <v>155</v>
      </c>
      <c r="O62" s="124">
        <v>739972</v>
      </c>
      <c r="P62" s="125">
        <f t="shared" ref="P62" si="174">IFERROR(O62/O70,"-")</f>
        <v>6.8327670540315036E-2</v>
      </c>
      <c r="Q62" s="126">
        <v>13</v>
      </c>
      <c r="R62" s="125">
        <f t="shared" ref="R62" si="175">IFERROR(Q62/L60,"-")</f>
        <v>0.8125</v>
      </c>
      <c r="S62" s="127">
        <f t="shared" si="5"/>
        <v>56920.923076923078</v>
      </c>
      <c r="T62" s="122"/>
      <c r="U62" s="122"/>
      <c r="V62" s="241" t="s">
        <v>30</v>
      </c>
      <c r="W62" s="227">
        <v>4</v>
      </c>
      <c r="X62" s="227">
        <v>11</v>
      </c>
      <c r="Y62" s="171">
        <v>58</v>
      </c>
      <c r="Z62" s="167" t="s">
        <v>30</v>
      </c>
      <c r="AA62" s="172">
        <f t="shared" si="0"/>
        <v>1</v>
      </c>
      <c r="AB62" s="240">
        <f t="shared" si="1"/>
        <v>0.90909090909090906</v>
      </c>
      <c r="AD62" s="172">
        <f t="shared" si="2"/>
        <v>0.9745042492917847</v>
      </c>
      <c r="AE62" s="172">
        <f t="shared" si="3"/>
        <v>0.94634417570197382</v>
      </c>
      <c r="AF62" s="331">
        <v>0</v>
      </c>
    </row>
    <row r="63" spans="2:32" ht="14.25" customHeight="1">
      <c r="B63" s="458"/>
      <c r="C63" s="461"/>
      <c r="D63" s="464"/>
      <c r="E63" s="123" t="s">
        <v>156</v>
      </c>
      <c r="F63" s="209" t="s">
        <v>157</v>
      </c>
      <c r="G63" s="124">
        <v>29506</v>
      </c>
      <c r="H63" s="125">
        <f t="shared" ref="H63" si="176">IFERROR(G63/G70,"-")</f>
        <v>1.135662520481069E-2</v>
      </c>
      <c r="I63" s="126">
        <v>4</v>
      </c>
      <c r="J63" s="125">
        <f t="shared" ref="J63" si="177">IFERROR(I63/D60,"-")</f>
        <v>0.5714285714285714</v>
      </c>
      <c r="K63" s="127">
        <f t="shared" si="4"/>
        <v>7376.5</v>
      </c>
      <c r="L63" s="464"/>
      <c r="M63" s="123" t="s">
        <v>156</v>
      </c>
      <c r="N63" s="209" t="s">
        <v>157</v>
      </c>
      <c r="O63" s="124">
        <v>164882</v>
      </c>
      <c r="P63" s="125">
        <f t="shared" ref="P63" si="178">IFERROR(O63/O70,"-")</f>
        <v>1.5224904420745953E-2</v>
      </c>
      <c r="Q63" s="126">
        <v>10</v>
      </c>
      <c r="R63" s="125">
        <f t="shared" ref="R63" si="179">IFERROR(Q63/L60,"-")</f>
        <v>0.625</v>
      </c>
      <c r="S63" s="127">
        <f t="shared" si="5"/>
        <v>16488.2</v>
      </c>
      <c r="T63" s="122"/>
      <c r="U63" s="122"/>
      <c r="V63" s="241" t="s">
        <v>24</v>
      </c>
      <c r="W63" s="227">
        <v>61</v>
      </c>
      <c r="X63" s="227">
        <v>256</v>
      </c>
      <c r="Y63" s="171">
        <v>59</v>
      </c>
      <c r="Z63" s="167" t="s">
        <v>24</v>
      </c>
      <c r="AA63" s="172">
        <f t="shared" si="0"/>
        <v>0.96721311475409832</v>
      </c>
      <c r="AB63" s="240">
        <f t="shared" si="1"/>
        <v>0.9609375</v>
      </c>
      <c r="AD63" s="172">
        <f t="shared" si="2"/>
        <v>0.9745042492917847</v>
      </c>
      <c r="AE63" s="172">
        <f t="shared" si="3"/>
        <v>0.94634417570197382</v>
      </c>
      <c r="AF63" s="331">
        <v>0</v>
      </c>
    </row>
    <row r="64" spans="2:32" ht="14.25" customHeight="1">
      <c r="B64" s="458"/>
      <c r="C64" s="461"/>
      <c r="D64" s="464"/>
      <c r="E64" s="123" t="s">
        <v>158</v>
      </c>
      <c r="F64" s="209" t="s">
        <v>159</v>
      </c>
      <c r="G64" s="124">
        <v>0</v>
      </c>
      <c r="H64" s="125">
        <f t="shared" ref="H64" si="180">IFERROR(G64/G70,"-")</f>
        <v>0</v>
      </c>
      <c r="I64" s="126">
        <v>0</v>
      </c>
      <c r="J64" s="125">
        <f t="shared" ref="J64" si="181">IFERROR(I64/D60,"-")</f>
        <v>0</v>
      </c>
      <c r="K64" s="127" t="str">
        <f t="shared" si="4"/>
        <v>-</v>
      </c>
      <c r="L64" s="464"/>
      <c r="M64" s="123" t="s">
        <v>158</v>
      </c>
      <c r="N64" s="209" t="s">
        <v>159</v>
      </c>
      <c r="O64" s="124">
        <v>0</v>
      </c>
      <c r="P64" s="125">
        <f t="shared" ref="P64" si="182">IFERROR(O64/O70,"-")</f>
        <v>0</v>
      </c>
      <c r="Q64" s="126">
        <v>0</v>
      </c>
      <c r="R64" s="125">
        <f t="shared" ref="R64" si="183">IFERROR(Q64/L60,"-")</f>
        <v>0</v>
      </c>
      <c r="S64" s="127" t="str">
        <f t="shared" si="5"/>
        <v>-</v>
      </c>
      <c r="T64" s="122"/>
      <c r="U64" s="122"/>
      <c r="V64" s="241" t="s">
        <v>51</v>
      </c>
      <c r="W64" s="227">
        <v>16</v>
      </c>
      <c r="X64" s="227">
        <v>16</v>
      </c>
      <c r="Y64" s="171">
        <v>60</v>
      </c>
      <c r="Z64" s="167" t="s">
        <v>51</v>
      </c>
      <c r="AA64" s="172">
        <f t="shared" si="0"/>
        <v>1</v>
      </c>
      <c r="AB64" s="240">
        <f t="shared" si="1"/>
        <v>0.9375</v>
      </c>
      <c r="AD64" s="172">
        <f t="shared" si="2"/>
        <v>0.9745042492917847</v>
      </c>
      <c r="AE64" s="172">
        <f t="shared" si="3"/>
        <v>0.94634417570197382</v>
      </c>
      <c r="AF64" s="331">
        <v>0</v>
      </c>
    </row>
    <row r="65" spans="2:32" ht="14.25" customHeight="1">
      <c r="B65" s="458"/>
      <c r="C65" s="461"/>
      <c r="D65" s="464"/>
      <c r="E65" s="123" t="s">
        <v>160</v>
      </c>
      <c r="F65" s="209" t="s">
        <v>161</v>
      </c>
      <c r="G65" s="124">
        <v>108165</v>
      </c>
      <c r="H65" s="125">
        <f t="shared" ref="H65" si="184">IFERROR(G65/G70,"-")</f>
        <v>4.1631849972153058E-2</v>
      </c>
      <c r="I65" s="126">
        <v>2</v>
      </c>
      <c r="J65" s="125">
        <f t="shared" ref="J65" si="185">IFERROR(I65/D60,"-")</f>
        <v>0.2857142857142857</v>
      </c>
      <c r="K65" s="127">
        <f t="shared" si="4"/>
        <v>54082.5</v>
      </c>
      <c r="L65" s="464"/>
      <c r="M65" s="123" t="s">
        <v>160</v>
      </c>
      <c r="N65" s="209" t="s">
        <v>161</v>
      </c>
      <c r="O65" s="124">
        <v>6173</v>
      </c>
      <c r="P65" s="125">
        <f t="shared" ref="P65" si="186">IFERROR(O65/O70,"-")</f>
        <v>5.7000360857622275E-4</v>
      </c>
      <c r="Q65" s="126">
        <v>2</v>
      </c>
      <c r="R65" s="125">
        <f t="shared" ref="R65" si="187">IFERROR(Q65/L60,"-")</f>
        <v>0.125</v>
      </c>
      <c r="S65" s="127">
        <f t="shared" si="5"/>
        <v>3086.5</v>
      </c>
      <c r="T65" s="122"/>
      <c r="U65" s="122"/>
      <c r="V65" s="241" t="s">
        <v>19</v>
      </c>
      <c r="W65" s="227">
        <v>4</v>
      </c>
      <c r="X65" s="227">
        <v>26</v>
      </c>
      <c r="Y65" s="171">
        <v>61</v>
      </c>
      <c r="Z65" s="167" t="s">
        <v>19</v>
      </c>
      <c r="AA65" s="172">
        <f t="shared" si="0"/>
        <v>1</v>
      </c>
      <c r="AB65" s="240">
        <f t="shared" si="1"/>
        <v>0.96153846153846156</v>
      </c>
      <c r="AD65" s="172">
        <f t="shared" si="2"/>
        <v>0.9745042492917847</v>
      </c>
      <c r="AE65" s="172">
        <f t="shared" si="3"/>
        <v>0.94634417570197382</v>
      </c>
      <c r="AF65" s="331">
        <v>0</v>
      </c>
    </row>
    <row r="66" spans="2:32" ht="14.25" customHeight="1">
      <c r="B66" s="458"/>
      <c r="C66" s="461"/>
      <c r="D66" s="464"/>
      <c r="E66" s="123" t="s">
        <v>162</v>
      </c>
      <c r="F66" s="209" t="s">
        <v>163</v>
      </c>
      <c r="G66" s="124">
        <v>57507</v>
      </c>
      <c r="H66" s="125">
        <f t="shared" ref="H66" si="188">IFERROR(G66/G70,"-")</f>
        <v>2.213398785511585E-2</v>
      </c>
      <c r="I66" s="126">
        <v>3</v>
      </c>
      <c r="J66" s="125">
        <f t="shared" ref="J66" si="189">IFERROR(I66/D60,"-")</f>
        <v>0.42857142857142855</v>
      </c>
      <c r="K66" s="127">
        <f t="shared" si="4"/>
        <v>19169</v>
      </c>
      <c r="L66" s="464"/>
      <c r="M66" s="123" t="s">
        <v>162</v>
      </c>
      <c r="N66" s="209" t="s">
        <v>163</v>
      </c>
      <c r="O66" s="124">
        <v>4777789</v>
      </c>
      <c r="P66" s="125">
        <f t="shared" ref="P66" si="190">IFERROR(O66/O70,"-")</f>
        <v>0.44117235882322742</v>
      </c>
      <c r="Q66" s="126">
        <v>7</v>
      </c>
      <c r="R66" s="125">
        <f t="shared" ref="R66" si="191">IFERROR(Q66/L60,"-")</f>
        <v>0.4375</v>
      </c>
      <c r="S66" s="127">
        <f t="shared" si="5"/>
        <v>682541.28571428568</v>
      </c>
      <c r="T66" s="122"/>
      <c r="U66" s="122"/>
      <c r="V66" s="241" t="s">
        <v>20</v>
      </c>
      <c r="W66" s="227">
        <v>5</v>
      </c>
      <c r="X66" s="227">
        <v>22</v>
      </c>
      <c r="Y66" s="171">
        <v>62</v>
      </c>
      <c r="Z66" s="167" t="s">
        <v>20</v>
      </c>
      <c r="AA66" s="172">
        <f t="shared" si="0"/>
        <v>1</v>
      </c>
      <c r="AB66" s="240">
        <f t="shared" si="1"/>
        <v>0.90909090909090906</v>
      </c>
      <c r="AD66" s="172">
        <f t="shared" si="2"/>
        <v>0.9745042492917847</v>
      </c>
      <c r="AE66" s="172">
        <f t="shared" si="3"/>
        <v>0.94634417570197382</v>
      </c>
      <c r="AF66" s="331">
        <v>0</v>
      </c>
    </row>
    <row r="67" spans="2:32" ht="14.25" customHeight="1">
      <c r="B67" s="458"/>
      <c r="C67" s="461"/>
      <c r="D67" s="464"/>
      <c r="E67" s="123" t="s">
        <v>164</v>
      </c>
      <c r="F67" s="209" t="s">
        <v>165</v>
      </c>
      <c r="G67" s="124">
        <v>0</v>
      </c>
      <c r="H67" s="125">
        <f t="shared" ref="H67" si="192">IFERROR(G67/G70,"-")</f>
        <v>0</v>
      </c>
      <c r="I67" s="126">
        <v>0</v>
      </c>
      <c r="J67" s="125">
        <f t="shared" ref="J67" si="193">IFERROR(I67/D60,"-")</f>
        <v>0</v>
      </c>
      <c r="K67" s="127" t="str">
        <f t="shared" si="4"/>
        <v>-</v>
      </c>
      <c r="L67" s="464"/>
      <c r="M67" s="123" t="s">
        <v>164</v>
      </c>
      <c r="N67" s="209" t="s">
        <v>165</v>
      </c>
      <c r="O67" s="124">
        <v>0</v>
      </c>
      <c r="P67" s="125">
        <f t="shared" ref="P67" si="194">IFERROR(O67/O70,"-")</f>
        <v>0</v>
      </c>
      <c r="Q67" s="126">
        <v>0</v>
      </c>
      <c r="R67" s="125">
        <f t="shared" ref="R67" si="195">IFERROR(Q67/L60,"-")</f>
        <v>0</v>
      </c>
      <c r="S67" s="127" t="str">
        <f t="shared" si="5"/>
        <v>-</v>
      </c>
      <c r="T67" s="122"/>
      <c r="U67" s="122"/>
      <c r="V67" s="241" t="s">
        <v>31</v>
      </c>
      <c r="W67" s="227">
        <v>7</v>
      </c>
      <c r="X67" s="227">
        <v>17</v>
      </c>
      <c r="Y67" s="171">
        <v>63</v>
      </c>
      <c r="Z67" s="167" t="s">
        <v>31</v>
      </c>
      <c r="AA67" s="172">
        <f t="shared" si="0"/>
        <v>1</v>
      </c>
      <c r="AB67" s="240">
        <f t="shared" si="1"/>
        <v>0.94117647058823528</v>
      </c>
      <c r="AD67" s="172">
        <f t="shared" si="2"/>
        <v>0.9745042492917847</v>
      </c>
      <c r="AE67" s="172">
        <f t="shared" si="3"/>
        <v>0.94634417570197382</v>
      </c>
      <c r="AF67" s="331">
        <v>0</v>
      </c>
    </row>
    <row r="68" spans="2:32" ht="14.25" customHeight="1">
      <c r="B68" s="458"/>
      <c r="C68" s="461"/>
      <c r="D68" s="464"/>
      <c r="E68" s="123" t="s">
        <v>166</v>
      </c>
      <c r="F68" s="209" t="s">
        <v>167</v>
      </c>
      <c r="G68" s="124">
        <v>529</v>
      </c>
      <c r="H68" s="125">
        <f t="shared" ref="H68" si="196">IFERROR(G68/G70,"-")</f>
        <v>2.0360790121822187E-4</v>
      </c>
      <c r="I68" s="126">
        <v>1</v>
      </c>
      <c r="J68" s="125">
        <f t="shared" ref="J68" si="197">IFERROR(I68/D60,"-")</f>
        <v>0.14285714285714285</v>
      </c>
      <c r="K68" s="127">
        <f t="shared" si="4"/>
        <v>529</v>
      </c>
      <c r="L68" s="464"/>
      <c r="M68" s="123" t="s">
        <v>166</v>
      </c>
      <c r="N68" s="209" t="s">
        <v>167</v>
      </c>
      <c r="O68" s="124">
        <v>33085</v>
      </c>
      <c r="P68" s="125">
        <f t="shared" ref="P68" si="198">IFERROR(O68/O70,"-")</f>
        <v>3.0550088109094977E-3</v>
      </c>
      <c r="Q68" s="126">
        <v>3</v>
      </c>
      <c r="R68" s="125">
        <f t="shared" ref="R68" si="199">IFERROR(Q68/L60,"-")</f>
        <v>0.1875</v>
      </c>
      <c r="S68" s="127">
        <f t="shared" si="5"/>
        <v>11028.333333333334</v>
      </c>
      <c r="T68" s="122"/>
      <c r="U68" s="122"/>
      <c r="V68" s="241" t="s">
        <v>52</v>
      </c>
      <c r="W68" s="227">
        <v>9</v>
      </c>
      <c r="X68" s="227">
        <v>12</v>
      </c>
      <c r="Y68" s="171">
        <v>64</v>
      </c>
      <c r="Z68" s="167" t="s">
        <v>52</v>
      </c>
      <c r="AA68" s="172">
        <f t="shared" si="0"/>
        <v>0.88888888888888884</v>
      </c>
      <c r="AB68" s="240">
        <f t="shared" si="1"/>
        <v>0.91666666666666663</v>
      </c>
      <c r="AD68" s="172">
        <f t="shared" si="2"/>
        <v>0.9745042492917847</v>
      </c>
      <c r="AE68" s="172">
        <f t="shared" si="3"/>
        <v>0.94634417570197382</v>
      </c>
      <c r="AF68" s="331">
        <v>0</v>
      </c>
    </row>
    <row r="69" spans="2:32" ht="14.25" customHeight="1">
      <c r="B69" s="458"/>
      <c r="C69" s="461"/>
      <c r="D69" s="464"/>
      <c r="E69" s="130" t="s">
        <v>177</v>
      </c>
      <c r="F69" s="210" t="s">
        <v>178</v>
      </c>
      <c r="G69" s="131">
        <v>1819076</v>
      </c>
      <c r="H69" s="132">
        <f t="shared" ref="H69" si="200">IFERROR(G69/G70,"-")</f>
        <v>0.70014791401973187</v>
      </c>
      <c r="I69" s="133">
        <v>4</v>
      </c>
      <c r="J69" s="132">
        <f t="shared" ref="J69" si="201">IFERROR(I69/D60,"-")</f>
        <v>0.5714285714285714</v>
      </c>
      <c r="K69" s="134">
        <f t="shared" si="4"/>
        <v>454769</v>
      </c>
      <c r="L69" s="464"/>
      <c r="M69" s="130" t="s">
        <v>177</v>
      </c>
      <c r="N69" s="210" t="s">
        <v>178</v>
      </c>
      <c r="O69" s="131">
        <v>3650385</v>
      </c>
      <c r="P69" s="132">
        <f t="shared" ref="P69" si="202">IFERROR(O69/O70,"-")</f>
        <v>0.33706992105823991</v>
      </c>
      <c r="Q69" s="133">
        <v>3</v>
      </c>
      <c r="R69" s="132">
        <f t="shared" ref="R69" si="203">IFERROR(Q69/L60,"-")</f>
        <v>0.1875</v>
      </c>
      <c r="S69" s="134">
        <f t="shared" si="5"/>
        <v>1216795</v>
      </c>
      <c r="T69" s="122"/>
      <c r="U69" s="122"/>
      <c r="V69" s="241" t="s">
        <v>12</v>
      </c>
      <c r="W69" s="227">
        <v>4</v>
      </c>
      <c r="X69" s="227">
        <v>14</v>
      </c>
      <c r="Y69" s="171">
        <v>65</v>
      </c>
      <c r="Z69" s="167" t="s">
        <v>12</v>
      </c>
      <c r="AA69" s="172">
        <f t="shared" ref="AA69:AA78" si="204">INDEX($J:$J,ROW()+((Y69-1)*10+10))</f>
        <v>1</v>
      </c>
      <c r="AB69" s="240">
        <f t="shared" ref="AB69:AB78" si="205">INDEX($R:$R,ROW()+((Y69-1)*10+10))</f>
        <v>1</v>
      </c>
      <c r="AD69" s="172">
        <f t="shared" ref="AD69:AD78" si="206">$J$829</f>
        <v>0.9745042492917847</v>
      </c>
      <c r="AE69" s="172">
        <f t="shared" ref="AE69:AE78" si="207">$R$829</f>
        <v>0.94634417570197382</v>
      </c>
      <c r="AF69" s="331">
        <v>0</v>
      </c>
    </row>
    <row r="70" spans="2:32" ht="14.25" customHeight="1">
      <c r="B70" s="459"/>
      <c r="C70" s="462"/>
      <c r="D70" s="465"/>
      <c r="E70" s="135" t="s">
        <v>179</v>
      </c>
      <c r="F70" s="211"/>
      <c r="G70" s="136">
        <v>2598131</v>
      </c>
      <c r="H70" s="137" t="s">
        <v>181</v>
      </c>
      <c r="I70" s="138">
        <v>7</v>
      </c>
      <c r="J70" s="137">
        <f t="shared" ref="J70" si="208">IFERROR(I70/D60,"-")</f>
        <v>1</v>
      </c>
      <c r="K70" s="139">
        <f t="shared" ref="K70:K135" si="209">IFERROR(G70/I70,"-")</f>
        <v>371161.57142857142</v>
      </c>
      <c r="L70" s="465"/>
      <c r="M70" s="135" t="s">
        <v>179</v>
      </c>
      <c r="N70" s="211"/>
      <c r="O70" s="136">
        <v>10829756</v>
      </c>
      <c r="P70" s="137" t="s">
        <v>181</v>
      </c>
      <c r="Q70" s="138">
        <v>16</v>
      </c>
      <c r="R70" s="137">
        <f t="shared" ref="R70" si="210">IFERROR(Q70/L60,"-")</f>
        <v>1</v>
      </c>
      <c r="S70" s="139">
        <f t="shared" ref="S70:S135" si="211">IFERROR(O70/Q70,"-")</f>
        <v>676859.75</v>
      </c>
      <c r="T70" s="122"/>
      <c r="U70" s="122"/>
      <c r="V70" s="241" t="s">
        <v>6</v>
      </c>
      <c r="W70" s="227">
        <v>3</v>
      </c>
      <c r="X70" s="227">
        <v>12</v>
      </c>
      <c r="Y70" s="171">
        <v>66</v>
      </c>
      <c r="Z70" s="167" t="s">
        <v>6</v>
      </c>
      <c r="AA70" s="172">
        <f t="shared" si="204"/>
        <v>1</v>
      </c>
      <c r="AB70" s="240">
        <f t="shared" si="205"/>
        <v>1</v>
      </c>
      <c r="AD70" s="172">
        <f t="shared" si="206"/>
        <v>0.9745042492917847</v>
      </c>
      <c r="AE70" s="172">
        <f t="shared" si="207"/>
        <v>0.94634417570197382</v>
      </c>
      <c r="AF70" s="331">
        <v>0</v>
      </c>
    </row>
    <row r="71" spans="2:32" ht="14.25" customHeight="1">
      <c r="B71" s="457">
        <v>7</v>
      </c>
      <c r="C71" s="460" t="s">
        <v>74</v>
      </c>
      <c r="D71" s="463">
        <f t="shared" ref="D71" si="212">VLOOKUP(C71,$V$5:$X$78,2,0)</f>
        <v>15</v>
      </c>
      <c r="E71" s="117" t="s">
        <v>150</v>
      </c>
      <c r="F71" s="207" t="s">
        <v>151</v>
      </c>
      <c r="G71" s="118">
        <v>591766</v>
      </c>
      <c r="H71" s="119">
        <f t="shared" ref="H71" si="213">IFERROR(G71/G81,"-")</f>
        <v>9.9416403271421025E-2</v>
      </c>
      <c r="I71" s="120">
        <v>11</v>
      </c>
      <c r="J71" s="119">
        <f t="shared" ref="J71" si="214">IFERROR(I71/D71,"-")</f>
        <v>0.73333333333333328</v>
      </c>
      <c r="K71" s="121">
        <f t="shared" si="209"/>
        <v>53796.909090909088</v>
      </c>
      <c r="L71" s="463">
        <f t="shared" ref="L71" si="215">VLOOKUP(C71,$V$5:$X$78,3,0)</f>
        <v>32</v>
      </c>
      <c r="M71" s="117" t="s">
        <v>150</v>
      </c>
      <c r="N71" s="207" t="s">
        <v>151</v>
      </c>
      <c r="O71" s="118">
        <v>2429777</v>
      </c>
      <c r="P71" s="119">
        <f t="shared" ref="P71" si="216">IFERROR(O71/O81,"-")</f>
        <v>0.2920513514263931</v>
      </c>
      <c r="Q71" s="120">
        <v>26</v>
      </c>
      <c r="R71" s="119">
        <f t="shared" ref="R71" si="217">IFERROR(Q71/L71,"-")</f>
        <v>0.8125</v>
      </c>
      <c r="S71" s="121">
        <f t="shared" si="211"/>
        <v>93452.961538461532</v>
      </c>
      <c r="T71" s="122"/>
      <c r="U71" s="122"/>
      <c r="V71" s="241" t="s">
        <v>7</v>
      </c>
      <c r="W71" s="227">
        <v>2</v>
      </c>
      <c r="X71" s="227">
        <v>7</v>
      </c>
      <c r="Y71" s="171">
        <v>67</v>
      </c>
      <c r="Z71" s="167" t="s">
        <v>7</v>
      </c>
      <c r="AA71" s="172">
        <f t="shared" si="204"/>
        <v>1</v>
      </c>
      <c r="AB71" s="240">
        <f t="shared" si="205"/>
        <v>0.8571428571428571</v>
      </c>
      <c r="AD71" s="172">
        <f t="shared" si="206"/>
        <v>0.9745042492917847</v>
      </c>
      <c r="AE71" s="172">
        <f t="shared" si="207"/>
        <v>0.94634417570197382</v>
      </c>
      <c r="AF71" s="331">
        <v>0</v>
      </c>
    </row>
    <row r="72" spans="2:32" ht="14.25" customHeight="1">
      <c r="B72" s="458"/>
      <c r="C72" s="461"/>
      <c r="D72" s="464"/>
      <c r="E72" s="123" t="s">
        <v>152</v>
      </c>
      <c r="F72" s="208" t="s">
        <v>153</v>
      </c>
      <c r="G72" s="124">
        <v>321038</v>
      </c>
      <c r="H72" s="125">
        <f t="shared" ref="H72" si="218">IFERROR(G72/G81,"-")</f>
        <v>5.3934229532366616E-2</v>
      </c>
      <c r="I72" s="126">
        <v>8</v>
      </c>
      <c r="J72" s="125">
        <f t="shared" ref="J72" si="219">IFERROR(I72/D71,"-")</f>
        <v>0.53333333333333333</v>
      </c>
      <c r="K72" s="127">
        <f t="shared" si="209"/>
        <v>40129.75</v>
      </c>
      <c r="L72" s="464"/>
      <c r="M72" s="123" t="s">
        <v>152</v>
      </c>
      <c r="N72" s="208" t="s">
        <v>153</v>
      </c>
      <c r="O72" s="124">
        <v>1164643</v>
      </c>
      <c r="P72" s="125">
        <f t="shared" ref="P72" si="220">IFERROR(O72/O81,"-")</f>
        <v>0.1399863288191833</v>
      </c>
      <c r="Q72" s="126">
        <v>20</v>
      </c>
      <c r="R72" s="125">
        <f t="shared" ref="R72" si="221">IFERROR(Q72/L71,"-")</f>
        <v>0.625</v>
      </c>
      <c r="S72" s="127">
        <f t="shared" si="211"/>
        <v>58232.15</v>
      </c>
      <c r="T72" s="122"/>
      <c r="U72" s="122"/>
      <c r="V72" s="241" t="s">
        <v>53</v>
      </c>
      <c r="W72" s="227">
        <v>3</v>
      </c>
      <c r="X72" s="227">
        <v>6</v>
      </c>
      <c r="Y72" s="171">
        <v>68</v>
      </c>
      <c r="Z72" s="167" t="s">
        <v>53</v>
      </c>
      <c r="AA72" s="172">
        <f t="shared" si="204"/>
        <v>1</v>
      </c>
      <c r="AB72" s="240">
        <f t="shared" si="205"/>
        <v>0.83333333333333337</v>
      </c>
      <c r="AD72" s="172">
        <f t="shared" si="206"/>
        <v>0.9745042492917847</v>
      </c>
      <c r="AE72" s="172">
        <f t="shared" si="207"/>
        <v>0.94634417570197382</v>
      </c>
      <c r="AF72" s="331">
        <v>0</v>
      </c>
    </row>
    <row r="73" spans="2:32" ht="14.25" customHeight="1">
      <c r="B73" s="458"/>
      <c r="C73" s="461"/>
      <c r="D73" s="464"/>
      <c r="E73" s="123" t="s">
        <v>154</v>
      </c>
      <c r="F73" s="209" t="s">
        <v>155</v>
      </c>
      <c r="G73" s="124">
        <v>904089</v>
      </c>
      <c r="H73" s="125">
        <f t="shared" ref="H73" si="222">IFERROR(G73/G81,"-")</f>
        <v>0.15188651699701533</v>
      </c>
      <c r="I73" s="126">
        <v>13</v>
      </c>
      <c r="J73" s="125">
        <f t="shared" ref="J73" si="223">IFERROR(I73/D71,"-")</f>
        <v>0.8666666666666667</v>
      </c>
      <c r="K73" s="127">
        <f t="shared" si="209"/>
        <v>69545.307692307688</v>
      </c>
      <c r="L73" s="464"/>
      <c r="M73" s="123" t="s">
        <v>154</v>
      </c>
      <c r="N73" s="209" t="s">
        <v>155</v>
      </c>
      <c r="O73" s="124">
        <v>1700798</v>
      </c>
      <c r="P73" s="125">
        <f t="shared" ref="P73" si="224">IFERROR(O73/O81,"-")</f>
        <v>0.20443042896665273</v>
      </c>
      <c r="Q73" s="126">
        <v>24</v>
      </c>
      <c r="R73" s="125">
        <f t="shared" ref="R73" si="225">IFERROR(Q73/L71,"-")</f>
        <v>0.75</v>
      </c>
      <c r="S73" s="127">
        <f t="shared" si="211"/>
        <v>70866.583333333328</v>
      </c>
      <c r="T73" s="122"/>
      <c r="U73" s="122"/>
      <c r="V73" s="241" t="s">
        <v>54</v>
      </c>
      <c r="W73" s="227">
        <v>5</v>
      </c>
      <c r="X73" s="227">
        <v>6</v>
      </c>
      <c r="Y73" s="171">
        <v>69</v>
      </c>
      <c r="Z73" s="167" t="s">
        <v>54</v>
      </c>
      <c r="AA73" s="172">
        <f t="shared" si="204"/>
        <v>1</v>
      </c>
      <c r="AB73" s="240">
        <f t="shared" si="205"/>
        <v>0.83333333333333337</v>
      </c>
      <c r="AD73" s="172">
        <f t="shared" si="206"/>
        <v>0.9745042492917847</v>
      </c>
      <c r="AE73" s="172">
        <f t="shared" si="207"/>
        <v>0.94634417570197382</v>
      </c>
      <c r="AF73" s="331">
        <v>0</v>
      </c>
    </row>
    <row r="74" spans="2:32" ht="14.25" customHeight="1">
      <c r="B74" s="458"/>
      <c r="C74" s="461"/>
      <c r="D74" s="464"/>
      <c r="E74" s="123" t="s">
        <v>156</v>
      </c>
      <c r="F74" s="209" t="s">
        <v>157</v>
      </c>
      <c r="G74" s="124">
        <v>414663</v>
      </c>
      <c r="H74" s="125">
        <f t="shared" ref="H74" si="226">IFERROR(G74/G81,"-")</f>
        <v>6.9663184484639637E-2</v>
      </c>
      <c r="I74" s="126">
        <v>8</v>
      </c>
      <c r="J74" s="125">
        <f t="shared" ref="J74" si="227">IFERROR(I74/D71,"-")</f>
        <v>0.53333333333333333</v>
      </c>
      <c r="K74" s="127">
        <f t="shared" si="209"/>
        <v>51832.875</v>
      </c>
      <c r="L74" s="464"/>
      <c r="M74" s="123" t="s">
        <v>156</v>
      </c>
      <c r="N74" s="209" t="s">
        <v>157</v>
      </c>
      <c r="O74" s="124">
        <v>1360702</v>
      </c>
      <c r="P74" s="125">
        <f t="shared" ref="P74" si="228">IFERROR(O74/O81,"-")</f>
        <v>0.16355198768800427</v>
      </c>
      <c r="Q74" s="126">
        <v>11</v>
      </c>
      <c r="R74" s="125">
        <f t="shared" ref="R74" si="229">IFERROR(Q74/L71,"-")</f>
        <v>0.34375</v>
      </c>
      <c r="S74" s="127">
        <f t="shared" si="211"/>
        <v>123700.18181818182</v>
      </c>
      <c r="T74" s="122"/>
      <c r="U74" s="122"/>
      <c r="V74" s="241" t="s">
        <v>55</v>
      </c>
      <c r="W74" s="227">
        <v>1</v>
      </c>
      <c r="X74" s="227">
        <v>3</v>
      </c>
      <c r="Y74" s="171">
        <v>70</v>
      </c>
      <c r="Z74" s="167" t="s">
        <v>55</v>
      </c>
      <c r="AA74" s="172">
        <f t="shared" si="204"/>
        <v>1</v>
      </c>
      <c r="AB74" s="240">
        <f t="shared" si="205"/>
        <v>1</v>
      </c>
      <c r="AD74" s="172">
        <f t="shared" si="206"/>
        <v>0.9745042492917847</v>
      </c>
      <c r="AE74" s="172">
        <f t="shared" si="207"/>
        <v>0.94634417570197382</v>
      </c>
      <c r="AF74" s="331">
        <v>0</v>
      </c>
    </row>
    <row r="75" spans="2:32" ht="14.25" customHeight="1">
      <c r="B75" s="458"/>
      <c r="C75" s="461"/>
      <c r="D75" s="464"/>
      <c r="E75" s="123" t="s">
        <v>158</v>
      </c>
      <c r="F75" s="209" t="s">
        <v>159</v>
      </c>
      <c r="G75" s="124">
        <v>19445</v>
      </c>
      <c r="H75" s="125">
        <f t="shared" ref="H75" si="230">IFERROR(G75/G81,"-")</f>
        <v>3.2667506440261554E-3</v>
      </c>
      <c r="I75" s="126">
        <v>1</v>
      </c>
      <c r="J75" s="125">
        <f t="shared" ref="J75" si="231">IFERROR(I75/D71,"-")</f>
        <v>6.6666666666666666E-2</v>
      </c>
      <c r="K75" s="127">
        <f t="shared" si="209"/>
        <v>19445</v>
      </c>
      <c r="L75" s="464"/>
      <c r="M75" s="123" t="s">
        <v>158</v>
      </c>
      <c r="N75" s="209" t="s">
        <v>159</v>
      </c>
      <c r="O75" s="124">
        <v>0</v>
      </c>
      <c r="P75" s="125">
        <f t="shared" ref="P75" si="232">IFERROR(O75/O81,"-")</f>
        <v>0</v>
      </c>
      <c r="Q75" s="126">
        <v>0</v>
      </c>
      <c r="R75" s="125">
        <f t="shared" ref="R75" si="233">IFERROR(Q75/L71,"-")</f>
        <v>0</v>
      </c>
      <c r="S75" s="127" t="str">
        <f t="shared" si="211"/>
        <v>-</v>
      </c>
      <c r="T75" s="122"/>
      <c r="U75" s="122"/>
      <c r="V75" s="241" t="s">
        <v>56</v>
      </c>
      <c r="W75" s="227">
        <v>7</v>
      </c>
      <c r="X75" s="227">
        <v>5</v>
      </c>
      <c r="Y75" s="171">
        <v>71</v>
      </c>
      <c r="Z75" s="167" t="s">
        <v>56</v>
      </c>
      <c r="AA75" s="172">
        <f t="shared" si="204"/>
        <v>0.8571428571428571</v>
      </c>
      <c r="AB75" s="172">
        <f t="shared" si="205"/>
        <v>0.8</v>
      </c>
      <c r="AD75" s="172">
        <f t="shared" si="206"/>
        <v>0.9745042492917847</v>
      </c>
      <c r="AE75" s="172">
        <f t="shared" si="207"/>
        <v>0.94634417570197382</v>
      </c>
      <c r="AF75" s="331">
        <v>0</v>
      </c>
    </row>
    <row r="76" spans="2:32" ht="14.25" customHeight="1">
      <c r="B76" s="458"/>
      <c r="C76" s="461"/>
      <c r="D76" s="464"/>
      <c r="E76" s="123" t="s">
        <v>160</v>
      </c>
      <c r="F76" s="209" t="s">
        <v>161</v>
      </c>
      <c r="G76" s="124">
        <v>694949</v>
      </c>
      <c r="H76" s="125">
        <f t="shared" ref="H76" si="234">IFERROR(G76/G81,"-")</f>
        <v>0.1167510976248564</v>
      </c>
      <c r="I76" s="126">
        <v>5</v>
      </c>
      <c r="J76" s="125">
        <f t="shared" ref="J76" si="235">IFERROR(I76/D71,"-")</f>
        <v>0.33333333333333331</v>
      </c>
      <c r="K76" s="127">
        <f t="shared" si="209"/>
        <v>138989.79999999999</v>
      </c>
      <c r="L76" s="464"/>
      <c r="M76" s="123" t="s">
        <v>160</v>
      </c>
      <c r="N76" s="209" t="s">
        <v>161</v>
      </c>
      <c r="O76" s="124">
        <v>107230</v>
      </c>
      <c r="P76" s="125">
        <f t="shared" ref="P76" si="236">IFERROR(O76/O81,"-")</f>
        <v>1.2888699832722153E-2</v>
      </c>
      <c r="Q76" s="126">
        <v>4</v>
      </c>
      <c r="R76" s="125">
        <f t="shared" ref="R76" si="237">IFERROR(Q76/L71,"-")</f>
        <v>0.125</v>
      </c>
      <c r="S76" s="127">
        <f t="shared" si="211"/>
        <v>26807.5</v>
      </c>
      <c r="T76" s="122"/>
      <c r="U76" s="122"/>
      <c r="V76" s="241" t="s">
        <v>32</v>
      </c>
      <c r="W76" s="227">
        <v>0</v>
      </c>
      <c r="X76" s="227">
        <v>0</v>
      </c>
      <c r="Y76" s="171">
        <v>72</v>
      </c>
      <c r="Z76" s="167" t="s">
        <v>32</v>
      </c>
      <c r="AA76" s="172" t="str">
        <f t="shared" si="204"/>
        <v>-</v>
      </c>
      <c r="AB76" s="172" t="str">
        <f t="shared" si="205"/>
        <v>-</v>
      </c>
      <c r="AD76" s="172">
        <f t="shared" si="206"/>
        <v>0.9745042492917847</v>
      </c>
      <c r="AE76" s="172">
        <f t="shared" si="207"/>
        <v>0.94634417570197382</v>
      </c>
      <c r="AF76" s="331">
        <v>0</v>
      </c>
    </row>
    <row r="77" spans="2:32" ht="14.25" customHeight="1">
      <c r="B77" s="458"/>
      <c r="C77" s="461"/>
      <c r="D77" s="464"/>
      <c r="E77" s="123" t="s">
        <v>162</v>
      </c>
      <c r="F77" s="209" t="s">
        <v>163</v>
      </c>
      <c r="G77" s="124">
        <v>63050</v>
      </c>
      <c r="H77" s="125">
        <f t="shared" ref="H77" si="238">IFERROR(G77/G81,"-")</f>
        <v>1.0592369663453284E-2</v>
      </c>
      <c r="I77" s="126">
        <v>7</v>
      </c>
      <c r="J77" s="125">
        <f t="shared" ref="J77" si="239">IFERROR(I77/D71,"-")</f>
        <v>0.46666666666666667</v>
      </c>
      <c r="K77" s="127">
        <f t="shared" si="209"/>
        <v>9007.1428571428569</v>
      </c>
      <c r="L77" s="464"/>
      <c r="M77" s="123" t="s">
        <v>162</v>
      </c>
      <c r="N77" s="209" t="s">
        <v>163</v>
      </c>
      <c r="O77" s="124">
        <v>1298572</v>
      </c>
      <c r="P77" s="125">
        <f t="shared" ref="P77" si="240">IFERROR(O77/O81,"-")</f>
        <v>0.15608416226035318</v>
      </c>
      <c r="Q77" s="126">
        <v>4</v>
      </c>
      <c r="R77" s="125">
        <f t="shared" ref="R77" si="241">IFERROR(Q77/L71,"-")</f>
        <v>0.125</v>
      </c>
      <c r="S77" s="127">
        <f t="shared" si="211"/>
        <v>324643</v>
      </c>
      <c r="T77" s="122"/>
      <c r="U77" s="122"/>
      <c r="V77" s="241" t="s">
        <v>33</v>
      </c>
      <c r="W77" s="227">
        <v>2</v>
      </c>
      <c r="X77" s="227">
        <v>4</v>
      </c>
      <c r="Y77" s="171">
        <v>73</v>
      </c>
      <c r="Z77" s="167" t="s">
        <v>33</v>
      </c>
      <c r="AA77" s="172">
        <f t="shared" si="204"/>
        <v>1</v>
      </c>
      <c r="AB77" s="172">
        <f t="shared" si="205"/>
        <v>1</v>
      </c>
      <c r="AD77" s="172">
        <f t="shared" si="206"/>
        <v>0.9745042492917847</v>
      </c>
      <c r="AE77" s="172">
        <f t="shared" si="207"/>
        <v>0.94634417570197382</v>
      </c>
      <c r="AF77" s="331">
        <v>0</v>
      </c>
    </row>
    <row r="78" spans="2:32" ht="14.25" customHeight="1">
      <c r="B78" s="458"/>
      <c r="C78" s="461"/>
      <c r="D78" s="464"/>
      <c r="E78" s="123" t="s">
        <v>164</v>
      </c>
      <c r="F78" s="209" t="s">
        <v>165</v>
      </c>
      <c r="G78" s="124">
        <v>0</v>
      </c>
      <c r="H78" s="125">
        <f t="shared" ref="H78" si="242">IFERROR(G78/G81,"-")</f>
        <v>0</v>
      </c>
      <c r="I78" s="126">
        <v>0</v>
      </c>
      <c r="J78" s="125">
        <f t="shared" ref="J78" si="243">IFERROR(I78/D71,"-")</f>
        <v>0</v>
      </c>
      <c r="K78" s="127" t="str">
        <f t="shared" si="209"/>
        <v>-</v>
      </c>
      <c r="L78" s="464"/>
      <c r="M78" s="123" t="s">
        <v>164</v>
      </c>
      <c r="N78" s="209" t="s">
        <v>165</v>
      </c>
      <c r="O78" s="124">
        <v>0</v>
      </c>
      <c r="P78" s="125">
        <f t="shared" ref="P78" si="244">IFERROR(O78/O81,"-")</f>
        <v>0</v>
      </c>
      <c r="Q78" s="126">
        <v>0</v>
      </c>
      <c r="R78" s="125">
        <f t="shared" ref="R78" si="245">IFERROR(Q78/L71,"-")</f>
        <v>0</v>
      </c>
      <c r="S78" s="127" t="str">
        <f t="shared" si="211"/>
        <v>-</v>
      </c>
      <c r="T78" s="122"/>
      <c r="U78" s="122"/>
      <c r="V78" s="241" t="s">
        <v>34</v>
      </c>
      <c r="W78" s="227">
        <v>1</v>
      </c>
      <c r="X78" s="227">
        <v>0</v>
      </c>
      <c r="Y78" s="171">
        <v>74</v>
      </c>
      <c r="Z78" s="167" t="s">
        <v>34</v>
      </c>
      <c r="AA78" s="172">
        <f t="shared" si="204"/>
        <v>1</v>
      </c>
      <c r="AB78" s="172" t="str">
        <f t="shared" si="205"/>
        <v>-</v>
      </c>
      <c r="AD78" s="172">
        <f t="shared" si="206"/>
        <v>0.9745042492917847</v>
      </c>
      <c r="AE78" s="172">
        <f t="shared" si="207"/>
        <v>0.94634417570197382</v>
      </c>
      <c r="AF78" s="331">
        <v>999</v>
      </c>
    </row>
    <row r="79" spans="2:32" ht="14.25" customHeight="1">
      <c r="B79" s="458"/>
      <c r="C79" s="461"/>
      <c r="D79" s="464"/>
      <c r="E79" s="123" t="s">
        <v>166</v>
      </c>
      <c r="F79" s="209" t="s">
        <v>167</v>
      </c>
      <c r="G79" s="124">
        <v>409466</v>
      </c>
      <c r="H79" s="125">
        <f t="shared" ref="H79" si="246">IFERROR(G79/G81,"-")</f>
        <v>6.8790090985179422E-2</v>
      </c>
      <c r="I79" s="126">
        <v>4</v>
      </c>
      <c r="J79" s="125">
        <f t="shared" ref="J79" si="247">IFERROR(I79/D71,"-")</f>
        <v>0.26666666666666666</v>
      </c>
      <c r="K79" s="127">
        <f t="shared" si="209"/>
        <v>102366.5</v>
      </c>
      <c r="L79" s="464"/>
      <c r="M79" s="123" t="s">
        <v>166</v>
      </c>
      <c r="N79" s="209" t="s">
        <v>167</v>
      </c>
      <c r="O79" s="124">
        <v>11118</v>
      </c>
      <c r="P79" s="125">
        <f t="shared" ref="P79" si="248">IFERROR(O79/O81,"-")</f>
        <v>1.3363477081059861E-3</v>
      </c>
      <c r="Q79" s="126">
        <v>5</v>
      </c>
      <c r="R79" s="125">
        <f t="shared" ref="R79" si="249">IFERROR(Q79/L71,"-")</f>
        <v>0.15625</v>
      </c>
      <c r="S79" s="127">
        <f t="shared" si="211"/>
        <v>2223.6</v>
      </c>
      <c r="T79" s="122"/>
      <c r="U79" s="122"/>
      <c r="V79" s="122"/>
      <c r="W79" s="122"/>
      <c r="X79" s="122"/>
      <c r="Y79" s="129"/>
      <c r="Z79" s="151"/>
    </row>
    <row r="80" spans="2:32" ht="14.25" customHeight="1">
      <c r="B80" s="458"/>
      <c r="C80" s="461"/>
      <c r="D80" s="464"/>
      <c r="E80" s="130" t="s">
        <v>177</v>
      </c>
      <c r="F80" s="210" t="s">
        <v>178</v>
      </c>
      <c r="G80" s="131">
        <v>2533932</v>
      </c>
      <c r="H80" s="132">
        <f t="shared" ref="H80" si="250">IFERROR(G80/G81,"-")</f>
        <v>0.42569935679704213</v>
      </c>
      <c r="I80" s="133">
        <v>4</v>
      </c>
      <c r="J80" s="132">
        <f t="shared" ref="J80" si="251">IFERROR(I80/D71,"-")</f>
        <v>0.26666666666666666</v>
      </c>
      <c r="K80" s="134">
        <f t="shared" si="209"/>
        <v>633483</v>
      </c>
      <c r="L80" s="464"/>
      <c r="M80" s="130" t="s">
        <v>177</v>
      </c>
      <c r="N80" s="210" t="s">
        <v>178</v>
      </c>
      <c r="O80" s="131">
        <v>246851</v>
      </c>
      <c r="P80" s="132">
        <f t="shared" ref="P80" si="252">IFERROR(O80/O81,"-")</f>
        <v>2.9670693298585248E-2</v>
      </c>
      <c r="Q80" s="133">
        <v>6</v>
      </c>
      <c r="R80" s="132">
        <f t="shared" ref="R80" si="253">IFERROR(Q80/L71,"-")</f>
        <v>0.1875</v>
      </c>
      <c r="S80" s="134">
        <f t="shared" si="211"/>
        <v>41141.833333333336</v>
      </c>
      <c r="T80" s="122"/>
      <c r="U80" s="122"/>
      <c r="V80" s="122"/>
      <c r="W80" s="122"/>
      <c r="X80" s="122"/>
      <c r="Y80" s="129"/>
    </row>
    <row r="81" spans="2:25" ht="14.25" customHeight="1">
      <c r="B81" s="459"/>
      <c r="C81" s="462"/>
      <c r="D81" s="465"/>
      <c r="E81" s="135" t="s">
        <v>179</v>
      </c>
      <c r="F81" s="211"/>
      <c r="G81" s="136">
        <v>5952398</v>
      </c>
      <c r="H81" s="137" t="s">
        <v>181</v>
      </c>
      <c r="I81" s="138">
        <v>15</v>
      </c>
      <c r="J81" s="137">
        <f t="shared" ref="J81" si="254">IFERROR(I81/D71,"-")</f>
        <v>1</v>
      </c>
      <c r="K81" s="139">
        <f t="shared" si="209"/>
        <v>396826.53333333333</v>
      </c>
      <c r="L81" s="465"/>
      <c r="M81" s="135" t="s">
        <v>179</v>
      </c>
      <c r="N81" s="211"/>
      <c r="O81" s="136">
        <v>8319691</v>
      </c>
      <c r="P81" s="137" t="s">
        <v>181</v>
      </c>
      <c r="Q81" s="138">
        <v>30</v>
      </c>
      <c r="R81" s="137">
        <f t="shared" ref="R81" si="255">IFERROR(Q81/L71,"-")</f>
        <v>0.9375</v>
      </c>
      <c r="S81" s="139">
        <f t="shared" si="211"/>
        <v>277323.03333333333</v>
      </c>
      <c r="T81" s="122"/>
      <c r="U81" s="122"/>
      <c r="V81" s="122"/>
      <c r="W81" s="122"/>
      <c r="X81" s="122"/>
      <c r="Y81" s="129"/>
    </row>
    <row r="82" spans="2:25" ht="14.25" customHeight="1">
      <c r="B82" s="457">
        <v>8</v>
      </c>
      <c r="C82" s="460" t="s">
        <v>59</v>
      </c>
      <c r="D82" s="463">
        <f t="shared" ref="D82" si="256">VLOOKUP(C82,$V$5:$X$78,2,0)</f>
        <v>9</v>
      </c>
      <c r="E82" s="117" t="s">
        <v>150</v>
      </c>
      <c r="F82" s="207" t="s">
        <v>151</v>
      </c>
      <c r="G82" s="118">
        <v>243959</v>
      </c>
      <c r="H82" s="119">
        <f t="shared" ref="H82" si="257">IFERROR(G82/G92,"-")</f>
        <v>4.8927829150604514E-2</v>
      </c>
      <c r="I82" s="120">
        <v>8</v>
      </c>
      <c r="J82" s="119">
        <f t="shared" ref="J82" si="258">IFERROR(I82/D82,"-")</f>
        <v>0.88888888888888884</v>
      </c>
      <c r="K82" s="121">
        <f t="shared" si="209"/>
        <v>30494.875</v>
      </c>
      <c r="L82" s="463">
        <f t="shared" ref="L82" si="259">VLOOKUP(C82,$V$5:$X$78,3,0)</f>
        <v>58</v>
      </c>
      <c r="M82" s="117" t="s">
        <v>150</v>
      </c>
      <c r="N82" s="207" t="s">
        <v>151</v>
      </c>
      <c r="O82" s="118">
        <v>3542855</v>
      </c>
      <c r="P82" s="119">
        <f t="shared" ref="P82" si="260">IFERROR(O82/O92,"-")</f>
        <v>0.13207160952561947</v>
      </c>
      <c r="Q82" s="120">
        <v>33</v>
      </c>
      <c r="R82" s="119">
        <f t="shared" ref="R82" si="261">IFERROR(Q82/L82,"-")</f>
        <v>0.56896551724137934</v>
      </c>
      <c r="S82" s="121">
        <f t="shared" si="211"/>
        <v>107359.24242424243</v>
      </c>
      <c r="T82" s="122"/>
      <c r="U82" s="122"/>
      <c r="V82" s="122"/>
      <c r="W82" s="122"/>
      <c r="X82" s="122"/>
      <c r="Y82" s="129"/>
    </row>
    <row r="83" spans="2:25" ht="14.25" customHeight="1">
      <c r="B83" s="458"/>
      <c r="C83" s="461"/>
      <c r="D83" s="464"/>
      <c r="E83" s="123" t="s">
        <v>152</v>
      </c>
      <c r="F83" s="208" t="s">
        <v>153</v>
      </c>
      <c r="G83" s="124">
        <v>38941</v>
      </c>
      <c r="H83" s="125">
        <f t="shared" ref="H83" si="262">IFERROR(G83/G92,"-")</f>
        <v>7.8099131204574963E-3</v>
      </c>
      <c r="I83" s="126">
        <v>3</v>
      </c>
      <c r="J83" s="125">
        <f t="shared" ref="J83" si="263">IFERROR(I83/D82,"-")</f>
        <v>0.33333333333333331</v>
      </c>
      <c r="K83" s="127">
        <f t="shared" si="209"/>
        <v>12980.333333333334</v>
      </c>
      <c r="L83" s="464"/>
      <c r="M83" s="123" t="s">
        <v>152</v>
      </c>
      <c r="N83" s="208" t="s">
        <v>153</v>
      </c>
      <c r="O83" s="124">
        <v>904839</v>
      </c>
      <c r="P83" s="125">
        <f t="shared" ref="P83" si="264">IFERROR(O83/O92,"-")</f>
        <v>3.3730859177570634E-2</v>
      </c>
      <c r="Q83" s="126">
        <v>25</v>
      </c>
      <c r="R83" s="125">
        <f t="shared" ref="R83" si="265">IFERROR(Q83/L82,"-")</f>
        <v>0.43103448275862066</v>
      </c>
      <c r="S83" s="127">
        <f t="shared" si="211"/>
        <v>36193.56</v>
      </c>
      <c r="T83" s="122"/>
      <c r="U83" s="122"/>
      <c r="V83" s="122"/>
      <c r="W83" s="122"/>
      <c r="X83" s="122"/>
      <c r="Y83" s="129"/>
    </row>
    <row r="84" spans="2:25" ht="14.25" customHeight="1">
      <c r="B84" s="458"/>
      <c r="C84" s="461"/>
      <c r="D84" s="464"/>
      <c r="E84" s="123" t="s">
        <v>154</v>
      </c>
      <c r="F84" s="209" t="s">
        <v>155</v>
      </c>
      <c r="G84" s="124">
        <v>556879</v>
      </c>
      <c r="H84" s="125">
        <f t="shared" ref="H84" si="266">IFERROR(G84/G92,"-")</f>
        <v>0.11168631027984001</v>
      </c>
      <c r="I84" s="126">
        <v>8</v>
      </c>
      <c r="J84" s="125">
        <f t="shared" ref="J84" si="267">IFERROR(I84/D82,"-")</f>
        <v>0.88888888888888884</v>
      </c>
      <c r="K84" s="127">
        <f t="shared" si="209"/>
        <v>69609.875</v>
      </c>
      <c r="L84" s="464"/>
      <c r="M84" s="123" t="s">
        <v>154</v>
      </c>
      <c r="N84" s="209" t="s">
        <v>155</v>
      </c>
      <c r="O84" s="124">
        <v>3121020</v>
      </c>
      <c r="P84" s="125">
        <f t="shared" ref="P84" si="268">IFERROR(O84/O92,"-")</f>
        <v>0.11634631808573845</v>
      </c>
      <c r="Q84" s="126">
        <v>43</v>
      </c>
      <c r="R84" s="125">
        <f t="shared" ref="R84" si="269">IFERROR(Q84/L82,"-")</f>
        <v>0.74137931034482762</v>
      </c>
      <c r="S84" s="127">
        <f t="shared" si="211"/>
        <v>72581.860465116275</v>
      </c>
      <c r="T84" s="122"/>
      <c r="U84" s="122"/>
      <c r="V84" s="122"/>
      <c r="W84" s="122"/>
      <c r="X84" s="122"/>
      <c r="Y84" s="129"/>
    </row>
    <row r="85" spans="2:25" ht="14.25" customHeight="1">
      <c r="B85" s="458"/>
      <c r="C85" s="461"/>
      <c r="D85" s="464"/>
      <c r="E85" s="123" t="s">
        <v>156</v>
      </c>
      <c r="F85" s="209" t="s">
        <v>157</v>
      </c>
      <c r="G85" s="124">
        <v>160036</v>
      </c>
      <c r="H85" s="125">
        <f t="shared" ref="H85" si="270">IFERROR(G85/G92,"-")</f>
        <v>3.2096434507216963E-2</v>
      </c>
      <c r="I85" s="126">
        <v>6</v>
      </c>
      <c r="J85" s="125">
        <f t="shared" ref="J85" si="271">IFERROR(I85/D82,"-")</f>
        <v>0.66666666666666663</v>
      </c>
      <c r="K85" s="127">
        <f t="shared" si="209"/>
        <v>26672.666666666668</v>
      </c>
      <c r="L85" s="464"/>
      <c r="M85" s="123" t="s">
        <v>156</v>
      </c>
      <c r="N85" s="209" t="s">
        <v>157</v>
      </c>
      <c r="O85" s="124">
        <v>5760423</v>
      </c>
      <c r="P85" s="125">
        <f t="shared" ref="P85" si="272">IFERROR(O85/O92,"-")</f>
        <v>0.21473877343509612</v>
      </c>
      <c r="Q85" s="126">
        <v>22</v>
      </c>
      <c r="R85" s="125">
        <f t="shared" ref="R85" si="273">IFERROR(Q85/L82,"-")</f>
        <v>0.37931034482758619</v>
      </c>
      <c r="S85" s="127">
        <f t="shared" si="211"/>
        <v>261837.40909090909</v>
      </c>
      <c r="T85" s="122"/>
      <c r="U85" s="122"/>
      <c r="V85" s="122"/>
      <c r="W85" s="122"/>
      <c r="X85" s="122"/>
      <c r="Y85" s="129"/>
    </row>
    <row r="86" spans="2:25" ht="14.25" customHeight="1">
      <c r="B86" s="458"/>
      <c r="C86" s="461"/>
      <c r="D86" s="464"/>
      <c r="E86" s="123" t="s">
        <v>158</v>
      </c>
      <c r="F86" s="209" t="s">
        <v>159</v>
      </c>
      <c r="G86" s="124">
        <v>45123</v>
      </c>
      <c r="H86" s="125">
        <f t="shared" ref="H86" si="274">IFERROR(G86/G92,"-")</f>
        <v>9.0497601431499854E-3</v>
      </c>
      <c r="I86" s="126">
        <v>1</v>
      </c>
      <c r="J86" s="125">
        <f t="shared" ref="J86" si="275">IFERROR(I86/D82,"-")</f>
        <v>0.1111111111111111</v>
      </c>
      <c r="K86" s="127">
        <f t="shared" si="209"/>
        <v>45123</v>
      </c>
      <c r="L86" s="464"/>
      <c r="M86" s="123" t="s">
        <v>158</v>
      </c>
      <c r="N86" s="209" t="s">
        <v>159</v>
      </c>
      <c r="O86" s="124">
        <v>0</v>
      </c>
      <c r="P86" s="125">
        <f t="shared" ref="P86" si="276">IFERROR(O86/O92,"-")</f>
        <v>0</v>
      </c>
      <c r="Q86" s="126">
        <v>0</v>
      </c>
      <c r="R86" s="125">
        <f t="shared" ref="R86" si="277">IFERROR(Q86/L82,"-")</f>
        <v>0</v>
      </c>
      <c r="S86" s="127" t="str">
        <f t="shared" si="211"/>
        <v>-</v>
      </c>
      <c r="T86" s="122"/>
      <c r="U86" s="122"/>
      <c r="V86" s="122"/>
      <c r="W86" s="122"/>
      <c r="X86" s="122"/>
      <c r="Y86" s="129"/>
    </row>
    <row r="87" spans="2:25" ht="14.25" customHeight="1">
      <c r="B87" s="458"/>
      <c r="C87" s="461"/>
      <c r="D87" s="464"/>
      <c r="E87" s="123" t="s">
        <v>160</v>
      </c>
      <c r="F87" s="209" t="s">
        <v>161</v>
      </c>
      <c r="G87" s="124">
        <v>1002810</v>
      </c>
      <c r="H87" s="125">
        <f t="shared" ref="H87" si="278">IFERROR(G87/G92,"-")</f>
        <v>0.20112115704080485</v>
      </c>
      <c r="I87" s="126">
        <v>5</v>
      </c>
      <c r="J87" s="125">
        <f t="shared" ref="J87" si="279">IFERROR(I87/D82,"-")</f>
        <v>0.55555555555555558</v>
      </c>
      <c r="K87" s="127">
        <f t="shared" si="209"/>
        <v>200562</v>
      </c>
      <c r="L87" s="464"/>
      <c r="M87" s="123" t="s">
        <v>160</v>
      </c>
      <c r="N87" s="209" t="s">
        <v>161</v>
      </c>
      <c r="O87" s="124">
        <v>3300</v>
      </c>
      <c r="P87" s="125">
        <f t="shared" ref="P87" si="280">IFERROR(O87/O92,"-")</f>
        <v>1.2301838811764644E-4</v>
      </c>
      <c r="Q87" s="126">
        <v>2</v>
      </c>
      <c r="R87" s="125">
        <f t="shared" ref="R87" si="281">IFERROR(Q87/L82,"-")</f>
        <v>3.4482758620689655E-2</v>
      </c>
      <c r="S87" s="127">
        <f t="shared" si="211"/>
        <v>1650</v>
      </c>
      <c r="T87" s="122"/>
      <c r="U87" s="122"/>
      <c r="V87" s="122"/>
      <c r="W87" s="122"/>
      <c r="X87" s="122"/>
      <c r="Y87" s="129"/>
    </row>
    <row r="88" spans="2:25" ht="14.25" customHeight="1">
      <c r="B88" s="458"/>
      <c r="C88" s="461"/>
      <c r="D88" s="464"/>
      <c r="E88" s="123" t="s">
        <v>162</v>
      </c>
      <c r="F88" s="209" t="s">
        <v>163</v>
      </c>
      <c r="G88" s="124">
        <v>0</v>
      </c>
      <c r="H88" s="125">
        <f t="shared" ref="H88" si="282">IFERROR(G88/G92,"-")</f>
        <v>0</v>
      </c>
      <c r="I88" s="126">
        <v>0</v>
      </c>
      <c r="J88" s="125">
        <f t="shared" ref="J88" si="283">IFERROR(I88/D82,"-")</f>
        <v>0</v>
      </c>
      <c r="K88" s="127" t="str">
        <f t="shared" si="209"/>
        <v>-</v>
      </c>
      <c r="L88" s="464"/>
      <c r="M88" s="123" t="s">
        <v>162</v>
      </c>
      <c r="N88" s="209" t="s">
        <v>163</v>
      </c>
      <c r="O88" s="124">
        <v>3140559</v>
      </c>
      <c r="P88" s="125">
        <f t="shared" ref="P88" si="284">IFERROR(O88/O92,"-")</f>
        <v>0.1170746987782932</v>
      </c>
      <c r="Q88" s="126">
        <v>16</v>
      </c>
      <c r="R88" s="125">
        <f t="shared" ref="R88" si="285">IFERROR(Q88/L82,"-")</f>
        <v>0.27586206896551724</v>
      </c>
      <c r="S88" s="127">
        <f t="shared" si="211"/>
        <v>196284.9375</v>
      </c>
      <c r="T88" s="122"/>
      <c r="U88" s="122"/>
      <c r="V88" s="122"/>
      <c r="W88" s="122"/>
      <c r="X88" s="122"/>
      <c r="Y88" s="129"/>
    </row>
    <row r="89" spans="2:25" ht="14.25" customHeight="1">
      <c r="B89" s="458"/>
      <c r="C89" s="461"/>
      <c r="D89" s="464"/>
      <c r="E89" s="123" t="s">
        <v>164</v>
      </c>
      <c r="F89" s="209" t="s">
        <v>165</v>
      </c>
      <c r="G89" s="124">
        <v>0</v>
      </c>
      <c r="H89" s="125">
        <f t="shared" ref="H89" si="286">IFERROR(G89/G92,"-")</f>
        <v>0</v>
      </c>
      <c r="I89" s="126">
        <v>0</v>
      </c>
      <c r="J89" s="125">
        <f t="shared" ref="J89" si="287">IFERROR(I89/D82,"-")</f>
        <v>0</v>
      </c>
      <c r="K89" s="127" t="str">
        <f t="shared" si="209"/>
        <v>-</v>
      </c>
      <c r="L89" s="464"/>
      <c r="M89" s="123" t="s">
        <v>164</v>
      </c>
      <c r="N89" s="209" t="s">
        <v>165</v>
      </c>
      <c r="O89" s="124">
        <v>0</v>
      </c>
      <c r="P89" s="125">
        <f t="shared" ref="P89" si="288">IFERROR(O89/O92,"-")</f>
        <v>0</v>
      </c>
      <c r="Q89" s="126">
        <v>0</v>
      </c>
      <c r="R89" s="125">
        <f t="shared" ref="R89" si="289">IFERROR(Q89/L82,"-")</f>
        <v>0</v>
      </c>
      <c r="S89" s="127" t="str">
        <f t="shared" si="211"/>
        <v>-</v>
      </c>
      <c r="T89" s="122"/>
      <c r="U89" s="122"/>
      <c r="V89" s="122"/>
      <c r="W89" s="122"/>
      <c r="X89" s="122"/>
      <c r="Y89" s="129"/>
    </row>
    <row r="90" spans="2:25" ht="14.25" customHeight="1">
      <c r="B90" s="458"/>
      <c r="C90" s="461"/>
      <c r="D90" s="464"/>
      <c r="E90" s="123" t="s">
        <v>166</v>
      </c>
      <c r="F90" s="209" t="s">
        <v>167</v>
      </c>
      <c r="G90" s="124">
        <v>57632</v>
      </c>
      <c r="H90" s="125">
        <f t="shared" ref="H90" si="290">IFERROR(G90/G92,"-")</f>
        <v>1.1558535039115749E-2</v>
      </c>
      <c r="I90" s="126">
        <v>2</v>
      </c>
      <c r="J90" s="125">
        <f t="shared" ref="J90" si="291">IFERROR(I90/D82,"-")</f>
        <v>0.22222222222222221</v>
      </c>
      <c r="K90" s="127">
        <f t="shared" si="209"/>
        <v>28816</v>
      </c>
      <c r="L90" s="464"/>
      <c r="M90" s="123" t="s">
        <v>166</v>
      </c>
      <c r="N90" s="209" t="s">
        <v>167</v>
      </c>
      <c r="O90" s="124">
        <v>832836</v>
      </c>
      <c r="P90" s="125">
        <f t="shared" ref="P90" si="292">IFERROR(O90/O92,"-")</f>
        <v>3.1046709783741876E-2</v>
      </c>
      <c r="Q90" s="126">
        <v>4</v>
      </c>
      <c r="R90" s="125">
        <f t="shared" ref="R90" si="293">IFERROR(Q90/L82,"-")</f>
        <v>6.8965517241379309E-2</v>
      </c>
      <c r="S90" s="127">
        <f t="shared" si="211"/>
        <v>208209</v>
      </c>
      <c r="T90" s="122"/>
      <c r="U90" s="122"/>
      <c r="V90" s="122"/>
      <c r="W90" s="122"/>
      <c r="X90" s="122"/>
      <c r="Y90" s="129"/>
    </row>
    <row r="91" spans="2:25" ht="14.25" customHeight="1">
      <c r="B91" s="458"/>
      <c r="C91" s="461"/>
      <c r="D91" s="464"/>
      <c r="E91" s="130" t="s">
        <v>177</v>
      </c>
      <c r="F91" s="210" t="s">
        <v>178</v>
      </c>
      <c r="G91" s="131">
        <v>2880719</v>
      </c>
      <c r="H91" s="132">
        <f t="shared" ref="H91" si="294">IFERROR(G91/G92,"-")</f>
        <v>0.57775006071881041</v>
      </c>
      <c r="I91" s="133">
        <v>2</v>
      </c>
      <c r="J91" s="132">
        <f t="shared" ref="J91" si="295">IFERROR(I91/D82,"-")</f>
        <v>0.22222222222222221</v>
      </c>
      <c r="K91" s="134">
        <f t="shared" si="209"/>
        <v>1440359.5</v>
      </c>
      <c r="L91" s="464"/>
      <c r="M91" s="130" t="s">
        <v>177</v>
      </c>
      <c r="N91" s="210" t="s">
        <v>178</v>
      </c>
      <c r="O91" s="131">
        <v>9519426</v>
      </c>
      <c r="P91" s="132">
        <f t="shared" ref="P91" si="296">IFERROR(O91/O92,"-")</f>
        <v>0.35486801282582259</v>
      </c>
      <c r="Q91" s="133">
        <v>9</v>
      </c>
      <c r="R91" s="132">
        <f t="shared" ref="R91" si="297">IFERROR(Q91/L82,"-")</f>
        <v>0.15517241379310345</v>
      </c>
      <c r="S91" s="134">
        <f t="shared" si="211"/>
        <v>1057714</v>
      </c>
      <c r="T91" s="122"/>
      <c r="U91" s="122"/>
      <c r="V91" s="122"/>
      <c r="W91" s="122"/>
      <c r="X91" s="122"/>
      <c r="Y91" s="129"/>
    </row>
    <row r="92" spans="2:25" ht="14.25" customHeight="1">
      <c r="B92" s="459"/>
      <c r="C92" s="462"/>
      <c r="D92" s="465"/>
      <c r="E92" s="135" t="s">
        <v>179</v>
      </c>
      <c r="F92" s="211"/>
      <c r="G92" s="136">
        <v>4986099</v>
      </c>
      <c r="H92" s="137" t="s">
        <v>181</v>
      </c>
      <c r="I92" s="138">
        <v>9</v>
      </c>
      <c r="J92" s="137">
        <f t="shared" ref="J92" si="298">IFERROR(I92/D82,"-")</f>
        <v>1</v>
      </c>
      <c r="K92" s="139">
        <f t="shared" si="209"/>
        <v>554011</v>
      </c>
      <c r="L92" s="465"/>
      <c r="M92" s="135" t="s">
        <v>179</v>
      </c>
      <c r="N92" s="211"/>
      <c r="O92" s="136">
        <v>26825258</v>
      </c>
      <c r="P92" s="137" t="s">
        <v>181</v>
      </c>
      <c r="Q92" s="138">
        <v>55</v>
      </c>
      <c r="R92" s="137">
        <f t="shared" ref="R92" si="299">IFERROR(Q92/L82,"-")</f>
        <v>0.94827586206896552</v>
      </c>
      <c r="S92" s="139">
        <f t="shared" si="211"/>
        <v>487731.96363636362</v>
      </c>
      <c r="T92" s="122"/>
      <c r="U92" s="122"/>
      <c r="V92" s="122"/>
      <c r="W92" s="122"/>
      <c r="X92" s="122"/>
      <c r="Y92" s="129"/>
    </row>
    <row r="93" spans="2:25" ht="14.25" customHeight="1">
      <c r="B93" s="457">
        <v>9</v>
      </c>
      <c r="C93" s="460" t="s">
        <v>75</v>
      </c>
      <c r="D93" s="463">
        <f t="shared" ref="D93" si="300">VLOOKUP(C93,$V$5:$X$78,2,0)</f>
        <v>4</v>
      </c>
      <c r="E93" s="117" t="s">
        <v>150</v>
      </c>
      <c r="F93" s="207" t="s">
        <v>151</v>
      </c>
      <c r="G93" s="118">
        <v>2057</v>
      </c>
      <c r="H93" s="119">
        <f t="shared" ref="H93" si="301">IFERROR(G93/G103,"-")</f>
        <v>4.4098941989846309E-4</v>
      </c>
      <c r="I93" s="120">
        <v>2</v>
      </c>
      <c r="J93" s="119">
        <f t="shared" ref="J93" si="302">IFERROR(I93/D93,"-")</f>
        <v>0.5</v>
      </c>
      <c r="K93" s="121">
        <f t="shared" si="209"/>
        <v>1028.5</v>
      </c>
      <c r="L93" s="463">
        <f t="shared" ref="L93" si="303">VLOOKUP(C93,$V$5:$X$78,3,0)</f>
        <v>16</v>
      </c>
      <c r="M93" s="117" t="s">
        <v>150</v>
      </c>
      <c r="N93" s="207" t="s">
        <v>151</v>
      </c>
      <c r="O93" s="118">
        <v>628312</v>
      </c>
      <c r="P93" s="119">
        <f t="shared" ref="P93" si="304">IFERROR(O93/O103,"-")</f>
        <v>0.14273158455838675</v>
      </c>
      <c r="Q93" s="120">
        <v>13</v>
      </c>
      <c r="R93" s="119">
        <f t="shared" ref="R93" si="305">IFERROR(Q93/L93,"-")</f>
        <v>0.8125</v>
      </c>
      <c r="S93" s="121">
        <f t="shared" si="211"/>
        <v>48331.692307692305</v>
      </c>
      <c r="T93" s="122"/>
      <c r="U93" s="122"/>
      <c r="V93" s="122"/>
      <c r="W93" s="122"/>
      <c r="X93" s="122"/>
      <c r="Y93" s="129"/>
    </row>
    <row r="94" spans="2:25" ht="14.25" customHeight="1">
      <c r="B94" s="458"/>
      <c r="C94" s="461"/>
      <c r="D94" s="464"/>
      <c r="E94" s="123" t="s">
        <v>152</v>
      </c>
      <c r="F94" s="208" t="s">
        <v>153</v>
      </c>
      <c r="G94" s="124">
        <v>56084</v>
      </c>
      <c r="H94" s="125">
        <f t="shared" ref="H94" si="306">IFERROR(G94/G103,"-")</f>
        <v>1.20235540231334E-2</v>
      </c>
      <c r="I94" s="126">
        <v>2</v>
      </c>
      <c r="J94" s="125">
        <f t="shared" ref="J94" si="307">IFERROR(I94/D93,"-")</f>
        <v>0.5</v>
      </c>
      <c r="K94" s="127">
        <f t="shared" si="209"/>
        <v>28042</v>
      </c>
      <c r="L94" s="464"/>
      <c r="M94" s="123" t="s">
        <v>152</v>
      </c>
      <c r="N94" s="208" t="s">
        <v>153</v>
      </c>
      <c r="O94" s="124">
        <v>280097</v>
      </c>
      <c r="P94" s="125">
        <f t="shared" ref="P94" si="308">IFERROR(O94/O103,"-")</f>
        <v>6.3628720508362796E-2</v>
      </c>
      <c r="Q94" s="126">
        <v>8</v>
      </c>
      <c r="R94" s="125">
        <f t="shared" ref="R94" si="309">IFERROR(Q94/L93,"-")</f>
        <v>0.5</v>
      </c>
      <c r="S94" s="127">
        <f t="shared" si="211"/>
        <v>35012.125</v>
      </c>
      <c r="T94" s="122"/>
      <c r="U94" s="122"/>
      <c r="V94" s="122"/>
      <c r="W94" s="122"/>
      <c r="X94" s="122"/>
      <c r="Y94" s="129"/>
    </row>
    <row r="95" spans="2:25" ht="14.25" customHeight="1">
      <c r="B95" s="458"/>
      <c r="C95" s="461"/>
      <c r="D95" s="464"/>
      <c r="E95" s="123" t="s">
        <v>154</v>
      </c>
      <c r="F95" s="209" t="s">
        <v>155</v>
      </c>
      <c r="G95" s="124">
        <v>404802</v>
      </c>
      <c r="H95" s="125">
        <f t="shared" ref="H95" si="310">IFERROR(G95/G103,"-")</f>
        <v>8.6783373433999833E-2</v>
      </c>
      <c r="I95" s="126">
        <v>4</v>
      </c>
      <c r="J95" s="125">
        <f t="shared" ref="J95" si="311">IFERROR(I95/D93,"-")</f>
        <v>1</v>
      </c>
      <c r="K95" s="127">
        <f t="shared" si="209"/>
        <v>101200.5</v>
      </c>
      <c r="L95" s="464"/>
      <c r="M95" s="123" t="s">
        <v>154</v>
      </c>
      <c r="N95" s="209" t="s">
        <v>155</v>
      </c>
      <c r="O95" s="124">
        <v>1063025</v>
      </c>
      <c r="P95" s="125">
        <f t="shared" ref="P95" si="312">IFERROR(O95/O103,"-")</f>
        <v>0.24148391670886288</v>
      </c>
      <c r="Q95" s="126">
        <v>14</v>
      </c>
      <c r="R95" s="125">
        <f t="shared" ref="R95" si="313">IFERROR(Q95/L93,"-")</f>
        <v>0.875</v>
      </c>
      <c r="S95" s="127">
        <f t="shared" si="211"/>
        <v>75930.357142857145</v>
      </c>
      <c r="T95" s="122"/>
      <c r="U95" s="122"/>
      <c r="V95" s="122"/>
      <c r="W95" s="122"/>
      <c r="X95" s="122"/>
      <c r="Y95" s="129"/>
    </row>
    <row r="96" spans="2:25" ht="14.25" customHeight="1">
      <c r="B96" s="458"/>
      <c r="C96" s="461"/>
      <c r="D96" s="464"/>
      <c r="E96" s="123" t="s">
        <v>156</v>
      </c>
      <c r="F96" s="209" t="s">
        <v>157</v>
      </c>
      <c r="G96" s="124">
        <v>9043</v>
      </c>
      <c r="H96" s="125">
        <f t="shared" ref="H96" si="314">IFERROR(G96/G103,"-")</f>
        <v>1.9386812465443859E-3</v>
      </c>
      <c r="I96" s="126">
        <v>2</v>
      </c>
      <c r="J96" s="125">
        <f t="shared" ref="J96" si="315">IFERROR(I96/D93,"-")</f>
        <v>0.5</v>
      </c>
      <c r="K96" s="127">
        <f t="shared" si="209"/>
        <v>4521.5</v>
      </c>
      <c r="L96" s="464"/>
      <c r="M96" s="123" t="s">
        <v>156</v>
      </c>
      <c r="N96" s="209" t="s">
        <v>157</v>
      </c>
      <c r="O96" s="124">
        <v>93940</v>
      </c>
      <c r="P96" s="125">
        <f t="shared" ref="P96" si="316">IFERROR(O96/O103,"-")</f>
        <v>2.1340042929969268E-2</v>
      </c>
      <c r="Q96" s="126">
        <v>7</v>
      </c>
      <c r="R96" s="125">
        <f t="shared" ref="R96" si="317">IFERROR(Q96/L93,"-")</f>
        <v>0.4375</v>
      </c>
      <c r="S96" s="127">
        <f t="shared" si="211"/>
        <v>13420</v>
      </c>
      <c r="T96" s="122"/>
      <c r="U96" s="122"/>
      <c r="V96" s="122"/>
      <c r="W96" s="122"/>
      <c r="X96" s="122"/>
      <c r="Y96" s="129"/>
    </row>
    <row r="97" spans="2:25" ht="14.25" customHeight="1">
      <c r="B97" s="458"/>
      <c r="C97" s="461"/>
      <c r="D97" s="464"/>
      <c r="E97" s="123" t="s">
        <v>158</v>
      </c>
      <c r="F97" s="209" t="s">
        <v>159</v>
      </c>
      <c r="G97" s="124">
        <v>0</v>
      </c>
      <c r="H97" s="125">
        <f t="shared" ref="H97" si="318">IFERROR(G97/G103,"-")</f>
        <v>0</v>
      </c>
      <c r="I97" s="126">
        <v>0</v>
      </c>
      <c r="J97" s="125">
        <f t="shared" ref="J97" si="319">IFERROR(I97/D93,"-")</f>
        <v>0</v>
      </c>
      <c r="K97" s="127" t="str">
        <f t="shared" si="209"/>
        <v>-</v>
      </c>
      <c r="L97" s="464"/>
      <c r="M97" s="123" t="s">
        <v>158</v>
      </c>
      <c r="N97" s="209" t="s">
        <v>159</v>
      </c>
      <c r="O97" s="124">
        <v>0</v>
      </c>
      <c r="P97" s="125">
        <f t="shared" ref="P97" si="320">IFERROR(O97/O103,"-")</f>
        <v>0</v>
      </c>
      <c r="Q97" s="126">
        <v>0</v>
      </c>
      <c r="R97" s="125">
        <f t="shared" ref="R97" si="321">IFERROR(Q97/L93,"-")</f>
        <v>0</v>
      </c>
      <c r="S97" s="127" t="str">
        <f t="shared" si="211"/>
        <v>-</v>
      </c>
      <c r="T97" s="122"/>
      <c r="U97" s="122"/>
      <c r="V97" s="122"/>
      <c r="W97" s="122"/>
      <c r="X97" s="122"/>
      <c r="Y97" s="129"/>
    </row>
    <row r="98" spans="2:25" ht="14.25" customHeight="1">
      <c r="B98" s="458"/>
      <c r="C98" s="461"/>
      <c r="D98" s="464"/>
      <c r="E98" s="123" t="s">
        <v>160</v>
      </c>
      <c r="F98" s="209" t="s">
        <v>161</v>
      </c>
      <c r="G98" s="124">
        <v>1820</v>
      </c>
      <c r="H98" s="125">
        <f t="shared" ref="H98" si="322">IFERROR(G98/G103,"-")</f>
        <v>3.901802353987374E-4</v>
      </c>
      <c r="I98" s="126">
        <v>1</v>
      </c>
      <c r="J98" s="125">
        <f t="shared" ref="J98" si="323">IFERROR(I98/D93,"-")</f>
        <v>0.25</v>
      </c>
      <c r="K98" s="127">
        <f t="shared" si="209"/>
        <v>1820</v>
      </c>
      <c r="L98" s="464"/>
      <c r="M98" s="123" t="s">
        <v>160</v>
      </c>
      <c r="N98" s="209" t="s">
        <v>161</v>
      </c>
      <c r="O98" s="124">
        <v>2533</v>
      </c>
      <c r="P98" s="125">
        <f t="shared" ref="P98" si="324">IFERROR(O98/O103,"-")</f>
        <v>5.7541333555048062E-4</v>
      </c>
      <c r="Q98" s="126">
        <v>1</v>
      </c>
      <c r="R98" s="125">
        <f t="shared" ref="R98" si="325">IFERROR(Q98/L93,"-")</f>
        <v>6.25E-2</v>
      </c>
      <c r="S98" s="127">
        <f t="shared" si="211"/>
        <v>2533</v>
      </c>
      <c r="T98" s="122"/>
      <c r="U98" s="122"/>
      <c r="V98" s="122"/>
      <c r="W98" s="122"/>
      <c r="X98" s="122"/>
      <c r="Y98" s="129"/>
    </row>
    <row r="99" spans="2:25" ht="14.25" customHeight="1">
      <c r="B99" s="458"/>
      <c r="C99" s="461"/>
      <c r="D99" s="464"/>
      <c r="E99" s="123" t="s">
        <v>162</v>
      </c>
      <c r="F99" s="209" t="s">
        <v>163</v>
      </c>
      <c r="G99" s="124">
        <v>4185134</v>
      </c>
      <c r="H99" s="125">
        <f t="shared" ref="H99" si="326">IFERROR(G99/G103,"-")</f>
        <v>0.89722888422816449</v>
      </c>
      <c r="I99" s="126">
        <v>2</v>
      </c>
      <c r="J99" s="125">
        <f t="shared" ref="J99" si="327">IFERROR(I99/D93,"-")</f>
        <v>0.5</v>
      </c>
      <c r="K99" s="127">
        <f t="shared" si="209"/>
        <v>2092567</v>
      </c>
      <c r="L99" s="464"/>
      <c r="M99" s="123" t="s">
        <v>162</v>
      </c>
      <c r="N99" s="209" t="s">
        <v>163</v>
      </c>
      <c r="O99" s="124">
        <v>2226924</v>
      </c>
      <c r="P99" s="125">
        <f t="shared" ref="P99" si="328">IFERROR(O99/O103,"-")</f>
        <v>0.50588305047667537</v>
      </c>
      <c r="Q99" s="126">
        <v>11</v>
      </c>
      <c r="R99" s="125">
        <f t="shared" ref="R99" si="329">IFERROR(Q99/L93,"-")</f>
        <v>0.6875</v>
      </c>
      <c r="S99" s="127">
        <f t="shared" si="211"/>
        <v>202447.63636363635</v>
      </c>
      <c r="T99" s="122"/>
      <c r="U99" s="122"/>
      <c r="V99" s="122"/>
      <c r="W99" s="122"/>
      <c r="X99" s="122"/>
      <c r="Y99" s="129"/>
    </row>
    <row r="100" spans="2:25" ht="14.25" customHeight="1">
      <c r="B100" s="458"/>
      <c r="C100" s="461"/>
      <c r="D100" s="464"/>
      <c r="E100" s="123" t="s">
        <v>164</v>
      </c>
      <c r="F100" s="209" t="s">
        <v>165</v>
      </c>
      <c r="G100" s="124">
        <v>0</v>
      </c>
      <c r="H100" s="125">
        <f t="shared" ref="H100" si="330">IFERROR(G100/G103,"-")</f>
        <v>0</v>
      </c>
      <c r="I100" s="126">
        <v>0</v>
      </c>
      <c r="J100" s="125">
        <f t="shared" ref="J100" si="331">IFERROR(I100/D93,"-")</f>
        <v>0</v>
      </c>
      <c r="K100" s="127" t="str">
        <f t="shared" si="209"/>
        <v>-</v>
      </c>
      <c r="L100" s="464"/>
      <c r="M100" s="123" t="s">
        <v>164</v>
      </c>
      <c r="N100" s="209" t="s">
        <v>165</v>
      </c>
      <c r="O100" s="124">
        <v>0</v>
      </c>
      <c r="P100" s="125">
        <f t="shared" ref="P100" si="332">IFERROR(O100/O103,"-")</f>
        <v>0</v>
      </c>
      <c r="Q100" s="126">
        <v>0</v>
      </c>
      <c r="R100" s="125">
        <f t="shared" ref="R100" si="333">IFERROR(Q100/L93,"-")</f>
        <v>0</v>
      </c>
      <c r="S100" s="127" t="str">
        <f t="shared" si="211"/>
        <v>-</v>
      </c>
      <c r="T100" s="122"/>
      <c r="U100" s="122"/>
      <c r="V100" s="122"/>
      <c r="W100" s="122"/>
      <c r="X100" s="122"/>
      <c r="Y100" s="129"/>
    </row>
    <row r="101" spans="2:25" ht="14.25" customHeight="1">
      <c r="B101" s="458"/>
      <c r="C101" s="461"/>
      <c r="D101" s="464"/>
      <c r="E101" s="123" t="s">
        <v>166</v>
      </c>
      <c r="F101" s="209" t="s">
        <v>167</v>
      </c>
      <c r="G101" s="124">
        <v>369</v>
      </c>
      <c r="H101" s="125">
        <f t="shared" ref="H101" si="334">IFERROR(G101/G103,"-")</f>
        <v>7.9107970803370391E-5</v>
      </c>
      <c r="I101" s="126">
        <v>1</v>
      </c>
      <c r="J101" s="125">
        <f t="shared" ref="J101" si="335">IFERROR(I101/D93,"-")</f>
        <v>0.25</v>
      </c>
      <c r="K101" s="127">
        <f t="shared" si="209"/>
        <v>369</v>
      </c>
      <c r="L101" s="464"/>
      <c r="M101" s="123" t="s">
        <v>166</v>
      </c>
      <c r="N101" s="209" t="s">
        <v>167</v>
      </c>
      <c r="O101" s="124">
        <v>19524</v>
      </c>
      <c r="P101" s="125">
        <f t="shared" ref="P101" si="336">IFERROR(O101/O103,"-")</f>
        <v>4.4352033017321692E-3</v>
      </c>
      <c r="Q101" s="126">
        <v>2</v>
      </c>
      <c r="R101" s="125">
        <f t="shared" ref="R101" si="337">IFERROR(Q101/L93,"-")</f>
        <v>0.125</v>
      </c>
      <c r="S101" s="127">
        <f t="shared" si="211"/>
        <v>9762</v>
      </c>
      <c r="T101" s="122"/>
      <c r="U101" s="122"/>
      <c r="V101" s="122"/>
      <c r="W101" s="122"/>
      <c r="X101" s="122"/>
      <c r="Y101" s="129"/>
    </row>
    <row r="102" spans="2:25" ht="14.25" customHeight="1">
      <c r="B102" s="458"/>
      <c r="C102" s="461"/>
      <c r="D102" s="464"/>
      <c r="E102" s="130" t="s">
        <v>177</v>
      </c>
      <c r="F102" s="210" t="s">
        <v>178</v>
      </c>
      <c r="G102" s="131">
        <v>5202</v>
      </c>
      <c r="H102" s="132">
        <f t="shared" ref="H102" si="338">IFERROR(G102/G103,"-")</f>
        <v>1.1152294420572703E-3</v>
      </c>
      <c r="I102" s="133">
        <v>1</v>
      </c>
      <c r="J102" s="132">
        <f t="shared" ref="J102" si="339">IFERROR(I102/D93,"-")</f>
        <v>0.25</v>
      </c>
      <c r="K102" s="134">
        <f t="shared" si="209"/>
        <v>5202</v>
      </c>
      <c r="L102" s="464"/>
      <c r="M102" s="130" t="s">
        <v>177</v>
      </c>
      <c r="N102" s="210" t="s">
        <v>178</v>
      </c>
      <c r="O102" s="131">
        <v>87698</v>
      </c>
      <c r="P102" s="132">
        <f t="shared" ref="P102" si="340">IFERROR(O102/O103,"-")</f>
        <v>1.9922068180460346E-2</v>
      </c>
      <c r="Q102" s="133">
        <v>3</v>
      </c>
      <c r="R102" s="132">
        <f t="shared" ref="R102" si="341">IFERROR(Q102/L93,"-")</f>
        <v>0.1875</v>
      </c>
      <c r="S102" s="134">
        <f t="shared" si="211"/>
        <v>29232.666666666668</v>
      </c>
      <c r="T102" s="122"/>
      <c r="U102" s="122"/>
      <c r="V102" s="122"/>
      <c r="W102" s="122"/>
      <c r="X102" s="122"/>
      <c r="Y102" s="129"/>
    </row>
    <row r="103" spans="2:25" ht="14.25" customHeight="1">
      <c r="B103" s="459"/>
      <c r="C103" s="462"/>
      <c r="D103" s="465"/>
      <c r="E103" s="135" t="s">
        <v>179</v>
      </c>
      <c r="F103" s="211"/>
      <c r="G103" s="136">
        <v>4664511</v>
      </c>
      <c r="H103" s="137" t="s">
        <v>181</v>
      </c>
      <c r="I103" s="138">
        <v>4</v>
      </c>
      <c r="J103" s="137">
        <f t="shared" ref="J103" si="342">IFERROR(I103/D93,"-")</f>
        <v>1</v>
      </c>
      <c r="K103" s="139">
        <f t="shared" si="209"/>
        <v>1166127.75</v>
      </c>
      <c r="L103" s="465"/>
      <c r="M103" s="135" t="s">
        <v>179</v>
      </c>
      <c r="N103" s="211"/>
      <c r="O103" s="136">
        <v>4402053</v>
      </c>
      <c r="P103" s="137" t="s">
        <v>181</v>
      </c>
      <c r="Q103" s="138">
        <v>16</v>
      </c>
      <c r="R103" s="137">
        <f t="shared" ref="R103" si="343">IFERROR(Q103/L93,"-")</f>
        <v>1</v>
      </c>
      <c r="S103" s="139">
        <f t="shared" si="211"/>
        <v>275128.3125</v>
      </c>
      <c r="T103" s="122"/>
      <c r="U103" s="122"/>
      <c r="V103" s="122"/>
      <c r="W103" s="122"/>
      <c r="X103" s="122"/>
      <c r="Y103" s="129"/>
    </row>
    <row r="104" spans="2:25" ht="14.25" customHeight="1">
      <c r="B104" s="457">
        <v>10</v>
      </c>
      <c r="C104" s="460" t="s">
        <v>60</v>
      </c>
      <c r="D104" s="463">
        <f t="shared" ref="D104" si="344">VLOOKUP(C104,$V$5:$X$78,2,0)</f>
        <v>7</v>
      </c>
      <c r="E104" s="117" t="s">
        <v>150</v>
      </c>
      <c r="F104" s="207" t="s">
        <v>151</v>
      </c>
      <c r="G104" s="118">
        <v>203092</v>
      </c>
      <c r="H104" s="119">
        <f>IFERROR(G104/G114,"-")</f>
        <v>4.9312631086683413E-2</v>
      </c>
      <c r="I104" s="120">
        <v>6</v>
      </c>
      <c r="J104" s="119">
        <f t="shared" ref="J104" si="345">IFERROR(I104/D104,"-")</f>
        <v>0.8571428571428571</v>
      </c>
      <c r="K104" s="121">
        <f t="shared" si="209"/>
        <v>33848.666666666664</v>
      </c>
      <c r="L104" s="463">
        <f t="shared" ref="L104" si="346">VLOOKUP(C104,$V$5:$X$78,3,0)</f>
        <v>49</v>
      </c>
      <c r="M104" s="117" t="s">
        <v>150</v>
      </c>
      <c r="N104" s="207" t="s">
        <v>151</v>
      </c>
      <c r="O104" s="118">
        <v>3894121</v>
      </c>
      <c r="P104" s="119">
        <f>IFERROR(O104/O114,"-")</f>
        <v>0.14961528090875356</v>
      </c>
      <c r="Q104" s="120">
        <v>38</v>
      </c>
      <c r="R104" s="119">
        <f t="shared" ref="R104" si="347">IFERROR(Q104/L104,"-")</f>
        <v>0.77551020408163263</v>
      </c>
      <c r="S104" s="121">
        <f t="shared" si="211"/>
        <v>102476.86842105263</v>
      </c>
      <c r="T104" s="122"/>
      <c r="U104" s="122"/>
      <c r="V104" s="122"/>
      <c r="W104" s="122"/>
      <c r="X104" s="122"/>
      <c r="Y104" s="129"/>
    </row>
    <row r="105" spans="2:25" ht="14.25" customHeight="1">
      <c r="B105" s="458"/>
      <c r="C105" s="461"/>
      <c r="D105" s="464"/>
      <c r="E105" s="123" t="s">
        <v>152</v>
      </c>
      <c r="F105" s="208" t="s">
        <v>153</v>
      </c>
      <c r="G105" s="124">
        <v>135414</v>
      </c>
      <c r="H105" s="125">
        <f>IFERROR(G105/G114,"-")</f>
        <v>3.2879781704705985E-2</v>
      </c>
      <c r="I105" s="126">
        <v>3</v>
      </c>
      <c r="J105" s="125">
        <f t="shared" ref="J105" si="348">IFERROR(I105/D104,"-")</f>
        <v>0.42857142857142855</v>
      </c>
      <c r="K105" s="127">
        <f t="shared" si="209"/>
        <v>45138</v>
      </c>
      <c r="L105" s="464"/>
      <c r="M105" s="123" t="s">
        <v>152</v>
      </c>
      <c r="N105" s="208" t="s">
        <v>153</v>
      </c>
      <c r="O105" s="124">
        <v>1408314</v>
      </c>
      <c r="P105" s="125">
        <f>IFERROR(O105/O114,"-")</f>
        <v>5.4108563837058574E-2</v>
      </c>
      <c r="Q105" s="126">
        <v>26</v>
      </c>
      <c r="R105" s="125">
        <f t="shared" ref="R105" si="349">IFERROR(Q105/L104,"-")</f>
        <v>0.53061224489795922</v>
      </c>
      <c r="S105" s="127">
        <f t="shared" si="211"/>
        <v>54165.923076923078</v>
      </c>
      <c r="T105" s="122"/>
      <c r="U105" s="122"/>
      <c r="V105" s="122"/>
      <c r="W105" s="122"/>
      <c r="X105" s="122"/>
      <c r="Y105" s="129"/>
    </row>
    <row r="106" spans="2:25" ht="14.25" customHeight="1">
      <c r="B106" s="458"/>
      <c r="C106" s="461"/>
      <c r="D106" s="464"/>
      <c r="E106" s="123" t="s">
        <v>154</v>
      </c>
      <c r="F106" s="209" t="s">
        <v>155</v>
      </c>
      <c r="G106" s="124">
        <v>420603</v>
      </c>
      <c r="H106" s="125">
        <f>IFERROR(G106/G114,"-")</f>
        <v>0.10212632980596136</v>
      </c>
      <c r="I106" s="126">
        <v>7</v>
      </c>
      <c r="J106" s="125">
        <f t="shared" ref="J106" si="350">IFERROR(I106/D104,"-")</f>
        <v>1</v>
      </c>
      <c r="K106" s="127">
        <f t="shared" si="209"/>
        <v>60086.142857142855</v>
      </c>
      <c r="L106" s="464"/>
      <c r="M106" s="123" t="s">
        <v>154</v>
      </c>
      <c r="N106" s="209" t="s">
        <v>155</v>
      </c>
      <c r="O106" s="124">
        <v>3296941</v>
      </c>
      <c r="P106" s="125">
        <f>IFERROR(O106/O114,"-")</f>
        <v>0.12667114192255119</v>
      </c>
      <c r="Q106" s="126">
        <v>42</v>
      </c>
      <c r="R106" s="125">
        <f t="shared" ref="R106" si="351">IFERROR(Q106/L104,"-")</f>
        <v>0.8571428571428571</v>
      </c>
      <c r="S106" s="127">
        <f t="shared" si="211"/>
        <v>78498.595238095237</v>
      </c>
      <c r="T106" s="122"/>
      <c r="U106" s="122"/>
      <c r="V106" s="122"/>
      <c r="W106" s="122"/>
      <c r="X106" s="122"/>
      <c r="Y106" s="129"/>
    </row>
    <row r="107" spans="2:25" ht="14.25" customHeight="1">
      <c r="B107" s="458"/>
      <c r="C107" s="461"/>
      <c r="D107" s="464"/>
      <c r="E107" s="123" t="s">
        <v>156</v>
      </c>
      <c r="F107" s="209" t="s">
        <v>157</v>
      </c>
      <c r="G107" s="124">
        <v>2847490</v>
      </c>
      <c r="H107" s="125">
        <f>IFERROR(G107/G114,"-")</f>
        <v>0.69139711999005449</v>
      </c>
      <c r="I107" s="126">
        <v>5</v>
      </c>
      <c r="J107" s="125">
        <f t="shared" ref="J107" si="352">IFERROR(I107/D104,"-")</f>
        <v>0.7142857142857143</v>
      </c>
      <c r="K107" s="127">
        <f t="shared" si="209"/>
        <v>569498</v>
      </c>
      <c r="L107" s="464"/>
      <c r="M107" s="123" t="s">
        <v>156</v>
      </c>
      <c r="N107" s="209" t="s">
        <v>157</v>
      </c>
      <c r="O107" s="124">
        <v>2738022</v>
      </c>
      <c r="P107" s="125">
        <f>IFERROR(O107/O114,"-")</f>
        <v>0.10519702152664165</v>
      </c>
      <c r="Q107" s="126">
        <v>24</v>
      </c>
      <c r="R107" s="125">
        <f t="shared" ref="R107" si="353">IFERROR(Q107/L104,"-")</f>
        <v>0.48979591836734693</v>
      </c>
      <c r="S107" s="127">
        <f t="shared" si="211"/>
        <v>114084.25</v>
      </c>
      <c r="T107" s="122"/>
      <c r="U107" s="122"/>
      <c r="V107" s="122"/>
      <c r="W107" s="122"/>
      <c r="X107" s="122"/>
      <c r="Y107" s="129"/>
    </row>
    <row r="108" spans="2:25" ht="14.25" customHeight="1">
      <c r="B108" s="458"/>
      <c r="C108" s="461"/>
      <c r="D108" s="464"/>
      <c r="E108" s="123" t="s">
        <v>158</v>
      </c>
      <c r="F108" s="209" t="s">
        <v>159</v>
      </c>
      <c r="G108" s="124">
        <v>0</v>
      </c>
      <c r="H108" s="125">
        <f>IFERROR(G108/G114,"-")</f>
        <v>0</v>
      </c>
      <c r="I108" s="126">
        <v>0</v>
      </c>
      <c r="J108" s="125">
        <f t="shared" ref="J108" si="354">IFERROR(I108/D104,"-")</f>
        <v>0</v>
      </c>
      <c r="K108" s="127" t="str">
        <f t="shared" si="209"/>
        <v>-</v>
      </c>
      <c r="L108" s="464"/>
      <c r="M108" s="123" t="s">
        <v>158</v>
      </c>
      <c r="N108" s="209" t="s">
        <v>159</v>
      </c>
      <c r="O108" s="124">
        <v>3162</v>
      </c>
      <c r="P108" s="125">
        <f>IFERROR(O108/O114,"-")</f>
        <v>1.2148659947481828E-4</v>
      </c>
      <c r="Q108" s="126">
        <v>1</v>
      </c>
      <c r="R108" s="125">
        <f t="shared" ref="R108" si="355">IFERROR(Q108/L104,"-")</f>
        <v>2.0408163265306121E-2</v>
      </c>
      <c r="S108" s="127">
        <f t="shared" si="211"/>
        <v>3162</v>
      </c>
      <c r="T108" s="122"/>
      <c r="U108" s="122"/>
      <c r="V108" s="122"/>
      <c r="W108" s="122"/>
      <c r="X108" s="122"/>
      <c r="Y108" s="129"/>
    </row>
    <row r="109" spans="2:25" ht="14.25" customHeight="1">
      <c r="B109" s="458"/>
      <c r="C109" s="461"/>
      <c r="D109" s="464"/>
      <c r="E109" s="123" t="s">
        <v>160</v>
      </c>
      <c r="F109" s="209" t="s">
        <v>161</v>
      </c>
      <c r="G109" s="124">
        <v>0</v>
      </c>
      <c r="H109" s="125">
        <f>IFERROR(G109/G114,"-")</f>
        <v>0</v>
      </c>
      <c r="I109" s="126">
        <v>0</v>
      </c>
      <c r="J109" s="125">
        <f t="shared" ref="J109" si="356">IFERROR(I109/D104,"-")</f>
        <v>0</v>
      </c>
      <c r="K109" s="127" t="str">
        <f t="shared" si="209"/>
        <v>-</v>
      </c>
      <c r="L109" s="464"/>
      <c r="M109" s="123" t="s">
        <v>160</v>
      </c>
      <c r="N109" s="209" t="s">
        <v>161</v>
      </c>
      <c r="O109" s="124">
        <v>2498839</v>
      </c>
      <c r="P109" s="125">
        <f>IFERROR(O109/O114,"-")</f>
        <v>9.6007417060422331E-2</v>
      </c>
      <c r="Q109" s="126">
        <v>7</v>
      </c>
      <c r="R109" s="125">
        <f t="shared" ref="R109" si="357">IFERROR(Q109/L104,"-")</f>
        <v>0.14285714285714285</v>
      </c>
      <c r="S109" s="127">
        <f t="shared" si="211"/>
        <v>356977</v>
      </c>
      <c r="T109" s="122"/>
      <c r="U109" s="122"/>
      <c r="V109" s="122"/>
      <c r="W109" s="122"/>
      <c r="X109" s="122"/>
      <c r="Y109" s="129"/>
    </row>
    <row r="110" spans="2:25" ht="14.25" customHeight="1">
      <c r="B110" s="458"/>
      <c r="C110" s="461"/>
      <c r="D110" s="464"/>
      <c r="E110" s="123" t="s">
        <v>162</v>
      </c>
      <c r="F110" s="209" t="s">
        <v>163</v>
      </c>
      <c r="G110" s="124">
        <v>257990</v>
      </c>
      <c r="H110" s="125">
        <f>IFERROR(G110/G114,"-")</f>
        <v>6.2642377316947259E-2</v>
      </c>
      <c r="I110" s="126">
        <v>2</v>
      </c>
      <c r="J110" s="125">
        <f t="shared" ref="J110" si="358">IFERROR(I110/D104,"-")</f>
        <v>0.2857142857142857</v>
      </c>
      <c r="K110" s="127">
        <f t="shared" si="209"/>
        <v>128995</v>
      </c>
      <c r="L110" s="464"/>
      <c r="M110" s="123" t="s">
        <v>162</v>
      </c>
      <c r="N110" s="209" t="s">
        <v>163</v>
      </c>
      <c r="O110" s="124">
        <v>6293199</v>
      </c>
      <c r="P110" s="125">
        <f>IFERROR(O110/O114,"-")</f>
        <v>0.24178979959782634</v>
      </c>
      <c r="Q110" s="126">
        <v>19</v>
      </c>
      <c r="R110" s="125">
        <f t="shared" ref="R110" si="359">IFERROR(Q110/L104,"-")</f>
        <v>0.38775510204081631</v>
      </c>
      <c r="S110" s="127">
        <f t="shared" si="211"/>
        <v>331221</v>
      </c>
      <c r="T110" s="122"/>
      <c r="U110" s="122"/>
      <c r="V110" s="122"/>
      <c r="W110" s="122"/>
      <c r="X110" s="122"/>
      <c r="Y110" s="129"/>
    </row>
    <row r="111" spans="2:25" ht="14.25" customHeight="1">
      <c r="B111" s="458"/>
      <c r="C111" s="461"/>
      <c r="D111" s="464"/>
      <c r="E111" s="123" t="s">
        <v>164</v>
      </c>
      <c r="F111" s="209" t="s">
        <v>165</v>
      </c>
      <c r="G111" s="124">
        <v>0</v>
      </c>
      <c r="H111" s="125">
        <f>IFERROR(G111/G114,"-")</f>
        <v>0</v>
      </c>
      <c r="I111" s="126">
        <v>0</v>
      </c>
      <c r="J111" s="125">
        <f t="shared" ref="J111" si="360">IFERROR(I111/D104,"-")</f>
        <v>0</v>
      </c>
      <c r="K111" s="127" t="str">
        <f t="shared" si="209"/>
        <v>-</v>
      </c>
      <c r="L111" s="464"/>
      <c r="M111" s="123" t="s">
        <v>164</v>
      </c>
      <c r="N111" s="209" t="s">
        <v>165</v>
      </c>
      <c r="O111" s="124">
        <v>0</v>
      </c>
      <c r="P111" s="125">
        <f>IFERROR(O111/O114,"-")</f>
        <v>0</v>
      </c>
      <c r="Q111" s="126">
        <v>0</v>
      </c>
      <c r="R111" s="125">
        <f t="shared" ref="R111" si="361">IFERROR(Q111/L104,"-")</f>
        <v>0</v>
      </c>
      <c r="S111" s="127" t="str">
        <f t="shared" si="211"/>
        <v>-</v>
      </c>
      <c r="T111" s="122"/>
      <c r="U111" s="122"/>
      <c r="V111" s="122"/>
      <c r="W111" s="122"/>
      <c r="X111" s="122"/>
      <c r="Y111" s="129"/>
    </row>
    <row r="112" spans="2:25" ht="14.25" customHeight="1">
      <c r="B112" s="458"/>
      <c r="C112" s="461"/>
      <c r="D112" s="464"/>
      <c r="E112" s="123" t="s">
        <v>166</v>
      </c>
      <c r="F112" s="209" t="s">
        <v>167</v>
      </c>
      <c r="G112" s="124">
        <v>0</v>
      </c>
      <c r="H112" s="125">
        <f>IFERROR(G112/G114,"-")</f>
        <v>0</v>
      </c>
      <c r="I112" s="126">
        <v>0</v>
      </c>
      <c r="J112" s="125">
        <f t="shared" ref="J112" si="362">IFERROR(I112/D104,"-")</f>
        <v>0</v>
      </c>
      <c r="K112" s="127" t="str">
        <f t="shared" si="209"/>
        <v>-</v>
      </c>
      <c r="L112" s="464"/>
      <c r="M112" s="123" t="s">
        <v>166</v>
      </c>
      <c r="N112" s="209" t="s">
        <v>167</v>
      </c>
      <c r="O112" s="124">
        <v>372717</v>
      </c>
      <c r="P112" s="125">
        <f>IFERROR(O112/O114,"-")</f>
        <v>1.4320088835058774E-2</v>
      </c>
      <c r="Q112" s="126">
        <v>9</v>
      </c>
      <c r="R112" s="125">
        <f t="shared" ref="R112" si="363">IFERROR(Q112/L104,"-")</f>
        <v>0.18367346938775511</v>
      </c>
      <c r="S112" s="127">
        <f t="shared" si="211"/>
        <v>41413</v>
      </c>
      <c r="T112" s="122"/>
      <c r="U112" s="122"/>
      <c r="V112" s="122"/>
      <c r="W112" s="122"/>
      <c r="X112" s="122"/>
      <c r="Y112" s="129"/>
    </row>
    <row r="113" spans="2:25" ht="14.25" customHeight="1">
      <c r="B113" s="458"/>
      <c r="C113" s="461"/>
      <c r="D113" s="464"/>
      <c r="E113" s="130" t="s">
        <v>177</v>
      </c>
      <c r="F113" s="210" t="s">
        <v>178</v>
      </c>
      <c r="G113" s="131">
        <v>253869</v>
      </c>
      <c r="H113" s="132">
        <f>IFERROR(G113/G114,"-")</f>
        <v>6.1641760095647452E-2</v>
      </c>
      <c r="I113" s="133">
        <v>2</v>
      </c>
      <c r="J113" s="132">
        <f t="shared" ref="J113" si="364">IFERROR(I113/D104,"-")</f>
        <v>0.2857142857142857</v>
      </c>
      <c r="K113" s="134">
        <f t="shared" si="209"/>
        <v>126934.5</v>
      </c>
      <c r="L113" s="464"/>
      <c r="M113" s="130" t="s">
        <v>177</v>
      </c>
      <c r="N113" s="210" t="s">
        <v>178</v>
      </c>
      <c r="O113" s="131">
        <v>5522247</v>
      </c>
      <c r="P113" s="132">
        <f>IFERROR(O113/O114,"-")</f>
        <v>0.21216919971221276</v>
      </c>
      <c r="Q113" s="133">
        <v>10</v>
      </c>
      <c r="R113" s="132">
        <f t="shared" ref="R113" si="365">IFERROR(Q113/L104,"-")</f>
        <v>0.20408163265306123</v>
      </c>
      <c r="S113" s="134">
        <f t="shared" si="211"/>
        <v>552224.69999999995</v>
      </c>
      <c r="T113" s="122"/>
      <c r="U113" s="122"/>
      <c r="V113" s="122"/>
      <c r="W113" s="122"/>
      <c r="X113" s="122"/>
      <c r="Y113" s="129"/>
    </row>
    <row r="114" spans="2:25" ht="14.25" customHeight="1">
      <c r="B114" s="459"/>
      <c r="C114" s="462"/>
      <c r="D114" s="465"/>
      <c r="E114" s="135" t="s">
        <v>179</v>
      </c>
      <c r="F114" s="211"/>
      <c r="G114" s="136">
        <v>4118458</v>
      </c>
      <c r="H114" s="137" t="s">
        <v>181</v>
      </c>
      <c r="I114" s="138">
        <v>7</v>
      </c>
      <c r="J114" s="137">
        <f t="shared" ref="J114" si="366">IFERROR(I114/D104,"-")</f>
        <v>1</v>
      </c>
      <c r="K114" s="139">
        <f t="shared" si="209"/>
        <v>588351.14285714284</v>
      </c>
      <c r="L114" s="465"/>
      <c r="M114" s="135" t="s">
        <v>179</v>
      </c>
      <c r="N114" s="211"/>
      <c r="O114" s="136">
        <v>26027562</v>
      </c>
      <c r="P114" s="137" t="s">
        <v>181</v>
      </c>
      <c r="Q114" s="138">
        <v>48</v>
      </c>
      <c r="R114" s="137">
        <f t="shared" ref="R114" si="367">IFERROR(Q114/L104,"-")</f>
        <v>0.97959183673469385</v>
      </c>
      <c r="S114" s="139">
        <f t="shared" si="211"/>
        <v>542240.875</v>
      </c>
      <c r="T114" s="122"/>
      <c r="U114" s="122"/>
      <c r="V114" s="122"/>
      <c r="W114" s="122"/>
      <c r="X114" s="122"/>
      <c r="Y114" s="129"/>
    </row>
    <row r="115" spans="2:25" ht="14.25" customHeight="1">
      <c r="B115" s="457">
        <v>11</v>
      </c>
      <c r="C115" s="460" t="s">
        <v>61</v>
      </c>
      <c r="D115" s="463">
        <f t="shared" ref="D115" si="368">VLOOKUP(C115,$V$5:$X$78,2,0)</f>
        <v>17</v>
      </c>
      <c r="E115" s="117" t="s">
        <v>150</v>
      </c>
      <c r="F115" s="207" t="s">
        <v>151</v>
      </c>
      <c r="G115" s="118">
        <v>2942720</v>
      </c>
      <c r="H115" s="119">
        <f t="shared" ref="H115" si="369">IFERROR(G115/G125,"-")</f>
        <v>0.25191613159714099</v>
      </c>
      <c r="I115" s="120">
        <v>15</v>
      </c>
      <c r="J115" s="119">
        <f t="shared" ref="J115" si="370">IFERROR(I115/D115,"-")</f>
        <v>0.88235294117647056</v>
      </c>
      <c r="K115" s="121">
        <f t="shared" si="209"/>
        <v>196181.33333333334</v>
      </c>
      <c r="L115" s="463">
        <f t="shared" ref="L115" si="371">VLOOKUP(C115,$V$5:$X$78,3,0)</f>
        <v>101</v>
      </c>
      <c r="M115" s="117" t="s">
        <v>150</v>
      </c>
      <c r="N115" s="207" t="s">
        <v>151</v>
      </c>
      <c r="O115" s="118">
        <v>7603027</v>
      </c>
      <c r="P115" s="119">
        <f t="shared" ref="P115" si="372">IFERROR(O115/O125,"-")</f>
        <v>0.19786462589144815</v>
      </c>
      <c r="Q115" s="120">
        <v>77</v>
      </c>
      <c r="R115" s="119">
        <f t="shared" ref="R115" si="373">IFERROR(Q115/L115,"-")</f>
        <v>0.76237623762376239</v>
      </c>
      <c r="S115" s="121">
        <f t="shared" si="211"/>
        <v>98740.610389610389</v>
      </c>
      <c r="T115" s="122"/>
      <c r="U115" s="122"/>
      <c r="V115" s="122"/>
      <c r="W115" s="122"/>
      <c r="X115" s="122"/>
      <c r="Y115" s="129"/>
    </row>
    <row r="116" spans="2:25" ht="14.25" customHeight="1">
      <c r="B116" s="458"/>
      <c r="C116" s="461"/>
      <c r="D116" s="464"/>
      <c r="E116" s="123" t="s">
        <v>152</v>
      </c>
      <c r="F116" s="208" t="s">
        <v>153</v>
      </c>
      <c r="G116" s="124">
        <v>412596</v>
      </c>
      <c r="H116" s="125">
        <f t="shared" ref="H116" si="374">IFERROR(G116/G125,"-")</f>
        <v>3.5320923578340442E-2</v>
      </c>
      <c r="I116" s="126">
        <v>11</v>
      </c>
      <c r="J116" s="125">
        <f t="shared" ref="J116" si="375">IFERROR(I116/D115,"-")</f>
        <v>0.6470588235294118</v>
      </c>
      <c r="K116" s="127">
        <f t="shared" si="209"/>
        <v>37508.727272727272</v>
      </c>
      <c r="L116" s="464"/>
      <c r="M116" s="123" t="s">
        <v>152</v>
      </c>
      <c r="N116" s="208" t="s">
        <v>153</v>
      </c>
      <c r="O116" s="124">
        <v>1646816</v>
      </c>
      <c r="P116" s="125">
        <f t="shared" ref="P116" si="376">IFERROR(O116/O125,"-")</f>
        <v>4.2857487123490565E-2</v>
      </c>
      <c r="Q116" s="126">
        <v>45</v>
      </c>
      <c r="R116" s="125">
        <f t="shared" ref="R116" si="377">IFERROR(Q116/L115,"-")</f>
        <v>0.44554455445544555</v>
      </c>
      <c r="S116" s="127">
        <f t="shared" si="211"/>
        <v>36595.911111111112</v>
      </c>
      <c r="T116" s="122"/>
      <c r="U116" s="122"/>
      <c r="V116" s="122"/>
      <c r="W116" s="122"/>
      <c r="X116" s="122"/>
      <c r="Y116" s="129"/>
    </row>
    <row r="117" spans="2:25" ht="14.25" customHeight="1">
      <c r="B117" s="458"/>
      <c r="C117" s="461"/>
      <c r="D117" s="464"/>
      <c r="E117" s="123" t="s">
        <v>154</v>
      </c>
      <c r="F117" s="209" t="s">
        <v>155</v>
      </c>
      <c r="G117" s="124">
        <v>906434</v>
      </c>
      <c r="H117" s="125">
        <f t="shared" ref="H117" si="378">IFERROR(G117/G125,"-")</f>
        <v>7.7596695175933456E-2</v>
      </c>
      <c r="I117" s="126">
        <v>14</v>
      </c>
      <c r="J117" s="125">
        <f t="shared" ref="J117" si="379">IFERROR(I117/D115,"-")</f>
        <v>0.82352941176470584</v>
      </c>
      <c r="K117" s="127">
        <f t="shared" si="209"/>
        <v>64745.285714285717</v>
      </c>
      <c r="L117" s="464"/>
      <c r="M117" s="123" t="s">
        <v>154</v>
      </c>
      <c r="N117" s="209" t="s">
        <v>155</v>
      </c>
      <c r="O117" s="124">
        <v>4911284</v>
      </c>
      <c r="P117" s="125">
        <f t="shared" ref="P117" si="380">IFERROR(O117/O125,"-")</f>
        <v>0.12781348419605179</v>
      </c>
      <c r="Q117" s="126">
        <v>79</v>
      </c>
      <c r="R117" s="125">
        <f t="shared" ref="R117" si="381">IFERROR(Q117/L115,"-")</f>
        <v>0.78217821782178221</v>
      </c>
      <c r="S117" s="127">
        <f t="shared" si="211"/>
        <v>62168.151898734177</v>
      </c>
      <c r="T117" s="122"/>
      <c r="U117" s="122"/>
      <c r="V117" s="122"/>
      <c r="W117" s="122"/>
      <c r="X117" s="122"/>
      <c r="Y117" s="129"/>
    </row>
    <row r="118" spans="2:25" ht="14.25" customHeight="1">
      <c r="B118" s="458"/>
      <c r="C118" s="461"/>
      <c r="D118" s="464"/>
      <c r="E118" s="123" t="s">
        <v>156</v>
      </c>
      <c r="F118" s="209" t="s">
        <v>157</v>
      </c>
      <c r="G118" s="124">
        <v>2845839</v>
      </c>
      <c r="H118" s="125">
        <f t="shared" ref="H118" si="382">IFERROR(G118/G125,"-")</f>
        <v>0.24362248261073979</v>
      </c>
      <c r="I118" s="126">
        <v>11</v>
      </c>
      <c r="J118" s="125">
        <f t="shared" ref="J118" si="383">IFERROR(I118/D115,"-")</f>
        <v>0.6470588235294118</v>
      </c>
      <c r="K118" s="127">
        <f t="shared" si="209"/>
        <v>258712.63636363635</v>
      </c>
      <c r="L118" s="464"/>
      <c r="M118" s="123" t="s">
        <v>156</v>
      </c>
      <c r="N118" s="209" t="s">
        <v>157</v>
      </c>
      <c r="O118" s="124">
        <v>4039057</v>
      </c>
      <c r="P118" s="125">
        <f t="shared" ref="P118" si="384">IFERROR(O118/O125,"-")</f>
        <v>0.10511425281788883</v>
      </c>
      <c r="Q118" s="126">
        <v>39</v>
      </c>
      <c r="R118" s="125">
        <f t="shared" ref="R118" si="385">IFERROR(Q118/L115,"-")</f>
        <v>0.38613861386138615</v>
      </c>
      <c r="S118" s="127">
        <f t="shared" si="211"/>
        <v>103565.56410256411</v>
      </c>
      <c r="T118" s="122"/>
      <c r="U118" s="122"/>
      <c r="V118" s="122"/>
      <c r="W118" s="122"/>
      <c r="X118" s="122"/>
      <c r="Y118" s="129"/>
    </row>
    <row r="119" spans="2:25" ht="14.25" customHeight="1">
      <c r="B119" s="458"/>
      <c r="C119" s="461"/>
      <c r="D119" s="464"/>
      <c r="E119" s="123" t="s">
        <v>158</v>
      </c>
      <c r="F119" s="209" t="s">
        <v>159</v>
      </c>
      <c r="G119" s="124">
        <v>0</v>
      </c>
      <c r="H119" s="125">
        <f t="shared" ref="H119" si="386">IFERROR(G119/G125,"-")</f>
        <v>0</v>
      </c>
      <c r="I119" s="126">
        <v>0</v>
      </c>
      <c r="J119" s="125">
        <f t="shared" ref="J119" si="387">IFERROR(I119/D115,"-")</f>
        <v>0</v>
      </c>
      <c r="K119" s="127" t="str">
        <f t="shared" si="209"/>
        <v>-</v>
      </c>
      <c r="L119" s="464"/>
      <c r="M119" s="123" t="s">
        <v>158</v>
      </c>
      <c r="N119" s="209" t="s">
        <v>159</v>
      </c>
      <c r="O119" s="124">
        <v>61570</v>
      </c>
      <c r="P119" s="125">
        <f t="shared" ref="P119" si="388">IFERROR(O119/O125,"-")</f>
        <v>1.6023256284814539E-3</v>
      </c>
      <c r="Q119" s="126">
        <v>1</v>
      </c>
      <c r="R119" s="125">
        <f t="shared" ref="R119" si="389">IFERROR(Q119/L115,"-")</f>
        <v>9.9009900990099011E-3</v>
      </c>
      <c r="S119" s="127">
        <f t="shared" si="211"/>
        <v>61570</v>
      </c>
      <c r="T119" s="122"/>
      <c r="U119" s="122"/>
      <c r="V119" s="122"/>
      <c r="W119" s="122"/>
      <c r="X119" s="122"/>
      <c r="Y119" s="129"/>
    </row>
    <row r="120" spans="2:25" ht="14.25" customHeight="1">
      <c r="B120" s="458"/>
      <c r="C120" s="461"/>
      <c r="D120" s="464"/>
      <c r="E120" s="123" t="s">
        <v>160</v>
      </c>
      <c r="F120" s="209" t="s">
        <v>161</v>
      </c>
      <c r="G120" s="124">
        <v>3530416</v>
      </c>
      <c r="H120" s="125">
        <f t="shared" ref="H120" si="390">IFERROR(G120/G125,"-")</f>
        <v>0.30222676355502809</v>
      </c>
      <c r="I120" s="126">
        <v>4</v>
      </c>
      <c r="J120" s="125">
        <f t="shared" ref="J120" si="391">IFERROR(I120/D115,"-")</f>
        <v>0.23529411764705882</v>
      </c>
      <c r="K120" s="127">
        <f t="shared" si="209"/>
        <v>882604</v>
      </c>
      <c r="L120" s="464"/>
      <c r="M120" s="123" t="s">
        <v>160</v>
      </c>
      <c r="N120" s="209" t="s">
        <v>161</v>
      </c>
      <c r="O120" s="124">
        <v>80320</v>
      </c>
      <c r="P120" s="125">
        <f t="shared" ref="P120" si="392">IFERROR(O120/O125,"-")</f>
        <v>2.0902841396724116E-3</v>
      </c>
      <c r="Q120" s="126">
        <v>8</v>
      </c>
      <c r="R120" s="125">
        <f t="shared" ref="R120" si="393">IFERROR(Q120/L115,"-")</f>
        <v>7.9207920792079209E-2</v>
      </c>
      <c r="S120" s="127">
        <f t="shared" si="211"/>
        <v>10040</v>
      </c>
      <c r="T120" s="122"/>
      <c r="U120" s="122"/>
      <c r="V120" s="122"/>
      <c r="W120" s="122"/>
      <c r="X120" s="122"/>
      <c r="Y120" s="129"/>
    </row>
    <row r="121" spans="2:25" ht="14.25" customHeight="1">
      <c r="B121" s="458"/>
      <c r="C121" s="461"/>
      <c r="D121" s="464"/>
      <c r="E121" s="123" t="s">
        <v>162</v>
      </c>
      <c r="F121" s="209" t="s">
        <v>163</v>
      </c>
      <c r="G121" s="124">
        <v>1013714</v>
      </c>
      <c r="H121" s="125">
        <f t="shared" ref="H121" si="394">IFERROR(G121/G125,"-")</f>
        <v>8.6780566763356423E-2</v>
      </c>
      <c r="I121" s="126">
        <v>8</v>
      </c>
      <c r="J121" s="125">
        <f t="shared" ref="J121" si="395">IFERROR(I121/D115,"-")</f>
        <v>0.47058823529411764</v>
      </c>
      <c r="K121" s="127">
        <f t="shared" si="209"/>
        <v>126714.25</v>
      </c>
      <c r="L121" s="464"/>
      <c r="M121" s="123" t="s">
        <v>162</v>
      </c>
      <c r="N121" s="209" t="s">
        <v>163</v>
      </c>
      <c r="O121" s="124">
        <v>5631341</v>
      </c>
      <c r="P121" s="125">
        <f t="shared" ref="P121" si="396">IFERROR(O121/O125,"-")</f>
        <v>0.14655257441965858</v>
      </c>
      <c r="Q121" s="126">
        <v>37</v>
      </c>
      <c r="R121" s="125">
        <f t="shared" ref="R121" si="397">IFERROR(Q121/L115,"-")</f>
        <v>0.36633663366336633</v>
      </c>
      <c r="S121" s="127">
        <f t="shared" si="211"/>
        <v>152198.40540540541</v>
      </c>
      <c r="T121" s="122"/>
      <c r="U121" s="122"/>
      <c r="V121" s="122"/>
      <c r="W121" s="122"/>
      <c r="X121" s="122"/>
      <c r="Y121" s="129"/>
    </row>
    <row r="122" spans="2:25" ht="14.25" customHeight="1">
      <c r="B122" s="458"/>
      <c r="C122" s="461"/>
      <c r="D122" s="464"/>
      <c r="E122" s="123" t="s">
        <v>164</v>
      </c>
      <c r="F122" s="209" t="s">
        <v>165</v>
      </c>
      <c r="G122" s="124">
        <v>0</v>
      </c>
      <c r="H122" s="125">
        <f t="shared" ref="H122" si="398">IFERROR(G122/G125,"-")</f>
        <v>0</v>
      </c>
      <c r="I122" s="126">
        <v>0</v>
      </c>
      <c r="J122" s="125">
        <f t="shared" ref="J122" si="399">IFERROR(I122/D115,"-")</f>
        <v>0</v>
      </c>
      <c r="K122" s="127" t="str">
        <f t="shared" si="209"/>
        <v>-</v>
      </c>
      <c r="L122" s="464"/>
      <c r="M122" s="123" t="s">
        <v>164</v>
      </c>
      <c r="N122" s="209" t="s">
        <v>165</v>
      </c>
      <c r="O122" s="124">
        <v>598096</v>
      </c>
      <c r="P122" s="125">
        <f t="shared" ref="P122" si="400">IFERROR(O122/O125,"-")</f>
        <v>1.5565121797827573E-2</v>
      </c>
      <c r="Q122" s="126">
        <v>1</v>
      </c>
      <c r="R122" s="125">
        <f t="shared" ref="R122" si="401">IFERROR(Q122/L115,"-")</f>
        <v>9.9009900990099011E-3</v>
      </c>
      <c r="S122" s="127">
        <f t="shared" si="211"/>
        <v>598096</v>
      </c>
      <c r="T122" s="122"/>
      <c r="U122" s="122"/>
      <c r="V122" s="122"/>
      <c r="W122" s="122"/>
      <c r="X122" s="122"/>
      <c r="Y122" s="129"/>
    </row>
    <row r="123" spans="2:25" ht="14.25" customHeight="1">
      <c r="B123" s="458"/>
      <c r="C123" s="461"/>
      <c r="D123" s="464"/>
      <c r="E123" s="123" t="s">
        <v>166</v>
      </c>
      <c r="F123" s="209" t="s">
        <v>167</v>
      </c>
      <c r="G123" s="124">
        <v>14187</v>
      </c>
      <c r="H123" s="125">
        <f t="shared" ref="H123" si="402">IFERROR(G123/G125,"-")</f>
        <v>1.2145002443211177E-3</v>
      </c>
      <c r="I123" s="126">
        <v>1</v>
      </c>
      <c r="J123" s="125">
        <f t="shared" ref="J123" si="403">IFERROR(I123/D115,"-")</f>
        <v>5.8823529411764705E-2</v>
      </c>
      <c r="K123" s="127">
        <f t="shared" si="209"/>
        <v>14187</v>
      </c>
      <c r="L123" s="464"/>
      <c r="M123" s="123" t="s">
        <v>166</v>
      </c>
      <c r="N123" s="209" t="s">
        <v>167</v>
      </c>
      <c r="O123" s="124">
        <v>2155157</v>
      </c>
      <c r="P123" s="125">
        <f t="shared" ref="P123" si="404">IFERROR(O123/O125,"-")</f>
        <v>5.6086784058814433E-2</v>
      </c>
      <c r="Q123" s="126">
        <v>20</v>
      </c>
      <c r="R123" s="125">
        <f t="shared" ref="R123" si="405">IFERROR(Q123/L115,"-")</f>
        <v>0.19801980198019803</v>
      </c>
      <c r="S123" s="127">
        <f t="shared" si="211"/>
        <v>107757.85</v>
      </c>
      <c r="T123" s="122"/>
      <c r="U123" s="122"/>
      <c r="V123" s="122"/>
      <c r="W123" s="122"/>
      <c r="X123" s="122"/>
      <c r="Y123" s="129"/>
    </row>
    <row r="124" spans="2:25" ht="14.25" customHeight="1">
      <c r="B124" s="458"/>
      <c r="C124" s="461"/>
      <c r="D124" s="464"/>
      <c r="E124" s="130" t="s">
        <v>177</v>
      </c>
      <c r="F124" s="210" t="s">
        <v>178</v>
      </c>
      <c r="G124" s="131">
        <v>15442</v>
      </c>
      <c r="H124" s="132">
        <f t="shared" ref="H124" si="406">IFERROR(G124/G125,"-")</f>
        <v>1.3219364751396842E-3</v>
      </c>
      <c r="I124" s="133">
        <v>2</v>
      </c>
      <c r="J124" s="132">
        <f t="shared" ref="J124" si="407">IFERROR(I124/D115,"-")</f>
        <v>0.11764705882352941</v>
      </c>
      <c r="K124" s="134">
        <f t="shared" si="209"/>
        <v>7721</v>
      </c>
      <c r="L124" s="464"/>
      <c r="M124" s="130" t="s">
        <v>177</v>
      </c>
      <c r="N124" s="210" t="s">
        <v>178</v>
      </c>
      <c r="O124" s="131">
        <v>11698730</v>
      </c>
      <c r="P124" s="132">
        <f t="shared" ref="P124" si="408">IFERROR(O124/O125,"-")</f>
        <v>0.30445305992666621</v>
      </c>
      <c r="Q124" s="133">
        <v>18</v>
      </c>
      <c r="R124" s="132">
        <f t="shared" ref="R124" si="409">IFERROR(Q124/L115,"-")</f>
        <v>0.17821782178217821</v>
      </c>
      <c r="S124" s="134">
        <f t="shared" si="211"/>
        <v>649929.4444444445</v>
      </c>
      <c r="T124" s="122"/>
      <c r="U124" s="122"/>
      <c r="V124" s="122"/>
      <c r="W124" s="122"/>
      <c r="X124" s="122"/>
      <c r="Y124" s="129"/>
    </row>
    <row r="125" spans="2:25" ht="14.25" customHeight="1">
      <c r="B125" s="459"/>
      <c r="C125" s="462"/>
      <c r="D125" s="465"/>
      <c r="E125" s="135" t="s">
        <v>179</v>
      </c>
      <c r="F125" s="211"/>
      <c r="G125" s="136">
        <v>11681348</v>
      </c>
      <c r="H125" s="137" t="s">
        <v>181</v>
      </c>
      <c r="I125" s="138">
        <v>17</v>
      </c>
      <c r="J125" s="137">
        <f t="shared" ref="J125" si="410">IFERROR(I125/D115,"-")</f>
        <v>1</v>
      </c>
      <c r="K125" s="139">
        <f t="shared" si="209"/>
        <v>687138.1176470588</v>
      </c>
      <c r="L125" s="465"/>
      <c r="M125" s="135" t="s">
        <v>179</v>
      </c>
      <c r="N125" s="211"/>
      <c r="O125" s="136">
        <v>38425398</v>
      </c>
      <c r="P125" s="137" t="s">
        <v>181</v>
      </c>
      <c r="Q125" s="138">
        <v>98</v>
      </c>
      <c r="R125" s="137">
        <f t="shared" ref="R125" si="411">IFERROR(Q125/L115,"-")</f>
        <v>0.97029702970297027</v>
      </c>
      <c r="S125" s="139">
        <f t="shared" si="211"/>
        <v>392095.89795918367</v>
      </c>
      <c r="T125" s="122"/>
      <c r="U125" s="122"/>
      <c r="V125" s="122"/>
      <c r="W125" s="122"/>
      <c r="X125" s="122"/>
      <c r="Y125" s="129"/>
    </row>
    <row r="126" spans="2:25" ht="14.25" customHeight="1">
      <c r="B126" s="457">
        <v>12</v>
      </c>
      <c r="C126" s="460" t="s">
        <v>76</v>
      </c>
      <c r="D126" s="463">
        <f t="shared" ref="D126" si="412">VLOOKUP(C126,$V$5:$X$78,2,0)</f>
        <v>6</v>
      </c>
      <c r="E126" s="117" t="s">
        <v>150</v>
      </c>
      <c r="F126" s="207" t="s">
        <v>151</v>
      </c>
      <c r="G126" s="118">
        <v>36162</v>
      </c>
      <c r="H126" s="119">
        <f t="shared" ref="H126" si="413">IFERROR(G126/G136,"-")</f>
        <v>4.3432203389830509E-3</v>
      </c>
      <c r="I126" s="120">
        <v>5</v>
      </c>
      <c r="J126" s="119">
        <f t="shared" ref="J126" si="414">IFERROR(I126/D126,"-")</f>
        <v>0.83333333333333337</v>
      </c>
      <c r="K126" s="121">
        <f t="shared" si="209"/>
        <v>7232.4</v>
      </c>
      <c r="L126" s="463">
        <f t="shared" ref="L126" si="415">VLOOKUP(C126,$V$5:$X$78,3,0)</f>
        <v>31</v>
      </c>
      <c r="M126" s="117" t="s">
        <v>150</v>
      </c>
      <c r="N126" s="207" t="s">
        <v>151</v>
      </c>
      <c r="O126" s="118">
        <v>1149159</v>
      </c>
      <c r="P126" s="119">
        <f t="shared" ref="P126" si="416">IFERROR(O126/O136,"-")</f>
        <v>0.1697056612266471</v>
      </c>
      <c r="Q126" s="120">
        <v>19</v>
      </c>
      <c r="R126" s="119">
        <f t="shared" ref="R126" si="417">IFERROR(Q126/L126,"-")</f>
        <v>0.61290322580645162</v>
      </c>
      <c r="S126" s="121">
        <f t="shared" si="211"/>
        <v>60482.052631578947</v>
      </c>
      <c r="T126" s="122"/>
      <c r="U126" s="122"/>
      <c r="V126" s="122"/>
      <c r="W126" s="122"/>
      <c r="X126" s="122"/>
      <c r="Y126" s="129"/>
    </row>
    <row r="127" spans="2:25" ht="14.25" customHeight="1">
      <c r="B127" s="458"/>
      <c r="C127" s="461"/>
      <c r="D127" s="464"/>
      <c r="E127" s="123" t="s">
        <v>152</v>
      </c>
      <c r="F127" s="208" t="s">
        <v>153</v>
      </c>
      <c r="G127" s="124">
        <v>69894</v>
      </c>
      <c r="H127" s="125">
        <f t="shared" ref="H127" si="418">IFERROR(G127/G136,"-")</f>
        <v>8.3945866482186098E-3</v>
      </c>
      <c r="I127" s="126">
        <v>4</v>
      </c>
      <c r="J127" s="125">
        <f t="shared" ref="J127" si="419">IFERROR(I127/D126,"-")</f>
        <v>0.66666666666666663</v>
      </c>
      <c r="K127" s="127">
        <f t="shared" si="209"/>
        <v>17473.5</v>
      </c>
      <c r="L127" s="464"/>
      <c r="M127" s="123" t="s">
        <v>152</v>
      </c>
      <c r="N127" s="208" t="s">
        <v>153</v>
      </c>
      <c r="O127" s="124">
        <v>631865</v>
      </c>
      <c r="P127" s="125">
        <f t="shared" ref="P127" si="420">IFERROR(O127/O136,"-")</f>
        <v>9.3312646579781708E-2</v>
      </c>
      <c r="Q127" s="126">
        <v>14</v>
      </c>
      <c r="R127" s="125">
        <f t="shared" ref="R127" si="421">IFERROR(Q127/L126,"-")</f>
        <v>0.45161290322580644</v>
      </c>
      <c r="S127" s="127">
        <f t="shared" si="211"/>
        <v>45133.214285714283</v>
      </c>
      <c r="T127" s="122"/>
      <c r="U127" s="122"/>
      <c r="V127" s="122"/>
      <c r="W127" s="122"/>
      <c r="X127" s="122"/>
      <c r="Y127" s="129"/>
    </row>
    <row r="128" spans="2:25" ht="14.25" customHeight="1">
      <c r="B128" s="458"/>
      <c r="C128" s="461"/>
      <c r="D128" s="464"/>
      <c r="E128" s="123" t="s">
        <v>154</v>
      </c>
      <c r="F128" s="209" t="s">
        <v>155</v>
      </c>
      <c r="G128" s="124">
        <v>253992</v>
      </c>
      <c r="H128" s="125">
        <f t="shared" ref="H128" si="422">IFERROR(G128/G136,"-")</f>
        <v>3.050559206733541E-2</v>
      </c>
      <c r="I128" s="126">
        <v>4</v>
      </c>
      <c r="J128" s="125">
        <f t="shared" ref="J128" si="423">IFERROR(I128/D126,"-")</f>
        <v>0.66666666666666663</v>
      </c>
      <c r="K128" s="127">
        <f t="shared" si="209"/>
        <v>63498</v>
      </c>
      <c r="L128" s="464"/>
      <c r="M128" s="123" t="s">
        <v>154</v>
      </c>
      <c r="N128" s="209" t="s">
        <v>155</v>
      </c>
      <c r="O128" s="124">
        <v>1792871</v>
      </c>
      <c r="P128" s="125">
        <f t="shared" ref="P128" si="424">IFERROR(O128/O136,"-")</f>
        <v>0.2647678507056726</v>
      </c>
      <c r="Q128" s="126">
        <v>27</v>
      </c>
      <c r="R128" s="125">
        <f t="shared" ref="R128" si="425">IFERROR(Q128/L126,"-")</f>
        <v>0.87096774193548387</v>
      </c>
      <c r="S128" s="127">
        <f t="shared" si="211"/>
        <v>66402.629629629635</v>
      </c>
      <c r="T128" s="122"/>
      <c r="U128" s="122"/>
      <c r="V128" s="122"/>
      <c r="W128" s="122"/>
      <c r="X128" s="122"/>
      <c r="Y128" s="129"/>
    </row>
    <row r="129" spans="2:25" ht="14.25" customHeight="1">
      <c r="B129" s="458"/>
      <c r="C129" s="461"/>
      <c r="D129" s="464"/>
      <c r="E129" s="123" t="s">
        <v>156</v>
      </c>
      <c r="F129" s="209" t="s">
        <v>157</v>
      </c>
      <c r="G129" s="124">
        <v>195269</v>
      </c>
      <c r="H129" s="125">
        <f t="shared" ref="H129" si="426">IFERROR(G129/G136,"-")</f>
        <v>2.3452693224182329E-2</v>
      </c>
      <c r="I129" s="126">
        <v>3</v>
      </c>
      <c r="J129" s="125">
        <f t="shared" ref="J129" si="427">IFERROR(I129/D126,"-")</f>
        <v>0.5</v>
      </c>
      <c r="K129" s="127">
        <f t="shared" si="209"/>
        <v>65089.666666666664</v>
      </c>
      <c r="L129" s="464"/>
      <c r="M129" s="123" t="s">
        <v>156</v>
      </c>
      <c r="N129" s="209" t="s">
        <v>157</v>
      </c>
      <c r="O129" s="124">
        <v>592396</v>
      </c>
      <c r="P129" s="125">
        <f t="shared" ref="P129" si="428">IFERROR(O129/O136,"-")</f>
        <v>8.7483938156530855E-2</v>
      </c>
      <c r="Q129" s="126">
        <v>14</v>
      </c>
      <c r="R129" s="125">
        <f t="shared" ref="R129" si="429">IFERROR(Q129/L126,"-")</f>
        <v>0.45161290322580644</v>
      </c>
      <c r="S129" s="127">
        <f t="shared" si="211"/>
        <v>42314</v>
      </c>
      <c r="T129" s="122"/>
      <c r="U129" s="122"/>
      <c r="V129" s="122"/>
      <c r="W129" s="122"/>
      <c r="X129" s="122"/>
      <c r="Y129" s="129"/>
    </row>
    <row r="130" spans="2:25" ht="14.25" customHeight="1">
      <c r="B130" s="458"/>
      <c r="C130" s="461"/>
      <c r="D130" s="464"/>
      <c r="E130" s="123" t="s">
        <v>158</v>
      </c>
      <c r="F130" s="209" t="s">
        <v>159</v>
      </c>
      <c r="G130" s="124">
        <v>0</v>
      </c>
      <c r="H130" s="125">
        <f t="shared" ref="H130" si="430">IFERROR(G130/G136,"-")</f>
        <v>0</v>
      </c>
      <c r="I130" s="126">
        <v>0</v>
      </c>
      <c r="J130" s="125">
        <f t="shared" ref="J130" si="431">IFERROR(I130/D126,"-")</f>
        <v>0</v>
      </c>
      <c r="K130" s="127" t="str">
        <f t="shared" si="209"/>
        <v>-</v>
      </c>
      <c r="L130" s="464"/>
      <c r="M130" s="123" t="s">
        <v>158</v>
      </c>
      <c r="N130" s="209" t="s">
        <v>159</v>
      </c>
      <c r="O130" s="124">
        <v>0</v>
      </c>
      <c r="P130" s="125">
        <f t="shared" ref="P130" si="432">IFERROR(O130/O136,"-")</f>
        <v>0</v>
      </c>
      <c r="Q130" s="126">
        <v>0</v>
      </c>
      <c r="R130" s="125">
        <f t="shared" ref="R130" si="433">IFERROR(Q130/L126,"-")</f>
        <v>0</v>
      </c>
      <c r="S130" s="127" t="str">
        <f t="shared" si="211"/>
        <v>-</v>
      </c>
      <c r="T130" s="122"/>
      <c r="U130" s="122"/>
      <c r="V130" s="122"/>
      <c r="W130" s="122"/>
      <c r="X130" s="122"/>
      <c r="Y130" s="129"/>
    </row>
    <row r="131" spans="2:25" ht="14.25" customHeight="1">
      <c r="B131" s="458"/>
      <c r="C131" s="461"/>
      <c r="D131" s="464"/>
      <c r="E131" s="123" t="s">
        <v>160</v>
      </c>
      <c r="F131" s="209" t="s">
        <v>161</v>
      </c>
      <c r="G131" s="124">
        <v>1308786</v>
      </c>
      <c r="H131" s="125">
        <f t="shared" ref="H131" si="434">IFERROR(G131/G136,"-")</f>
        <v>0.15719113916753141</v>
      </c>
      <c r="I131" s="126">
        <v>2</v>
      </c>
      <c r="J131" s="125">
        <f t="shared" ref="J131" si="435">IFERROR(I131/D126,"-")</f>
        <v>0.33333333333333331</v>
      </c>
      <c r="K131" s="127">
        <f t="shared" si="209"/>
        <v>654393</v>
      </c>
      <c r="L131" s="464"/>
      <c r="M131" s="123" t="s">
        <v>160</v>
      </c>
      <c r="N131" s="209" t="s">
        <v>161</v>
      </c>
      <c r="O131" s="124">
        <v>1359606</v>
      </c>
      <c r="P131" s="125">
        <f t="shared" ref="P131" si="436">IFERROR(O131/O136,"-")</f>
        <v>0.2007840823051612</v>
      </c>
      <c r="Q131" s="126">
        <v>2</v>
      </c>
      <c r="R131" s="125">
        <f t="shared" ref="R131" si="437">IFERROR(Q131/L126,"-")</f>
        <v>6.4516129032258063E-2</v>
      </c>
      <c r="S131" s="127">
        <f t="shared" si="211"/>
        <v>679803</v>
      </c>
      <c r="T131" s="122"/>
      <c r="U131" s="122"/>
      <c r="V131" s="122"/>
      <c r="W131" s="122"/>
      <c r="X131" s="122"/>
      <c r="Y131" s="129"/>
    </row>
    <row r="132" spans="2:25" ht="14.25" customHeight="1">
      <c r="B132" s="458"/>
      <c r="C132" s="461"/>
      <c r="D132" s="464"/>
      <c r="E132" s="123" t="s">
        <v>162</v>
      </c>
      <c r="F132" s="209" t="s">
        <v>163</v>
      </c>
      <c r="G132" s="124">
        <v>25463</v>
      </c>
      <c r="H132" s="125">
        <f t="shared" ref="H132" si="438">IFERROR(G132/G136,"-")</f>
        <v>3.05822187632115E-3</v>
      </c>
      <c r="I132" s="126">
        <v>3</v>
      </c>
      <c r="J132" s="125">
        <f t="shared" ref="J132" si="439">IFERROR(I132/D126,"-")</f>
        <v>0.5</v>
      </c>
      <c r="K132" s="127">
        <f t="shared" si="209"/>
        <v>8487.6666666666661</v>
      </c>
      <c r="L132" s="464"/>
      <c r="M132" s="123" t="s">
        <v>162</v>
      </c>
      <c r="N132" s="209" t="s">
        <v>163</v>
      </c>
      <c r="O132" s="124">
        <v>562338</v>
      </c>
      <c r="P132" s="125">
        <f t="shared" ref="P132" si="440">IFERROR(O132/O136,"-")</f>
        <v>8.3045028688693456E-2</v>
      </c>
      <c r="Q132" s="126">
        <v>9</v>
      </c>
      <c r="R132" s="125">
        <f t="shared" ref="R132" si="441">IFERROR(Q132/L126,"-")</f>
        <v>0.29032258064516131</v>
      </c>
      <c r="S132" s="127">
        <f t="shared" si="211"/>
        <v>62482</v>
      </c>
      <c r="T132" s="122"/>
      <c r="U132" s="122"/>
      <c r="V132" s="122"/>
      <c r="W132" s="122"/>
      <c r="X132" s="122"/>
      <c r="Y132" s="129"/>
    </row>
    <row r="133" spans="2:25" ht="14.25" customHeight="1">
      <c r="B133" s="458"/>
      <c r="C133" s="461"/>
      <c r="D133" s="464"/>
      <c r="E133" s="123" t="s">
        <v>164</v>
      </c>
      <c r="F133" s="209" t="s">
        <v>165</v>
      </c>
      <c r="G133" s="124">
        <v>0</v>
      </c>
      <c r="H133" s="125">
        <f t="shared" ref="H133" si="442">IFERROR(G133/G136,"-")</f>
        <v>0</v>
      </c>
      <c r="I133" s="126">
        <v>0</v>
      </c>
      <c r="J133" s="125">
        <f t="shared" ref="J133" si="443">IFERROR(I133/D126,"-")</f>
        <v>0</v>
      </c>
      <c r="K133" s="127" t="str">
        <f t="shared" si="209"/>
        <v>-</v>
      </c>
      <c r="L133" s="464"/>
      <c r="M133" s="123" t="s">
        <v>164</v>
      </c>
      <c r="N133" s="209" t="s">
        <v>165</v>
      </c>
      <c r="O133" s="124">
        <v>0</v>
      </c>
      <c r="P133" s="125">
        <f t="shared" ref="P133" si="444">IFERROR(O133/O136,"-")</f>
        <v>0</v>
      </c>
      <c r="Q133" s="126">
        <v>0</v>
      </c>
      <c r="R133" s="125">
        <f t="shared" ref="R133" si="445">IFERROR(Q133/L126,"-")</f>
        <v>0</v>
      </c>
      <c r="S133" s="127" t="str">
        <f t="shared" si="211"/>
        <v>-</v>
      </c>
      <c r="T133" s="122"/>
      <c r="U133" s="122"/>
      <c r="V133" s="122"/>
      <c r="W133" s="122"/>
      <c r="X133" s="122"/>
      <c r="Y133" s="129"/>
    </row>
    <row r="134" spans="2:25" ht="14.25" customHeight="1">
      <c r="B134" s="458"/>
      <c r="C134" s="461"/>
      <c r="D134" s="464"/>
      <c r="E134" s="123" t="s">
        <v>166</v>
      </c>
      <c r="F134" s="209" t="s">
        <v>167</v>
      </c>
      <c r="G134" s="124">
        <v>1473768</v>
      </c>
      <c r="H134" s="125">
        <f t="shared" ref="H134" si="446">IFERROR(G134/G136,"-")</f>
        <v>0.17700622621930129</v>
      </c>
      <c r="I134" s="126">
        <v>1</v>
      </c>
      <c r="J134" s="125">
        <f t="shared" ref="J134" si="447">IFERROR(I134/D126,"-")</f>
        <v>0.16666666666666666</v>
      </c>
      <c r="K134" s="127">
        <f t="shared" si="209"/>
        <v>1473768</v>
      </c>
      <c r="L134" s="464"/>
      <c r="M134" s="123" t="s">
        <v>166</v>
      </c>
      <c r="N134" s="209" t="s">
        <v>167</v>
      </c>
      <c r="O134" s="124">
        <v>62053</v>
      </c>
      <c r="P134" s="125">
        <f t="shared" ref="P134" si="448">IFERROR(O134/O136,"-")</f>
        <v>9.1638714887122951E-3</v>
      </c>
      <c r="Q134" s="126">
        <v>5</v>
      </c>
      <c r="R134" s="125">
        <f t="shared" ref="R134" si="449">IFERROR(Q134/L126,"-")</f>
        <v>0.16129032258064516</v>
      </c>
      <c r="S134" s="127">
        <f t="shared" si="211"/>
        <v>12410.6</v>
      </c>
      <c r="T134" s="122"/>
      <c r="U134" s="122"/>
      <c r="V134" s="122"/>
      <c r="W134" s="122"/>
      <c r="X134" s="122"/>
      <c r="Y134" s="129"/>
    </row>
    <row r="135" spans="2:25" ht="14.25" customHeight="1">
      <c r="B135" s="458"/>
      <c r="C135" s="461"/>
      <c r="D135" s="464"/>
      <c r="E135" s="130" t="s">
        <v>177</v>
      </c>
      <c r="F135" s="210" t="s">
        <v>178</v>
      </c>
      <c r="G135" s="131">
        <v>4962746</v>
      </c>
      <c r="H135" s="132">
        <f t="shared" ref="H135" si="450">IFERROR(G135/G136,"-")</f>
        <v>0.59604832045812672</v>
      </c>
      <c r="I135" s="133">
        <v>1</v>
      </c>
      <c r="J135" s="132">
        <f t="shared" ref="J135" si="451">IFERROR(I135/D126,"-")</f>
        <v>0.16666666666666666</v>
      </c>
      <c r="K135" s="134">
        <f t="shared" si="209"/>
        <v>4962746</v>
      </c>
      <c r="L135" s="464"/>
      <c r="M135" s="130" t="s">
        <v>177</v>
      </c>
      <c r="N135" s="210" t="s">
        <v>178</v>
      </c>
      <c r="O135" s="131">
        <v>621195</v>
      </c>
      <c r="P135" s="132">
        <f t="shared" ref="P135" si="452">IFERROR(O135/O136,"-")</f>
        <v>9.1736920848800779E-2</v>
      </c>
      <c r="Q135" s="133">
        <v>5</v>
      </c>
      <c r="R135" s="132">
        <f t="shared" ref="R135" si="453">IFERROR(Q135/L126,"-")</f>
        <v>0.16129032258064516</v>
      </c>
      <c r="S135" s="134">
        <f t="shared" si="211"/>
        <v>124239</v>
      </c>
      <c r="T135" s="122"/>
      <c r="U135" s="122"/>
      <c r="V135" s="122"/>
      <c r="W135" s="122"/>
      <c r="X135" s="122"/>
      <c r="Y135" s="129"/>
    </row>
    <row r="136" spans="2:25" ht="14.25" customHeight="1">
      <c r="B136" s="459"/>
      <c r="C136" s="462"/>
      <c r="D136" s="465"/>
      <c r="E136" s="135" t="s">
        <v>179</v>
      </c>
      <c r="F136" s="211"/>
      <c r="G136" s="136">
        <v>8326080</v>
      </c>
      <c r="H136" s="137" t="s">
        <v>181</v>
      </c>
      <c r="I136" s="138">
        <v>6</v>
      </c>
      <c r="J136" s="137">
        <f t="shared" ref="J136" si="454">IFERROR(I136/D126,"-")</f>
        <v>1</v>
      </c>
      <c r="K136" s="139">
        <f t="shared" ref="K136:K201" si="455">IFERROR(G136/I136,"-")</f>
        <v>1387680</v>
      </c>
      <c r="L136" s="465"/>
      <c r="M136" s="135" t="s">
        <v>179</v>
      </c>
      <c r="N136" s="211"/>
      <c r="O136" s="136">
        <v>6771483</v>
      </c>
      <c r="P136" s="137" t="s">
        <v>181</v>
      </c>
      <c r="Q136" s="138">
        <v>30</v>
      </c>
      <c r="R136" s="137">
        <f t="shared" ref="R136" si="456">IFERROR(Q136/L126,"-")</f>
        <v>0.967741935483871</v>
      </c>
      <c r="S136" s="139">
        <f t="shared" ref="S136:S201" si="457">IFERROR(O136/Q136,"-")</f>
        <v>225716.1</v>
      </c>
      <c r="T136" s="122"/>
      <c r="U136" s="122"/>
      <c r="V136" s="122"/>
      <c r="W136" s="122"/>
      <c r="X136" s="122"/>
      <c r="Y136" s="129"/>
    </row>
    <row r="137" spans="2:25" ht="14.25" customHeight="1">
      <c r="B137" s="457">
        <v>13</v>
      </c>
      <c r="C137" s="460" t="s">
        <v>77</v>
      </c>
      <c r="D137" s="463">
        <f t="shared" ref="D137" si="458">VLOOKUP(C137,$V$5:$X$78,2,0)</f>
        <v>23</v>
      </c>
      <c r="E137" s="117" t="s">
        <v>150</v>
      </c>
      <c r="F137" s="207" t="s">
        <v>151</v>
      </c>
      <c r="G137" s="118">
        <v>1409874</v>
      </c>
      <c r="H137" s="119">
        <f t="shared" ref="H137" si="459">IFERROR(G137/G147,"-")</f>
        <v>0.31784343121230907</v>
      </c>
      <c r="I137" s="120">
        <v>19</v>
      </c>
      <c r="J137" s="119">
        <f t="shared" ref="J137" si="460">IFERROR(I137/D137,"-")</f>
        <v>0.82608695652173914</v>
      </c>
      <c r="K137" s="121">
        <f t="shared" si="455"/>
        <v>74203.894736842107</v>
      </c>
      <c r="L137" s="463">
        <f t="shared" ref="L137" si="461">VLOOKUP(C137,$V$5:$X$78,3,0)</f>
        <v>80</v>
      </c>
      <c r="M137" s="117" t="s">
        <v>150</v>
      </c>
      <c r="N137" s="207" t="s">
        <v>151</v>
      </c>
      <c r="O137" s="118">
        <v>4362453</v>
      </c>
      <c r="P137" s="119">
        <f t="shared" ref="P137" si="462">IFERROR(O137/O147,"-")</f>
        <v>0.22110974313030601</v>
      </c>
      <c r="Q137" s="120">
        <v>53</v>
      </c>
      <c r="R137" s="119">
        <f t="shared" ref="R137" si="463">IFERROR(Q137/L137,"-")</f>
        <v>0.66249999999999998</v>
      </c>
      <c r="S137" s="121">
        <f t="shared" si="457"/>
        <v>82310.433962264156</v>
      </c>
      <c r="T137" s="122"/>
      <c r="U137" s="122"/>
      <c r="V137" s="122"/>
      <c r="W137" s="122"/>
      <c r="X137" s="122"/>
      <c r="Y137" s="129"/>
    </row>
    <row r="138" spans="2:25" ht="14.25" customHeight="1">
      <c r="B138" s="458"/>
      <c r="C138" s="461"/>
      <c r="D138" s="464"/>
      <c r="E138" s="123" t="s">
        <v>152</v>
      </c>
      <c r="F138" s="208" t="s">
        <v>153</v>
      </c>
      <c r="G138" s="124">
        <v>461311</v>
      </c>
      <c r="H138" s="125">
        <f t="shared" ref="H138" si="464">IFERROR(G138/G147,"-")</f>
        <v>0.10399842191286704</v>
      </c>
      <c r="I138" s="126">
        <v>13</v>
      </c>
      <c r="J138" s="125">
        <f t="shared" ref="J138" si="465">IFERROR(I138/D137,"-")</f>
        <v>0.56521739130434778</v>
      </c>
      <c r="K138" s="127">
        <f t="shared" si="455"/>
        <v>35485.461538461539</v>
      </c>
      <c r="L138" s="464"/>
      <c r="M138" s="123" t="s">
        <v>152</v>
      </c>
      <c r="N138" s="208" t="s">
        <v>153</v>
      </c>
      <c r="O138" s="124">
        <v>1942777</v>
      </c>
      <c r="P138" s="125">
        <f t="shared" ref="P138" si="466">IFERROR(O138/O147,"-")</f>
        <v>9.8469123548028267E-2</v>
      </c>
      <c r="Q138" s="126">
        <v>35</v>
      </c>
      <c r="R138" s="125">
        <f t="shared" ref="R138" si="467">IFERROR(Q138/L137,"-")</f>
        <v>0.4375</v>
      </c>
      <c r="S138" s="127">
        <f t="shared" si="457"/>
        <v>55507.914285714287</v>
      </c>
      <c r="T138" s="122"/>
      <c r="U138" s="122"/>
      <c r="V138" s="122"/>
      <c r="W138" s="122"/>
      <c r="X138" s="122"/>
      <c r="Y138" s="129"/>
    </row>
    <row r="139" spans="2:25" ht="14.25" customHeight="1">
      <c r="B139" s="458"/>
      <c r="C139" s="461"/>
      <c r="D139" s="464"/>
      <c r="E139" s="123" t="s">
        <v>154</v>
      </c>
      <c r="F139" s="209" t="s">
        <v>155</v>
      </c>
      <c r="G139" s="124">
        <v>1382110</v>
      </c>
      <c r="H139" s="125">
        <f t="shared" ref="H139" si="468">IFERROR(G139/G147,"-")</f>
        <v>0.31158428676097616</v>
      </c>
      <c r="I139" s="126">
        <v>22</v>
      </c>
      <c r="J139" s="125">
        <f t="shared" ref="J139" si="469">IFERROR(I139/D137,"-")</f>
        <v>0.95652173913043481</v>
      </c>
      <c r="K139" s="127">
        <f t="shared" si="455"/>
        <v>62823.181818181816</v>
      </c>
      <c r="L139" s="464"/>
      <c r="M139" s="123" t="s">
        <v>154</v>
      </c>
      <c r="N139" s="209" t="s">
        <v>155</v>
      </c>
      <c r="O139" s="124">
        <v>3985129</v>
      </c>
      <c r="P139" s="125">
        <f t="shared" ref="P139" si="470">IFERROR(O139/O147,"-")</f>
        <v>0.20198517887324707</v>
      </c>
      <c r="Q139" s="126">
        <v>58</v>
      </c>
      <c r="R139" s="125">
        <f t="shared" ref="R139" si="471">IFERROR(Q139/L137,"-")</f>
        <v>0.72499999999999998</v>
      </c>
      <c r="S139" s="127">
        <f t="shared" si="457"/>
        <v>68709.120689655174</v>
      </c>
      <c r="T139" s="122"/>
      <c r="U139" s="122"/>
      <c r="V139" s="122"/>
      <c r="W139" s="122"/>
      <c r="X139" s="122"/>
      <c r="Y139" s="129"/>
    </row>
    <row r="140" spans="2:25" ht="14.25" customHeight="1">
      <c r="B140" s="458"/>
      <c r="C140" s="461"/>
      <c r="D140" s="464"/>
      <c r="E140" s="123" t="s">
        <v>156</v>
      </c>
      <c r="F140" s="209" t="s">
        <v>157</v>
      </c>
      <c r="G140" s="124">
        <v>377366</v>
      </c>
      <c r="H140" s="125">
        <f t="shared" ref="H140" si="472">IFERROR(G140/G147,"-")</f>
        <v>8.5073775573465599E-2</v>
      </c>
      <c r="I140" s="126">
        <v>11</v>
      </c>
      <c r="J140" s="125">
        <f t="shared" ref="J140" si="473">IFERROR(I140/D137,"-")</f>
        <v>0.47826086956521741</v>
      </c>
      <c r="K140" s="127">
        <f t="shared" si="455"/>
        <v>34306</v>
      </c>
      <c r="L140" s="464"/>
      <c r="M140" s="123" t="s">
        <v>156</v>
      </c>
      <c r="N140" s="209" t="s">
        <v>157</v>
      </c>
      <c r="O140" s="124">
        <v>3188184</v>
      </c>
      <c r="P140" s="125">
        <f t="shared" ref="P140" si="474">IFERROR(O140/O147,"-")</f>
        <v>0.16159223842460918</v>
      </c>
      <c r="Q140" s="126">
        <v>37</v>
      </c>
      <c r="R140" s="125">
        <f t="shared" ref="R140" si="475">IFERROR(Q140/L137,"-")</f>
        <v>0.46250000000000002</v>
      </c>
      <c r="S140" s="127">
        <f t="shared" si="457"/>
        <v>86167.135135135133</v>
      </c>
      <c r="T140" s="122"/>
      <c r="U140" s="122"/>
      <c r="V140" s="122"/>
      <c r="W140" s="122"/>
      <c r="X140" s="122"/>
      <c r="Y140" s="129"/>
    </row>
    <row r="141" spans="2:25" ht="14.25" customHeight="1">
      <c r="B141" s="458"/>
      <c r="C141" s="461"/>
      <c r="D141" s="464"/>
      <c r="E141" s="123" t="s">
        <v>158</v>
      </c>
      <c r="F141" s="209" t="s">
        <v>159</v>
      </c>
      <c r="G141" s="124">
        <v>121420</v>
      </c>
      <c r="H141" s="125">
        <f t="shared" ref="H141" si="476">IFERROR(G141/G147,"-")</f>
        <v>2.7373048526179337E-2</v>
      </c>
      <c r="I141" s="126">
        <v>1</v>
      </c>
      <c r="J141" s="125">
        <f t="shared" ref="J141" si="477">IFERROR(I141/D137,"-")</f>
        <v>4.3478260869565216E-2</v>
      </c>
      <c r="K141" s="127">
        <f t="shared" si="455"/>
        <v>121420</v>
      </c>
      <c r="L141" s="464"/>
      <c r="M141" s="123" t="s">
        <v>158</v>
      </c>
      <c r="N141" s="209" t="s">
        <v>159</v>
      </c>
      <c r="O141" s="124">
        <v>0</v>
      </c>
      <c r="P141" s="125">
        <f t="shared" ref="P141" si="478">IFERROR(O141/O147,"-")</f>
        <v>0</v>
      </c>
      <c r="Q141" s="126">
        <v>0</v>
      </c>
      <c r="R141" s="125">
        <f t="shared" ref="R141" si="479">IFERROR(Q141/L137,"-")</f>
        <v>0</v>
      </c>
      <c r="S141" s="127" t="str">
        <f t="shared" si="457"/>
        <v>-</v>
      </c>
      <c r="T141" s="122"/>
      <c r="U141" s="122"/>
      <c r="V141" s="122"/>
      <c r="W141" s="122"/>
      <c r="X141" s="122"/>
      <c r="Y141" s="129"/>
    </row>
    <row r="142" spans="2:25" ht="14.25" customHeight="1">
      <c r="B142" s="458"/>
      <c r="C142" s="461"/>
      <c r="D142" s="464"/>
      <c r="E142" s="123" t="s">
        <v>160</v>
      </c>
      <c r="F142" s="209" t="s">
        <v>161</v>
      </c>
      <c r="G142" s="124">
        <v>32767</v>
      </c>
      <c r="H142" s="125">
        <f t="shared" ref="H142" si="480">IFERROR(G142/G147,"-")</f>
        <v>7.3870258693569295E-3</v>
      </c>
      <c r="I142" s="126">
        <v>4</v>
      </c>
      <c r="J142" s="125">
        <f t="shared" ref="J142" si="481">IFERROR(I142/D137,"-")</f>
        <v>0.17391304347826086</v>
      </c>
      <c r="K142" s="127">
        <f t="shared" si="455"/>
        <v>8191.75</v>
      </c>
      <c r="L142" s="464"/>
      <c r="M142" s="123" t="s">
        <v>160</v>
      </c>
      <c r="N142" s="209" t="s">
        <v>161</v>
      </c>
      <c r="O142" s="124">
        <v>17182</v>
      </c>
      <c r="P142" s="125">
        <f t="shared" ref="P142" si="482">IFERROR(O142/O147,"-")</f>
        <v>8.7086499418215354E-4</v>
      </c>
      <c r="Q142" s="126">
        <v>2</v>
      </c>
      <c r="R142" s="125">
        <f t="shared" ref="R142" si="483">IFERROR(Q142/L137,"-")</f>
        <v>2.5000000000000001E-2</v>
      </c>
      <c r="S142" s="127">
        <f t="shared" si="457"/>
        <v>8591</v>
      </c>
      <c r="T142" s="122"/>
      <c r="U142" s="122"/>
      <c r="V142" s="122"/>
      <c r="W142" s="122"/>
      <c r="X142" s="122"/>
      <c r="Y142" s="129"/>
    </row>
    <row r="143" spans="2:25" ht="14.25" customHeight="1">
      <c r="B143" s="458"/>
      <c r="C143" s="461"/>
      <c r="D143" s="464"/>
      <c r="E143" s="123" t="s">
        <v>162</v>
      </c>
      <c r="F143" s="209" t="s">
        <v>163</v>
      </c>
      <c r="G143" s="124">
        <v>349783</v>
      </c>
      <c r="H143" s="125">
        <f t="shared" ref="H143" si="484">IFERROR(G143/G147,"-")</f>
        <v>7.8855435946570476E-2</v>
      </c>
      <c r="I143" s="126">
        <v>11</v>
      </c>
      <c r="J143" s="125">
        <f t="shared" ref="J143" si="485">IFERROR(I143/D137,"-")</f>
        <v>0.47826086956521741</v>
      </c>
      <c r="K143" s="127">
        <f t="shared" si="455"/>
        <v>31798.454545454544</v>
      </c>
      <c r="L143" s="464"/>
      <c r="M143" s="123" t="s">
        <v>162</v>
      </c>
      <c r="N143" s="209" t="s">
        <v>163</v>
      </c>
      <c r="O143" s="124">
        <v>5461655</v>
      </c>
      <c r="P143" s="125">
        <f t="shared" ref="P143" si="486">IFERROR(O143/O147,"-")</f>
        <v>0.2768224973693359</v>
      </c>
      <c r="Q143" s="126">
        <v>32</v>
      </c>
      <c r="R143" s="125">
        <f t="shared" ref="R143" si="487">IFERROR(Q143/L137,"-")</f>
        <v>0.4</v>
      </c>
      <c r="S143" s="127">
        <f t="shared" si="457"/>
        <v>170676.71875</v>
      </c>
      <c r="T143" s="122"/>
      <c r="U143" s="122"/>
      <c r="V143" s="122"/>
      <c r="W143" s="122"/>
      <c r="X143" s="122"/>
      <c r="Y143" s="129"/>
    </row>
    <row r="144" spans="2:25" ht="14.25" customHeight="1">
      <c r="B144" s="458"/>
      <c r="C144" s="461"/>
      <c r="D144" s="464"/>
      <c r="E144" s="123" t="s">
        <v>164</v>
      </c>
      <c r="F144" s="209" t="s">
        <v>165</v>
      </c>
      <c r="G144" s="124">
        <v>0</v>
      </c>
      <c r="H144" s="125">
        <f t="shared" ref="H144" si="488">IFERROR(G144/G147,"-")</f>
        <v>0</v>
      </c>
      <c r="I144" s="126">
        <v>0</v>
      </c>
      <c r="J144" s="125">
        <f t="shared" ref="J144" si="489">IFERROR(I144/D137,"-")</f>
        <v>0</v>
      </c>
      <c r="K144" s="127" t="str">
        <f t="shared" si="455"/>
        <v>-</v>
      </c>
      <c r="L144" s="464"/>
      <c r="M144" s="123" t="s">
        <v>164</v>
      </c>
      <c r="N144" s="209" t="s">
        <v>165</v>
      </c>
      <c r="O144" s="124">
        <v>3184</v>
      </c>
      <c r="P144" s="125">
        <f t="shared" ref="P144" si="490">IFERROR(O144/O147,"-")</f>
        <v>1.6138017352322062E-4</v>
      </c>
      <c r="Q144" s="126">
        <v>1</v>
      </c>
      <c r="R144" s="125">
        <f t="shared" ref="R144" si="491">IFERROR(Q144/L137,"-")</f>
        <v>1.2500000000000001E-2</v>
      </c>
      <c r="S144" s="127">
        <f t="shared" si="457"/>
        <v>3184</v>
      </c>
      <c r="T144" s="122"/>
      <c r="U144" s="122"/>
      <c r="V144" s="122"/>
      <c r="W144" s="122"/>
      <c r="X144" s="122"/>
      <c r="Y144" s="129"/>
    </row>
    <row r="145" spans="2:25" ht="14.25" customHeight="1">
      <c r="B145" s="458"/>
      <c r="C145" s="461"/>
      <c r="D145" s="464"/>
      <c r="E145" s="123" t="s">
        <v>166</v>
      </c>
      <c r="F145" s="209" t="s">
        <v>167</v>
      </c>
      <c r="G145" s="124">
        <v>92991</v>
      </c>
      <c r="H145" s="125">
        <f t="shared" ref="H145" si="492">IFERROR(G145/G147,"-")</f>
        <v>2.0963985797215805E-2</v>
      </c>
      <c r="I145" s="126">
        <v>3</v>
      </c>
      <c r="J145" s="125">
        <f t="shared" ref="J145" si="493">IFERROR(I145/D137,"-")</f>
        <v>0.13043478260869565</v>
      </c>
      <c r="K145" s="127">
        <f t="shared" si="455"/>
        <v>30997</v>
      </c>
      <c r="L145" s="464"/>
      <c r="M145" s="123" t="s">
        <v>166</v>
      </c>
      <c r="N145" s="209" t="s">
        <v>167</v>
      </c>
      <c r="O145" s="124">
        <v>116696</v>
      </c>
      <c r="P145" s="125">
        <f t="shared" ref="P145" si="494">IFERROR(O145/O147,"-")</f>
        <v>5.9147050029729129E-3</v>
      </c>
      <c r="Q145" s="126">
        <v>14</v>
      </c>
      <c r="R145" s="125">
        <f t="shared" ref="R145" si="495">IFERROR(Q145/L137,"-")</f>
        <v>0.17499999999999999</v>
      </c>
      <c r="S145" s="127">
        <f t="shared" si="457"/>
        <v>8335.4285714285706</v>
      </c>
      <c r="T145" s="122"/>
      <c r="U145" s="122"/>
      <c r="V145" s="122"/>
      <c r="W145" s="122"/>
      <c r="X145" s="122"/>
      <c r="Y145" s="129"/>
    </row>
    <row r="146" spans="2:25" ht="14.25" customHeight="1">
      <c r="B146" s="458"/>
      <c r="C146" s="461"/>
      <c r="D146" s="464"/>
      <c r="E146" s="130" t="s">
        <v>177</v>
      </c>
      <c r="F146" s="210" t="s">
        <v>178</v>
      </c>
      <c r="G146" s="131">
        <v>208128</v>
      </c>
      <c r="H146" s="132">
        <f t="shared" ref="H146" si="496">IFERROR(G146/G147,"-")</f>
        <v>4.6920588401059574E-2</v>
      </c>
      <c r="I146" s="133">
        <v>4</v>
      </c>
      <c r="J146" s="132">
        <f t="shared" ref="J146" si="497">IFERROR(I146/D137,"-")</f>
        <v>0.17391304347826086</v>
      </c>
      <c r="K146" s="134">
        <f t="shared" si="455"/>
        <v>52032</v>
      </c>
      <c r="L146" s="464"/>
      <c r="M146" s="130" t="s">
        <v>177</v>
      </c>
      <c r="N146" s="210" t="s">
        <v>178</v>
      </c>
      <c r="O146" s="131">
        <v>652549</v>
      </c>
      <c r="P146" s="132">
        <f t="shared" ref="P146" si="498">IFERROR(O146/O147,"-")</f>
        <v>3.3074268483795258E-2</v>
      </c>
      <c r="Q146" s="133">
        <v>15</v>
      </c>
      <c r="R146" s="132">
        <f t="shared" ref="R146" si="499">IFERROR(Q146/L137,"-")</f>
        <v>0.1875</v>
      </c>
      <c r="S146" s="134">
        <f t="shared" si="457"/>
        <v>43503.26666666667</v>
      </c>
      <c r="T146" s="122"/>
      <c r="U146" s="122"/>
      <c r="V146" s="122"/>
      <c r="W146" s="122"/>
      <c r="X146" s="122"/>
      <c r="Y146" s="129"/>
    </row>
    <row r="147" spans="2:25" ht="14.25" customHeight="1">
      <c r="B147" s="459"/>
      <c r="C147" s="462"/>
      <c r="D147" s="465"/>
      <c r="E147" s="135" t="s">
        <v>179</v>
      </c>
      <c r="F147" s="211"/>
      <c r="G147" s="136">
        <v>4435750</v>
      </c>
      <c r="H147" s="137" t="s">
        <v>181</v>
      </c>
      <c r="I147" s="138">
        <v>23</v>
      </c>
      <c r="J147" s="137">
        <f t="shared" ref="J147" si="500">IFERROR(I147/D137,"-")</f>
        <v>1</v>
      </c>
      <c r="K147" s="139">
        <f t="shared" si="455"/>
        <v>192858.69565217392</v>
      </c>
      <c r="L147" s="465"/>
      <c r="M147" s="135" t="s">
        <v>179</v>
      </c>
      <c r="N147" s="211"/>
      <c r="O147" s="136">
        <v>19729809</v>
      </c>
      <c r="P147" s="137" t="s">
        <v>181</v>
      </c>
      <c r="Q147" s="138">
        <v>73</v>
      </c>
      <c r="R147" s="137">
        <f t="shared" ref="R147" si="501">IFERROR(Q147/L137,"-")</f>
        <v>0.91249999999999998</v>
      </c>
      <c r="S147" s="139">
        <f t="shared" si="457"/>
        <v>270271.35616438359</v>
      </c>
      <c r="T147" s="122"/>
      <c r="U147" s="122"/>
      <c r="V147" s="122"/>
      <c r="W147" s="122"/>
      <c r="X147" s="122"/>
      <c r="Y147" s="129"/>
    </row>
    <row r="148" spans="2:25" ht="14.25" customHeight="1">
      <c r="B148" s="457">
        <v>14</v>
      </c>
      <c r="C148" s="460" t="s">
        <v>78</v>
      </c>
      <c r="D148" s="463">
        <f t="shared" ref="D148" si="502">VLOOKUP(C148,$V$5:$X$78,2,0)</f>
        <v>24</v>
      </c>
      <c r="E148" s="117" t="s">
        <v>150</v>
      </c>
      <c r="F148" s="207" t="s">
        <v>151</v>
      </c>
      <c r="G148" s="118">
        <v>1139309</v>
      </c>
      <c r="H148" s="119">
        <f t="shared" ref="H148" si="503">IFERROR(G148/G158,"-")</f>
        <v>5.6136678947197004E-2</v>
      </c>
      <c r="I148" s="120">
        <v>20</v>
      </c>
      <c r="J148" s="119">
        <f t="shared" ref="J148" si="504">IFERROR(I148/D148,"-")</f>
        <v>0.83333333333333337</v>
      </c>
      <c r="K148" s="121">
        <f t="shared" si="455"/>
        <v>56965.45</v>
      </c>
      <c r="L148" s="463">
        <f t="shared" ref="L148" si="505">VLOOKUP(C148,$V$5:$X$78,3,0)</f>
        <v>93</v>
      </c>
      <c r="M148" s="117" t="s">
        <v>150</v>
      </c>
      <c r="N148" s="207" t="s">
        <v>151</v>
      </c>
      <c r="O148" s="118">
        <v>3745736</v>
      </c>
      <c r="P148" s="119">
        <f t="shared" ref="P148" si="506">IFERROR(O148/O158,"-")</f>
        <v>0.1366896398809804</v>
      </c>
      <c r="Q148" s="120">
        <v>65</v>
      </c>
      <c r="R148" s="119">
        <f t="shared" ref="R148" si="507">IFERROR(Q148/L148,"-")</f>
        <v>0.69892473118279574</v>
      </c>
      <c r="S148" s="121">
        <f t="shared" si="457"/>
        <v>57626.707692307689</v>
      </c>
      <c r="T148" s="122"/>
      <c r="U148" s="122"/>
      <c r="V148" s="122"/>
      <c r="W148" s="122"/>
      <c r="X148" s="122"/>
      <c r="Y148" s="129"/>
    </row>
    <row r="149" spans="2:25" ht="14.25" customHeight="1">
      <c r="B149" s="458"/>
      <c r="C149" s="461"/>
      <c r="D149" s="464"/>
      <c r="E149" s="123" t="s">
        <v>152</v>
      </c>
      <c r="F149" s="208" t="s">
        <v>153</v>
      </c>
      <c r="G149" s="124">
        <v>437566</v>
      </c>
      <c r="H149" s="125">
        <f t="shared" ref="H149" si="508">IFERROR(G149/G158,"-")</f>
        <v>2.1560000017738123E-2</v>
      </c>
      <c r="I149" s="126">
        <v>12</v>
      </c>
      <c r="J149" s="125">
        <f t="shared" ref="J149" si="509">IFERROR(I149/D148,"-")</f>
        <v>0.5</v>
      </c>
      <c r="K149" s="127">
        <f t="shared" si="455"/>
        <v>36463.833333333336</v>
      </c>
      <c r="L149" s="464"/>
      <c r="M149" s="123" t="s">
        <v>152</v>
      </c>
      <c r="N149" s="208" t="s">
        <v>153</v>
      </c>
      <c r="O149" s="124">
        <v>1684607</v>
      </c>
      <c r="P149" s="125">
        <f t="shared" ref="P149" si="510">IFERROR(O149/O158,"-")</f>
        <v>6.1474787377161326E-2</v>
      </c>
      <c r="Q149" s="126">
        <v>40</v>
      </c>
      <c r="R149" s="125">
        <f t="shared" ref="R149" si="511">IFERROR(Q149/L148,"-")</f>
        <v>0.43010752688172044</v>
      </c>
      <c r="S149" s="127">
        <f t="shared" si="457"/>
        <v>42115.175000000003</v>
      </c>
      <c r="T149" s="122"/>
      <c r="U149" s="122"/>
      <c r="V149" s="122"/>
      <c r="W149" s="122"/>
      <c r="X149" s="122"/>
      <c r="Y149" s="129"/>
    </row>
    <row r="150" spans="2:25" ht="14.25" customHeight="1">
      <c r="B150" s="458"/>
      <c r="C150" s="461"/>
      <c r="D150" s="464"/>
      <c r="E150" s="123" t="s">
        <v>154</v>
      </c>
      <c r="F150" s="209" t="s">
        <v>155</v>
      </c>
      <c r="G150" s="124">
        <v>1634818</v>
      </c>
      <c r="H150" s="125">
        <f t="shared" ref="H150" si="512">IFERROR(G150/G158,"-")</f>
        <v>8.0551679310089455E-2</v>
      </c>
      <c r="I150" s="126">
        <v>23</v>
      </c>
      <c r="J150" s="125">
        <f t="shared" ref="J150" si="513">IFERROR(I150/D148,"-")</f>
        <v>0.95833333333333337</v>
      </c>
      <c r="K150" s="127">
        <f t="shared" si="455"/>
        <v>71079.043478260865</v>
      </c>
      <c r="L150" s="464"/>
      <c r="M150" s="123" t="s">
        <v>154</v>
      </c>
      <c r="N150" s="209" t="s">
        <v>155</v>
      </c>
      <c r="O150" s="124">
        <v>4724849</v>
      </c>
      <c r="P150" s="125">
        <f t="shared" ref="P150" si="514">IFERROR(O150/O158,"-")</f>
        <v>0.17241949467394668</v>
      </c>
      <c r="Q150" s="126">
        <v>74</v>
      </c>
      <c r="R150" s="125">
        <f t="shared" ref="R150" si="515">IFERROR(Q150/L148,"-")</f>
        <v>0.79569892473118276</v>
      </c>
      <c r="S150" s="127">
        <f t="shared" si="457"/>
        <v>63849.310810810814</v>
      </c>
      <c r="T150" s="122"/>
      <c r="U150" s="122"/>
      <c r="V150" s="122"/>
      <c r="W150" s="122"/>
      <c r="X150" s="122"/>
      <c r="Y150" s="129"/>
    </row>
    <row r="151" spans="2:25" ht="14.25" customHeight="1">
      <c r="B151" s="458"/>
      <c r="C151" s="461"/>
      <c r="D151" s="464"/>
      <c r="E151" s="123" t="s">
        <v>156</v>
      </c>
      <c r="F151" s="209" t="s">
        <v>157</v>
      </c>
      <c r="G151" s="124">
        <v>4938549</v>
      </c>
      <c r="H151" s="125">
        <f t="shared" ref="H151" si="516">IFERROR(G151/G158,"-")</f>
        <v>0.2433349860994698</v>
      </c>
      <c r="I151" s="126">
        <v>16</v>
      </c>
      <c r="J151" s="125">
        <f t="shared" ref="J151" si="517">IFERROR(I151/D148,"-")</f>
        <v>0.66666666666666663</v>
      </c>
      <c r="K151" s="127">
        <f t="shared" si="455"/>
        <v>308659.3125</v>
      </c>
      <c r="L151" s="464"/>
      <c r="M151" s="123" t="s">
        <v>156</v>
      </c>
      <c r="N151" s="209" t="s">
        <v>157</v>
      </c>
      <c r="O151" s="124">
        <v>930002</v>
      </c>
      <c r="P151" s="125">
        <f t="shared" ref="P151" si="518">IFERROR(O151/O158,"-")</f>
        <v>3.393769301109089E-2</v>
      </c>
      <c r="Q151" s="126">
        <v>21</v>
      </c>
      <c r="R151" s="125">
        <f t="shared" ref="R151" si="519">IFERROR(Q151/L148,"-")</f>
        <v>0.22580645161290322</v>
      </c>
      <c r="S151" s="127">
        <f t="shared" si="457"/>
        <v>44285.809523809527</v>
      </c>
      <c r="T151" s="122"/>
      <c r="U151" s="122"/>
      <c r="V151" s="122"/>
      <c r="W151" s="122"/>
      <c r="X151" s="122"/>
      <c r="Y151" s="129"/>
    </row>
    <row r="152" spans="2:25" ht="14.25" customHeight="1">
      <c r="B152" s="458"/>
      <c r="C152" s="461"/>
      <c r="D152" s="464"/>
      <c r="E152" s="123" t="s">
        <v>158</v>
      </c>
      <c r="F152" s="209" t="s">
        <v>159</v>
      </c>
      <c r="G152" s="124">
        <v>35242</v>
      </c>
      <c r="H152" s="125">
        <f t="shared" ref="H152" si="520">IFERROR(G152/G158,"-")</f>
        <v>1.7364638034607967E-3</v>
      </c>
      <c r="I152" s="126">
        <v>2</v>
      </c>
      <c r="J152" s="125">
        <f t="shared" ref="J152" si="521">IFERROR(I152/D148,"-")</f>
        <v>8.3333333333333329E-2</v>
      </c>
      <c r="K152" s="127">
        <f t="shared" si="455"/>
        <v>17621</v>
      </c>
      <c r="L152" s="464"/>
      <c r="M152" s="123" t="s">
        <v>158</v>
      </c>
      <c r="N152" s="209" t="s">
        <v>159</v>
      </c>
      <c r="O152" s="124">
        <v>0</v>
      </c>
      <c r="P152" s="125">
        <f t="shared" ref="P152" si="522">IFERROR(O152/O158,"-")</f>
        <v>0</v>
      </c>
      <c r="Q152" s="126">
        <v>0</v>
      </c>
      <c r="R152" s="125">
        <f t="shared" ref="R152" si="523">IFERROR(Q152/L148,"-")</f>
        <v>0</v>
      </c>
      <c r="S152" s="127" t="str">
        <f t="shared" si="457"/>
        <v>-</v>
      </c>
      <c r="T152" s="122"/>
      <c r="U152" s="122"/>
      <c r="V152" s="122"/>
      <c r="W152" s="122"/>
      <c r="X152" s="122"/>
      <c r="Y152" s="129"/>
    </row>
    <row r="153" spans="2:25" ht="14.25" customHeight="1">
      <c r="B153" s="458"/>
      <c r="C153" s="461"/>
      <c r="D153" s="464"/>
      <c r="E153" s="123" t="s">
        <v>160</v>
      </c>
      <c r="F153" s="209" t="s">
        <v>161</v>
      </c>
      <c r="G153" s="124">
        <v>15940</v>
      </c>
      <c r="H153" s="125">
        <f t="shared" ref="H153" si="524">IFERROR(G153/G158,"-")</f>
        <v>7.8540471673472275E-4</v>
      </c>
      <c r="I153" s="126">
        <v>4</v>
      </c>
      <c r="J153" s="125">
        <f t="shared" ref="J153" si="525">IFERROR(I153/D148,"-")</f>
        <v>0.16666666666666666</v>
      </c>
      <c r="K153" s="127">
        <f t="shared" si="455"/>
        <v>3985</v>
      </c>
      <c r="L153" s="464"/>
      <c r="M153" s="123" t="s">
        <v>160</v>
      </c>
      <c r="N153" s="209" t="s">
        <v>161</v>
      </c>
      <c r="O153" s="124">
        <v>236560</v>
      </c>
      <c r="P153" s="125">
        <f t="shared" ref="P153" si="526">IFERROR(O153/O158,"-")</f>
        <v>8.6325627887936379E-3</v>
      </c>
      <c r="Q153" s="126">
        <v>5</v>
      </c>
      <c r="R153" s="125">
        <f t="shared" ref="R153" si="527">IFERROR(Q153/L148,"-")</f>
        <v>5.3763440860215055E-2</v>
      </c>
      <c r="S153" s="127">
        <f t="shared" si="457"/>
        <v>47312</v>
      </c>
      <c r="T153" s="122"/>
      <c r="U153" s="122"/>
      <c r="V153" s="122"/>
      <c r="W153" s="122"/>
      <c r="X153" s="122"/>
      <c r="Y153" s="129"/>
    </row>
    <row r="154" spans="2:25" ht="14.25" customHeight="1">
      <c r="B154" s="458"/>
      <c r="C154" s="461"/>
      <c r="D154" s="464"/>
      <c r="E154" s="123" t="s">
        <v>162</v>
      </c>
      <c r="F154" s="209" t="s">
        <v>163</v>
      </c>
      <c r="G154" s="124">
        <v>1564954</v>
      </c>
      <c r="H154" s="125">
        <f t="shared" ref="H154" si="528">IFERROR(G154/G158,"-")</f>
        <v>7.7109300694659433E-2</v>
      </c>
      <c r="I154" s="126">
        <v>13</v>
      </c>
      <c r="J154" s="125">
        <f t="shared" ref="J154" si="529">IFERROR(I154/D148,"-")</f>
        <v>0.54166666666666663</v>
      </c>
      <c r="K154" s="127">
        <f t="shared" si="455"/>
        <v>120381.07692307692</v>
      </c>
      <c r="L154" s="464"/>
      <c r="M154" s="123" t="s">
        <v>162</v>
      </c>
      <c r="N154" s="209" t="s">
        <v>163</v>
      </c>
      <c r="O154" s="124">
        <v>3857874</v>
      </c>
      <c r="P154" s="125">
        <f t="shared" ref="P154" si="530">IFERROR(O154/O158,"-")</f>
        <v>0.1407817870149411</v>
      </c>
      <c r="Q154" s="126">
        <v>28</v>
      </c>
      <c r="R154" s="125">
        <f t="shared" ref="R154" si="531">IFERROR(Q154/L148,"-")</f>
        <v>0.30107526881720431</v>
      </c>
      <c r="S154" s="127">
        <f t="shared" si="457"/>
        <v>137781.21428571429</v>
      </c>
      <c r="T154" s="122"/>
      <c r="U154" s="122"/>
      <c r="V154" s="122"/>
      <c r="W154" s="122"/>
      <c r="X154" s="122"/>
      <c r="Y154" s="129"/>
    </row>
    <row r="155" spans="2:25" ht="14.25" customHeight="1">
      <c r="B155" s="458"/>
      <c r="C155" s="461"/>
      <c r="D155" s="464"/>
      <c r="E155" s="123" t="s">
        <v>164</v>
      </c>
      <c r="F155" s="209" t="s">
        <v>165</v>
      </c>
      <c r="G155" s="124">
        <v>0</v>
      </c>
      <c r="H155" s="125">
        <f t="shared" ref="H155" si="532">IFERROR(G155/G158,"-")</f>
        <v>0</v>
      </c>
      <c r="I155" s="126">
        <v>0</v>
      </c>
      <c r="J155" s="125">
        <f t="shared" ref="J155" si="533">IFERROR(I155/D148,"-")</f>
        <v>0</v>
      </c>
      <c r="K155" s="127" t="str">
        <f t="shared" si="455"/>
        <v>-</v>
      </c>
      <c r="L155" s="464"/>
      <c r="M155" s="123" t="s">
        <v>164</v>
      </c>
      <c r="N155" s="209" t="s">
        <v>165</v>
      </c>
      <c r="O155" s="124">
        <v>0</v>
      </c>
      <c r="P155" s="125">
        <f t="shared" ref="P155" si="534">IFERROR(O155/O158,"-")</f>
        <v>0</v>
      </c>
      <c r="Q155" s="126">
        <v>0</v>
      </c>
      <c r="R155" s="125">
        <f t="shared" ref="R155" si="535">IFERROR(Q155/L148,"-")</f>
        <v>0</v>
      </c>
      <c r="S155" s="127" t="str">
        <f t="shared" si="457"/>
        <v>-</v>
      </c>
      <c r="T155" s="122"/>
      <c r="U155" s="122"/>
      <c r="V155" s="122"/>
      <c r="W155" s="122"/>
      <c r="X155" s="122"/>
      <c r="Y155" s="129"/>
    </row>
    <row r="156" spans="2:25" ht="14.25" customHeight="1">
      <c r="B156" s="458"/>
      <c r="C156" s="461"/>
      <c r="D156" s="464"/>
      <c r="E156" s="123" t="s">
        <v>166</v>
      </c>
      <c r="F156" s="209" t="s">
        <v>167</v>
      </c>
      <c r="G156" s="124">
        <v>46119</v>
      </c>
      <c r="H156" s="125">
        <f t="shared" ref="H156" si="536">IFERROR(G156/G158,"-")</f>
        <v>2.2724015138700553E-3</v>
      </c>
      <c r="I156" s="126">
        <v>5</v>
      </c>
      <c r="J156" s="125">
        <f t="shared" ref="J156" si="537">IFERROR(I156/D148,"-")</f>
        <v>0.20833333333333334</v>
      </c>
      <c r="K156" s="127">
        <f t="shared" si="455"/>
        <v>9223.7999999999993</v>
      </c>
      <c r="L156" s="464"/>
      <c r="M156" s="123" t="s">
        <v>166</v>
      </c>
      <c r="N156" s="209" t="s">
        <v>167</v>
      </c>
      <c r="O156" s="124">
        <v>213817</v>
      </c>
      <c r="P156" s="125">
        <f t="shared" ref="P156" si="538">IFERROR(O156/O158,"-")</f>
        <v>7.8026237648439684E-3</v>
      </c>
      <c r="Q156" s="126">
        <v>12</v>
      </c>
      <c r="R156" s="125">
        <f t="shared" ref="R156" si="539">IFERROR(Q156/L148,"-")</f>
        <v>0.12903225806451613</v>
      </c>
      <c r="S156" s="127">
        <f t="shared" si="457"/>
        <v>17818.083333333332</v>
      </c>
      <c r="T156" s="122"/>
      <c r="U156" s="122"/>
      <c r="V156" s="122"/>
      <c r="W156" s="122"/>
      <c r="X156" s="122"/>
      <c r="Y156" s="129"/>
    </row>
    <row r="157" spans="2:25" ht="14.25" customHeight="1">
      <c r="B157" s="458"/>
      <c r="C157" s="461"/>
      <c r="D157" s="464"/>
      <c r="E157" s="130" t="s">
        <v>177</v>
      </c>
      <c r="F157" s="210" t="s">
        <v>178</v>
      </c>
      <c r="G157" s="131">
        <v>10482772</v>
      </c>
      <c r="H157" s="132">
        <f t="shared" ref="H157" si="540">IFERROR(G157/G158,"-")</f>
        <v>0.51651308489678061</v>
      </c>
      <c r="I157" s="133">
        <v>8</v>
      </c>
      <c r="J157" s="132">
        <f t="shared" ref="J157" si="541">IFERROR(I157/D148,"-")</f>
        <v>0.33333333333333331</v>
      </c>
      <c r="K157" s="134">
        <f t="shared" si="455"/>
        <v>1310346.5</v>
      </c>
      <c r="L157" s="464"/>
      <c r="M157" s="130" t="s">
        <v>177</v>
      </c>
      <c r="N157" s="210" t="s">
        <v>178</v>
      </c>
      <c r="O157" s="131">
        <v>12009773</v>
      </c>
      <c r="P157" s="132">
        <f t="shared" ref="P157" si="542">IFERROR(O157/O158,"-")</f>
        <v>0.43826141148824199</v>
      </c>
      <c r="Q157" s="133">
        <v>18</v>
      </c>
      <c r="R157" s="132">
        <f t="shared" ref="R157" si="543">IFERROR(Q157/L148,"-")</f>
        <v>0.19354838709677419</v>
      </c>
      <c r="S157" s="134">
        <f t="shared" si="457"/>
        <v>667209.61111111112</v>
      </c>
      <c r="T157" s="122"/>
      <c r="U157" s="122"/>
      <c r="V157" s="122"/>
      <c r="W157" s="122"/>
      <c r="X157" s="122"/>
      <c r="Y157" s="129"/>
    </row>
    <row r="158" spans="2:25" ht="14.25" customHeight="1">
      <c r="B158" s="459"/>
      <c r="C158" s="462"/>
      <c r="D158" s="465"/>
      <c r="E158" s="135" t="s">
        <v>179</v>
      </c>
      <c r="F158" s="211"/>
      <c r="G158" s="136">
        <v>20295269</v>
      </c>
      <c r="H158" s="137" t="s">
        <v>181</v>
      </c>
      <c r="I158" s="138">
        <v>24</v>
      </c>
      <c r="J158" s="137">
        <f t="shared" ref="J158" si="544">IFERROR(I158/D148,"-")</f>
        <v>1</v>
      </c>
      <c r="K158" s="139">
        <f t="shared" si="455"/>
        <v>845636.20833333337</v>
      </c>
      <c r="L158" s="465"/>
      <c r="M158" s="135" t="s">
        <v>179</v>
      </c>
      <c r="N158" s="211"/>
      <c r="O158" s="136">
        <v>27403218</v>
      </c>
      <c r="P158" s="137" t="s">
        <v>181</v>
      </c>
      <c r="Q158" s="138">
        <v>89</v>
      </c>
      <c r="R158" s="137">
        <f t="shared" ref="R158" si="545">IFERROR(Q158/L148,"-")</f>
        <v>0.956989247311828</v>
      </c>
      <c r="S158" s="139">
        <f t="shared" si="457"/>
        <v>307901.32584269665</v>
      </c>
      <c r="T158" s="122"/>
      <c r="U158" s="122"/>
      <c r="V158" s="122"/>
      <c r="W158" s="122"/>
      <c r="X158" s="122"/>
      <c r="Y158" s="129"/>
    </row>
    <row r="159" spans="2:25" ht="14.25" customHeight="1">
      <c r="B159" s="457">
        <v>15</v>
      </c>
      <c r="C159" s="460" t="s">
        <v>79</v>
      </c>
      <c r="D159" s="463">
        <f t="shared" ref="D159" si="546">VLOOKUP(C159,$V$5:$X$78,2,0)</f>
        <v>24</v>
      </c>
      <c r="E159" s="117" t="s">
        <v>150</v>
      </c>
      <c r="F159" s="207" t="s">
        <v>151</v>
      </c>
      <c r="G159" s="118">
        <v>3392467</v>
      </c>
      <c r="H159" s="119">
        <f t="shared" ref="H159" si="547">IFERROR(G159/G169,"-")</f>
        <v>0.37521769474181343</v>
      </c>
      <c r="I159" s="120">
        <v>20</v>
      </c>
      <c r="J159" s="119">
        <f t="shared" ref="J159" si="548">IFERROR(I159/D159,"-")</f>
        <v>0.83333333333333337</v>
      </c>
      <c r="K159" s="121">
        <f t="shared" si="455"/>
        <v>169623.35</v>
      </c>
      <c r="L159" s="463">
        <f t="shared" ref="L159" si="549">VLOOKUP(C159,$V$5:$X$78,3,0)</f>
        <v>86</v>
      </c>
      <c r="M159" s="117" t="s">
        <v>150</v>
      </c>
      <c r="N159" s="207" t="s">
        <v>151</v>
      </c>
      <c r="O159" s="118">
        <v>5467270</v>
      </c>
      <c r="P159" s="119">
        <f t="shared" ref="P159" si="550">IFERROR(O159/O169,"-")</f>
        <v>0.16043169753119929</v>
      </c>
      <c r="Q159" s="120">
        <v>60</v>
      </c>
      <c r="R159" s="119">
        <f t="shared" ref="R159" si="551">IFERROR(Q159/L159,"-")</f>
        <v>0.69767441860465118</v>
      </c>
      <c r="S159" s="121">
        <f t="shared" si="457"/>
        <v>91121.166666666672</v>
      </c>
      <c r="T159" s="122"/>
      <c r="U159" s="122"/>
      <c r="V159" s="122"/>
      <c r="W159" s="122"/>
      <c r="X159" s="122"/>
      <c r="Y159" s="129"/>
    </row>
    <row r="160" spans="2:25" ht="14.25" customHeight="1">
      <c r="B160" s="458"/>
      <c r="C160" s="461"/>
      <c r="D160" s="464"/>
      <c r="E160" s="123" t="s">
        <v>152</v>
      </c>
      <c r="F160" s="208" t="s">
        <v>153</v>
      </c>
      <c r="G160" s="124">
        <v>409858</v>
      </c>
      <c r="H160" s="125">
        <f t="shared" ref="H160" si="552">IFERROR(G160/G169,"-")</f>
        <v>4.5331604974046959E-2</v>
      </c>
      <c r="I160" s="126">
        <v>11</v>
      </c>
      <c r="J160" s="125">
        <f t="shared" ref="J160" si="553">IFERROR(I160/D159,"-")</f>
        <v>0.45833333333333331</v>
      </c>
      <c r="K160" s="127">
        <f t="shared" si="455"/>
        <v>37259.818181818184</v>
      </c>
      <c r="L160" s="464"/>
      <c r="M160" s="123" t="s">
        <v>152</v>
      </c>
      <c r="N160" s="208" t="s">
        <v>153</v>
      </c>
      <c r="O160" s="124">
        <v>2036331</v>
      </c>
      <c r="P160" s="125">
        <f t="shared" ref="P160" si="554">IFERROR(O160/O169,"-")</f>
        <v>5.975414403631147E-2</v>
      </c>
      <c r="Q160" s="126">
        <v>43</v>
      </c>
      <c r="R160" s="125">
        <f t="shared" ref="R160" si="555">IFERROR(Q160/L159,"-")</f>
        <v>0.5</v>
      </c>
      <c r="S160" s="127">
        <f t="shared" si="457"/>
        <v>47356.534883720931</v>
      </c>
      <c r="T160" s="122"/>
      <c r="U160" s="122"/>
      <c r="V160" s="122"/>
      <c r="W160" s="122"/>
      <c r="X160" s="122"/>
      <c r="Y160" s="129"/>
    </row>
    <row r="161" spans="2:25" ht="14.25" customHeight="1">
      <c r="B161" s="458"/>
      <c r="C161" s="461"/>
      <c r="D161" s="464"/>
      <c r="E161" s="123" t="s">
        <v>154</v>
      </c>
      <c r="F161" s="209" t="s">
        <v>155</v>
      </c>
      <c r="G161" s="124">
        <v>1393723</v>
      </c>
      <c r="H161" s="125">
        <f t="shared" ref="H161" si="556">IFERROR(G161/G169,"-")</f>
        <v>0.15415021904963097</v>
      </c>
      <c r="I161" s="126">
        <v>16</v>
      </c>
      <c r="J161" s="125">
        <f t="shared" ref="J161" si="557">IFERROR(I161/D159,"-")</f>
        <v>0.66666666666666663</v>
      </c>
      <c r="K161" s="127">
        <f t="shared" si="455"/>
        <v>87107.6875</v>
      </c>
      <c r="L161" s="464"/>
      <c r="M161" s="123" t="s">
        <v>154</v>
      </c>
      <c r="N161" s="209" t="s">
        <v>155</v>
      </c>
      <c r="O161" s="124">
        <v>4875579</v>
      </c>
      <c r="P161" s="125">
        <f t="shared" ref="P161" si="558">IFERROR(O161/O169,"-")</f>
        <v>0.14306910312047277</v>
      </c>
      <c r="Q161" s="126">
        <v>65</v>
      </c>
      <c r="R161" s="125">
        <f t="shared" ref="R161" si="559">IFERROR(Q161/L159,"-")</f>
        <v>0.7558139534883721</v>
      </c>
      <c r="S161" s="127">
        <f t="shared" si="457"/>
        <v>75008.907692307694</v>
      </c>
      <c r="T161" s="122"/>
      <c r="U161" s="122"/>
      <c r="V161" s="122"/>
      <c r="W161" s="122"/>
      <c r="X161" s="122"/>
      <c r="Y161" s="129"/>
    </row>
    <row r="162" spans="2:25" ht="14.25" customHeight="1">
      <c r="B162" s="458"/>
      <c r="C162" s="461"/>
      <c r="D162" s="464"/>
      <c r="E162" s="123" t="s">
        <v>156</v>
      </c>
      <c r="F162" s="209" t="s">
        <v>157</v>
      </c>
      <c r="G162" s="124">
        <v>816130</v>
      </c>
      <c r="H162" s="125">
        <f t="shared" ref="H162" si="560">IFERROR(G162/G169,"-")</f>
        <v>9.0266586884894154E-2</v>
      </c>
      <c r="I162" s="126">
        <v>15</v>
      </c>
      <c r="J162" s="125">
        <f t="shared" ref="J162" si="561">IFERROR(I162/D159,"-")</f>
        <v>0.625</v>
      </c>
      <c r="K162" s="127">
        <f t="shared" si="455"/>
        <v>54408.666666666664</v>
      </c>
      <c r="L162" s="464"/>
      <c r="M162" s="123" t="s">
        <v>156</v>
      </c>
      <c r="N162" s="209" t="s">
        <v>157</v>
      </c>
      <c r="O162" s="124">
        <v>3471541</v>
      </c>
      <c r="P162" s="125">
        <f t="shared" ref="P162" si="562">IFERROR(O162/O169,"-")</f>
        <v>0.1018689795234472</v>
      </c>
      <c r="Q162" s="126">
        <v>37</v>
      </c>
      <c r="R162" s="125">
        <f t="shared" ref="R162" si="563">IFERROR(Q162/L159,"-")</f>
        <v>0.43023255813953487</v>
      </c>
      <c r="S162" s="127">
        <f t="shared" si="457"/>
        <v>93825.432432432426</v>
      </c>
      <c r="T162" s="122"/>
      <c r="U162" s="122"/>
      <c r="V162" s="122"/>
      <c r="W162" s="122"/>
      <c r="X162" s="122"/>
      <c r="Y162" s="129"/>
    </row>
    <row r="163" spans="2:25" ht="14.25" customHeight="1">
      <c r="B163" s="458"/>
      <c r="C163" s="461"/>
      <c r="D163" s="464"/>
      <c r="E163" s="123" t="s">
        <v>158</v>
      </c>
      <c r="F163" s="209" t="s">
        <v>159</v>
      </c>
      <c r="G163" s="124">
        <v>2238516</v>
      </c>
      <c r="H163" s="125">
        <f t="shared" ref="H163" si="564">IFERROR(G163/G169,"-")</f>
        <v>0.24758702536020696</v>
      </c>
      <c r="I163" s="126">
        <v>2</v>
      </c>
      <c r="J163" s="125">
        <f t="shared" ref="J163" si="565">IFERROR(I163/D159,"-")</f>
        <v>8.3333333333333329E-2</v>
      </c>
      <c r="K163" s="127">
        <f t="shared" si="455"/>
        <v>1119258</v>
      </c>
      <c r="L163" s="464"/>
      <c r="M163" s="123" t="s">
        <v>158</v>
      </c>
      <c r="N163" s="209" t="s">
        <v>159</v>
      </c>
      <c r="O163" s="124">
        <v>0</v>
      </c>
      <c r="P163" s="125">
        <f t="shared" ref="P163" si="566">IFERROR(O163/O169,"-")</f>
        <v>0</v>
      </c>
      <c r="Q163" s="126">
        <v>0</v>
      </c>
      <c r="R163" s="125">
        <f t="shared" ref="R163" si="567">IFERROR(Q163/L159,"-")</f>
        <v>0</v>
      </c>
      <c r="S163" s="127" t="str">
        <f t="shared" si="457"/>
        <v>-</v>
      </c>
      <c r="T163" s="122"/>
      <c r="U163" s="122"/>
      <c r="V163" s="122"/>
      <c r="W163" s="122"/>
      <c r="X163" s="122"/>
      <c r="Y163" s="129"/>
    </row>
    <row r="164" spans="2:25" ht="14.25" customHeight="1">
      <c r="B164" s="458"/>
      <c r="C164" s="461"/>
      <c r="D164" s="464"/>
      <c r="E164" s="123" t="s">
        <v>160</v>
      </c>
      <c r="F164" s="209" t="s">
        <v>161</v>
      </c>
      <c r="G164" s="124">
        <v>13878</v>
      </c>
      <c r="H164" s="125">
        <f t="shared" ref="H164" si="568">IFERROR(G164/G169,"-")</f>
        <v>1.5349511631585176E-3</v>
      </c>
      <c r="I164" s="126">
        <v>2</v>
      </c>
      <c r="J164" s="125">
        <f t="shared" ref="J164" si="569">IFERROR(I164/D159,"-")</f>
        <v>8.3333333333333329E-2</v>
      </c>
      <c r="K164" s="127">
        <f t="shared" si="455"/>
        <v>6939</v>
      </c>
      <c r="L164" s="464"/>
      <c r="M164" s="123" t="s">
        <v>160</v>
      </c>
      <c r="N164" s="209" t="s">
        <v>161</v>
      </c>
      <c r="O164" s="124">
        <v>11695</v>
      </c>
      <c r="P164" s="125">
        <f t="shared" ref="P164" si="570">IFERROR(O164/O169,"-")</f>
        <v>3.4317835091871734E-4</v>
      </c>
      <c r="Q164" s="126">
        <v>3</v>
      </c>
      <c r="R164" s="125">
        <f t="shared" ref="R164" si="571">IFERROR(Q164/L159,"-")</f>
        <v>3.4883720930232558E-2</v>
      </c>
      <c r="S164" s="127">
        <f t="shared" si="457"/>
        <v>3898.3333333333335</v>
      </c>
      <c r="T164" s="122"/>
      <c r="U164" s="122"/>
      <c r="V164" s="122"/>
      <c r="W164" s="122"/>
      <c r="X164" s="122"/>
      <c r="Y164" s="129"/>
    </row>
    <row r="165" spans="2:25" ht="14.25" customHeight="1">
      <c r="B165" s="458"/>
      <c r="C165" s="461"/>
      <c r="D165" s="464"/>
      <c r="E165" s="123" t="s">
        <v>162</v>
      </c>
      <c r="F165" s="209" t="s">
        <v>163</v>
      </c>
      <c r="G165" s="124">
        <v>196443</v>
      </c>
      <c r="H165" s="125">
        <f t="shared" ref="H165" si="572">IFERROR(G165/G169,"-")</f>
        <v>2.1727223760221119E-2</v>
      </c>
      <c r="I165" s="126">
        <v>7</v>
      </c>
      <c r="J165" s="125">
        <f t="shared" ref="J165" si="573">IFERROR(I165/D159,"-")</f>
        <v>0.29166666666666669</v>
      </c>
      <c r="K165" s="127">
        <f t="shared" si="455"/>
        <v>28063.285714285714</v>
      </c>
      <c r="L165" s="464"/>
      <c r="M165" s="123" t="s">
        <v>162</v>
      </c>
      <c r="N165" s="209" t="s">
        <v>163</v>
      </c>
      <c r="O165" s="124">
        <v>3549640</v>
      </c>
      <c r="P165" s="125">
        <f t="shared" ref="P165" si="574">IFERROR(O165/O169,"-")</f>
        <v>0.10416071838863752</v>
      </c>
      <c r="Q165" s="126">
        <v>27</v>
      </c>
      <c r="R165" s="125">
        <f t="shared" ref="R165" si="575">IFERROR(Q165/L159,"-")</f>
        <v>0.31395348837209303</v>
      </c>
      <c r="S165" s="127">
        <f t="shared" si="457"/>
        <v>131468.14814814815</v>
      </c>
      <c r="T165" s="122"/>
      <c r="U165" s="122"/>
      <c r="V165" s="122"/>
      <c r="W165" s="122"/>
      <c r="X165" s="122"/>
      <c r="Y165" s="129"/>
    </row>
    <row r="166" spans="2:25" ht="14.25" customHeight="1">
      <c r="B166" s="458"/>
      <c r="C166" s="461"/>
      <c r="D166" s="464"/>
      <c r="E166" s="123" t="s">
        <v>164</v>
      </c>
      <c r="F166" s="209" t="s">
        <v>165</v>
      </c>
      <c r="G166" s="124">
        <v>0</v>
      </c>
      <c r="H166" s="125">
        <f t="shared" ref="H166" si="576">IFERROR(G166/G169,"-")</f>
        <v>0</v>
      </c>
      <c r="I166" s="126">
        <v>0</v>
      </c>
      <c r="J166" s="125">
        <f t="shared" ref="J166" si="577">IFERROR(I166/D159,"-")</f>
        <v>0</v>
      </c>
      <c r="K166" s="127" t="str">
        <f t="shared" si="455"/>
        <v>-</v>
      </c>
      <c r="L166" s="464"/>
      <c r="M166" s="123" t="s">
        <v>164</v>
      </c>
      <c r="N166" s="209" t="s">
        <v>165</v>
      </c>
      <c r="O166" s="124">
        <v>0</v>
      </c>
      <c r="P166" s="125">
        <f t="shared" ref="P166" si="578">IFERROR(O166/O169,"-")</f>
        <v>0</v>
      </c>
      <c r="Q166" s="126">
        <v>0</v>
      </c>
      <c r="R166" s="125">
        <f t="shared" ref="R166" si="579">IFERROR(Q166/L159,"-")</f>
        <v>0</v>
      </c>
      <c r="S166" s="127" t="str">
        <f t="shared" si="457"/>
        <v>-</v>
      </c>
      <c r="T166" s="122"/>
      <c r="U166" s="122"/>
      <c r="V166" s="122"/>
      <c r="W166" s="122"/>
      <c r="X166" s="122"/>
      <c r="Y166" s="129"/>
    </row>
    <row r="167" spans="2:25" ht="14.25" customHeight="1">
      <c r="B167" s="458"/>
      <c r="C167" s="461"/>
      <c r="D167" s="464"/>
      <c r="E167" s="123" t="s">
        <v>166</v>
      </c>
      <c r="F167" s="209" t="s">
        <v>167</v>
      </c>
      <c r="G167" s="124">
        <v>297702</v>
      </c>
      <c r="H167" s="125">
        <f t="shared" ref="H167" si="580">IFERROR(G167/G169,"-")</f>
        <v>3.2926792850166954E-2</v>
      </c>
      <c r="I167" s="126">
        <v>3</v>
      </c>
      <c r="J167" s="125">
        <f t="shared" ref="J167" si="581">IFERROR(I167/D159,"-")</f>
        <v>0.125</v>
      </c>
      <c r="K167" s="127">
        <f t="shared" si="455"/>
        <v>99234</v>
      </c>
      <c r="L167" s="464"/>
      <c r="M167" s="123" t="s">
        <v>166</v>
      </c>
      <c r="N167" s="209" t="s">
        <v>167</v>
      </c>
      <c r="O167" s="124">
        <v>4837341</v>
      </c>
      <c r="P167" s="125">
        <f t="shared" ref="P167" si="582">IFERROR(O167/O169,"-")</f>
        <v>0.14194704636267627</v>
      </c>
      <c r="Q167" s="126">
        <v>10</v>
      </c>
      <c r="R167" s="125">
        <f t="shared" ref="R167" si="583">IFERROR(Q167/L159,"-")</f>
        <v>0.11627906976744186</v>
      </c>
      <c r="S167" s="127">
        <f t="shared" si="457"/>
        <v>483734.1</v>
      </c>
      <c r="T167" s="122"/>
      <c r="U167" s="122"/>
      <c r="V167" s="122"/>
      <c r="W167" s="122"/>
      <c r="X167" s="122"/>
      <c r="Y167" s="129"/>
    </row>
    <row r="168" spans="2:25" ht="14.25" customHeight="1">
      <c r="B168" s="458"/>
      <c r="C168" s="461"/>
      <c r="D168" s="464"/>
      <c r="E168" s="130" t="s">
        <v>177</v>
      </c>
      <c r="F168" s="210" t="s">
        <v>178</v>
      </c>
      <c r="G168" s="131">
        <v>282613</v>
      </c>
      <c r="H168" s="132">
        <f t="shared" ref="H168" si="584">IFERROR(G168/G169,"-")</f>
        <v>3.1257901215860938E-2</v>
      </c>
      <c r="I168" s="133">
        <v>7</v>
      </c>
      <c r="J168" s="132">
        <f t="shared" ref="J168" si="585">IFERROR(I168/D159,"-")</f>
        <v>0.29166666666666669</v>
      </c>
      <c r="K168" s="134">
        <f t="shared" si="455"/>
        <v>40373.285714285717</v>
      </c>
      <c r="L168" s="464"/>
      <c r="M168" s="130" t="s">
        <v>177</v>
      </c>
      <c r="N168" s="210" t="s">
        <v>178</v>
      </c>
      <c r="O168" s="131">
        <v>9829093</v>
      </c>
      <c r="P168" s="132">
        <f t="shared" ref="P168" si="586">IFERROR(O168/O169,"-")</f>
        <v>0.28842513268633674</v>
      </c>
      <c r="Q168" s="133">
        <v>22</v>
      </c>
      <c r="R168" s="132">
        <f t="shared" ref="R168" si="587">IFERROR(Q168/L159,"-")</f>
        <v>0.2558139534883721</v>
      </c>
      <c r="S168" s="134">
        <f t="shared" si="457"/>
        <v>446776.95454545453</v>
      </c>
      <c r="T168" s="122"/>
      <c r="U168" s="122"/>
      <c r="V168" s="122"/>
      <c r="W168" s="122"/>
      <c r="X168" s="122"/>
      <c r="Y168" s="129"/>
    </row>
    <row r="169" spans="2:25" ht="14.25" customHeight="1">
      <c r="B169" s="459"/>
      <c r="C169" s="462"/>
      <c r="D169" s="465"/>
      <c r="E169" s="135" t="s">
        <v>179</v>
      </c>
      <c r="F169" s="211"/>
      <c r="G169" s="136">
        <v>9041330</v>
      </c>
      <c r="H169" s="137" t="s">
        <v>181</v>
      </c>
      <c r="I169" s="138">
        <v>24</v>
      </c>
      <c r="J169" s="137">
        <f t="shared" ref="J169" si="588">IFERROR(I169/D159,"-")</f>
        <v>1</v>
      </c>
      <c r="K169" s="139">
        <f t="shared" si="455"/>
        <v>376722.08333333331</v>
      </c>
      <c r="L169" s="465"/>
      <c r="M169" s="135" t="s">
        <v>179</v>
      </c>
      <c r="N169" s="211"/>
      <c r="O169" s="136">
        <v>34078490</v>
      </c>
      <c r="P169" s="137" t="s">
        <v>181</v>
      </c>
      <c r="Q169" s="138">
        <v>81</v>
      </c>
      <c r="R169" s="137">
        <f t="shared" ref="R169" si="589">IFERROR(Q169/L159,"-")</f>
        <v>0.94186046511627908</v>
      </c>
      <c r="S169" s="139">
        <f t="shared" si="457"/>
        <v>420722.09876543208</v>
      </c>
      <c r="T169" s="122"/>
      <c r="U169" s="122"/>
      <c r="V169" s="122"/>
      <c r="W169" s="122"/>
      <c r="X169" s="122"/>
      <c r="Y169" s="129"/>
    </row>
    <row r="170" spans="2:25" ht="14.25" customHeight="1">
      <c r="B170" s="457">
        <v>16</v>
      </c>
      <c r="C170" s="460" t="s">
        <v>62</v>
      </c>
      <c r="D170" s="463">
        <f t="shared" ref="D170" si="590">VLOOKUP(C170,$V$5:$X$78,2,0)</f>
        <v>27</v>
      </c>
      <c r="E170" s="117" t="s">
        <v>150</v>
      </c>
      <c r="F170" s="207" t="s">
        <v>151</v>
      </c>
      <c r="G170" s="118">
        <v>1345610</v>
      </c>
      <c r="H170" s="119">
        <f>IFERROR(G170/G180,"-")</f>
        <v>0.32574927707970464</v>
      </c>
      <c r="I170" s="120">
        <v>20</v>
      </c>
      <c r="J170" s="119">
        <f t="shared" ref="J170" si="591">IFERROR(I170/D170,"-")</f>
        <v>0.7407407407407407</v>
      </c>
      <c r="K170" s="121">
        <f t="shared" si="455"/>
        <v>67280.5</v>
      </c>
      <c r="L170" s="463">
        <f t="shared" ref="L170" si="592">VLOOKUP(C170,$V$5:$X$78,3,0)</f>
        <v>68</v>
      </c>
      <c r="M170" s="117" t="s">
        <v>150</v>
      </c>
      <c r="N170" s="207" t="s">
        <v>151</v>
      </c>
      <c r="O170" s="118">
        <v>2707834</v>
      </c>
      <c r="P170" s="119">
        <f>IFERROR(O170/O180,"-")</f>
        <v>0.14394307754813337</v>
      </c>
      <c r="Q170" s="120">
        <v>49</v>
      </c>
      <c r="R170" s="119">
        <f t="shared" ref="R170" si="593">IFERROR(Q170/L170,"-")</f>
        <v>0.72058823529411764</v>
      </c>
      <c r="S170" s="121">
        <f t="shared" si="457"/>
        <v>55261.918367346938</v>
      </c>
      <c r="T170" s="122"/>
      <c r="U170" s="122"/>
      <c r="V170" s="122"/>
      <c r="W170" s="122"/>
      <c r="X170" s="122"/>
      <c r="Y170" s="129"/>
    </row>
    <row r="171" spans="2:25" ht="14.25" customHeight="1">
      <c r="B171" s="458"/>
      <c r="C171" s="461"/>
      <c r="D171" s="464"/>
      <c r="E171" s="123" t="s">
        <v>152</v>
      </c>
      <c r="F171" s="208" t="s">
        <v>153</v>
      </c>
      <c r="G171" s="124">
        <v>627867</v>
      </c>
      <c r="H171" s="125">
        <f>IFERROR(G171/G180,"-")</f>
        <v>0.15199591363931814</v>
      </c>
      <c r="I171" s="126">
        <v>10</v>
      </c>
      <c r="J171" s="125">
        <f t="shared" ref="J171" si="594">IFERROR(I171/D170,"-")</f>
        <v>0.37037037037037035</v>
      </c>
      <c r="K171" s="127">
        <f t="shared" si="455"/>
        <v>62786.7</v>
      </c>
      <c r="L171" s="464"/>
      <c r="M171" s="123" t="s">
        <v>152</v>
      </c>
      <c r="N171" s="208" t="s">
        <v>153</v>
      </c>
      <c r="O171" s="124">
        <v>1358711</v>
      </c>
      <c r="P171" s="125">
        <f>IFERROR(O171/O180,"-")</f>
        <v>7.2226378292946272E-2</v>
      </c>
      <c r="Q171" s="126">
        <v>29</v>
      </c>
      <c r="R171" s="125">
        <f t="shared" ref="R171" si="595">IFERROR(Q171/L170,"-")</f>
        <v>0.4264705882352941</v>
      </c>
      <c r="S171" s="127">
        <f t="shared" si="457"/>
        <v>46852.103448275862</v>
      </c>
      <c r="T171" s="122"/>
      <c r="U171" s="122"/>
      <c r="V171" s="122"/>
      <c r="W171" s="122"/>
      <c r="X171" s="122"/>
      <c r="Y171" s="129"/>
    </row>
    <row r="172" spans="2:25" ht="14.25" customHeight="1">
      <c r="B172" s="458"/>
      <c r="C172" s="461"/>
      <c r="D172" s="464"/>
      <c r="E172" s="123" t="s">
        <v>154</v>
      </c>
      <c r="F172" s="209" t="s">
        <v>155</v>
      </c>
      <c r="G172" s="124">
        <v>1290002</v>
      </c>
      <c r="H172" s="125">
        <f>IFERROR(G172/G180,"-")</f>
        <v>0.31228752679555971</v>
      </c>
      <c r="I172" s="126">
        <v>20</v>
      </c>
      <c r="J172" s="125">
        <f t="shared" ref="J172" si="596">IFERROR(I172/D170,"-")</f>
        <v>0.7407407407407407</v>
      </c>
      <c r="K172" s="127">
        <f t="shared" si="455"/>
        <v>64500.1</v>
      </c>
      <c r="L172" s="464"/>
      <c r="M172" s="123" t="s">
        <v>154</v>
      </c>
      <c r="N172" s="209" t="s">
        <v>155</v>
      </c>
      <c r="O172" s="124">
        <v>4647149</v>
      </c>
      <c r="P172" s="125">
        <f>IFERROR(O172/O180,"-")</f>
        <v>0.24703321137290193</v>
      </c>
      <c r="Q172" s="126">
        <v>50</v>
      </c>
      <c r="R172" s="125">
        <f t="shared" ref="R172" si="597">IFERROR(Q172/L170,"-")</f>
        <v>0.73529411764705888</v>
      </c>
      <c r="S172" s="127">
        <f t="shared" si="457"/>
        <v>92942.98</v>
      </c>
      <c r="T172" s="122"/>
      <c r="U172" s="122"/>
      <c r="V172" s="122"/>
      <c r="W172" s="122"/>
      <c r="X172" s="122"/>
      <c r="Y172" s="129"/>
    </row>
    <row r="173" spans="2:25" ht="14.25" customHeight="1">
      <c r="B173" s="458"/>
      <c r="C173" s="461"/>
      <c r="D173" s="464"/>
      <c r="E173" s="123" t="s">
        <v>156</v>
      </c>
      <c r="F173" s="209" t="s">
        <v>157</v>
      </c>
      <c r="G173" s="124">
        <v>141204</v>
      </c>
      <c r="H173" s="125">
        <f>IFERROR(G173/G180,"-")</f>
        <v>3.4183084936023518E-2</v>
      </c>
      <c r="I173" s="126">
        <v>9</v>
      </c>
      <c r="J173" s="125">
        <f t="shared" ref="J173" si="598">IFERROR(I173/D170,"-")</f>
        <v>0.33333333333333331</v>
      </c>
      <c r="K173" s="127">
        <f t="shared" si="455"/>
        <v>15689.333333333334</v>
      </c>
      <c r="L173" s="464"/>
      <c r="M173" s="123" t="s">
        <v>156</v>
      </c>
      <c r="N173" s="209" t="s">
        <v>157</v>
      </c>
      <c r="O173" s="124">
        <v>1278805</v>
      </c>
      <c r="P173" s="125">
        <f>IFERROR(O173/O180,"-")</f>
        <v>6.7978734030203006E-2</v>
      </c>
      <c r="Q173" s="126">
        <v>25</v>
      </c>
      <c r="R173" s="125">
        <f t="shared" ref="R173" si="599">IFERROR(Q173/L170,"-")</f>
        <v>0.36764705882352944</v>
      </c>
      <c r="S173" s="127">
        <f t="shared" si="457"/>
        <v>51152.2</v>
      </c>
      <c r="T173" s="122"/>
      <c r="U173" s="122"/>
      <c r="V173" s="122"/>
      <c r="W173" s="122"/>
      <c r="X173" s="122"/>
      <c r="Y173" s="129"/>
    </row>
    <row r="174" spans="2:25" ht="14.25" customHeight="1">
      <c r="B174" s="458"/>
      <c r="C174" s="461"/>
      <c r="D174" s="464"/>
      <c r="E174" s="123" t="s">
        <v>158</v>
      </c>
      <c r="F174" s="209" t="s">
        <v>159</v>
      </c>
      <c r="G174" s="124">
        <v>0</v>
      </c>
      <c r="H174" s="125">
        <f>IFERROR(G174/G180,"-")</f>
        <v>0</v>
      </c>
      <c r="I174" s="126">
        <v>0</v>
      </c>
      <c r="J174" s="125">
        <f t="shared" ref="J174" si="600">IFERROR(I174/D170,"-")</f>
        <v>0</v>
      </c>
      <c r="K174" s="127" t="str">
        <f t="shared" si="455"/>
        <v>-</v>
      </c>
      <c r="L174" s="464"/>
      <c r="M174" s="123" t="s">
        <v>158</v>
      </c>
      <c r="N174" s="209" t="s">
        <v>159</v>
      </c>
      <c r="O174" s="124">
        <v>0</v>
      </c>
      <c r="P174" s="125">
        <f>IFERROR(O174/O180,"-")</f>
        <v>0</v>
      </c>
      <c r="Q174" s="126">
        <v>0</v>
      </c>
      <c r="R174" s="125">
        <f t="shared" ref="R174" si="601">IFERROR(Q174/L170,"-")</f>
        <v>0</v>
      </c>
      <c r="S174" s="127" t="str">
        <f t="shared" si="457"/>
        <v>-</v>
      </c>
      <c r="T174" s="122"/>
      <c r="U174" s="122"/>
      <c r="V174" s="122"/>
      <c r="W174" s="122"/>
      <c r="X174" s="122"/>
      <c r="Y174" s="129"/>
    </row>
    <row r="175" spans="2:25" ht="14.25" customHeight="1">
      <c r="B175" s="458"/>
      <c r="C175" s="461"/>
      <c r="D175" s="464"/>
      <c r="E175" s="123" t="s">
        <v>160</v>
      </c>
      <c r="F175" s="209" t="s">
        <v>161</v>
      </c>
      <c r="G175" s="124">
        <v>52702</v>
      </c>
      <c r="H175" s="125">
        <f>IFERROR(G175/G180,"-")</f>
        <v>1.2758257147802552E-2</v>
      </c>
      <c r="I175" s="126">
        <v>3</v>
      </c>
      <c r="J175" s="125">
        <f t="shared" ref="J175" si="602">IFERROR(I175/D170,"-")</f>
        <v>0.1111111111111111</v>
      </c>
      <c r="K175" s="127">
        <f t="shared" si="455"/>
        <v>17567.333333333332</v>
      </c>
      <c r="L175" s="464"/>
      <c r="M175" s="123" t="s">
        <v>160</v>
      </c>
      <c r="N175" s="209" t="s">
        <v>161</v>
      </c>
      <c r="O175" s="124">
        <v>3979178</v>
      </c>
      <c r="P175" s="125">
        <f>IFERROR(O175/O180,"-")</f>
        <v>0.21152519963625036</v>
      </c>
      <c r="Q175" s="126">
        <v>2</v>
      </c>
      <c r="R175" s="125">
        <f t="shared" ref="R175" si="603">IFERROR(Q175/L170,"-")</f>
        <v>2.9411764705882353E-2</v>
      </c>
      <c r="S175" s="127">
        <f t="shared" si="457"/>
        <v>1989589</v>
      </c>
      <c r="T175" s="122"/>
      <c r="U175" s="122"/>
      <c r="V175" s="122"/>
      <c r="W175" s="122"/>
      <c r="X175" s="122"/>
      <c r="Y175" s="129"/>
    </row>
    <row r="176" spans="2:25" ht="14.25" customHeight="1">
      <c r="B176" s="458"/>
      <c r="C176" s="461"/>
      <c r="D176" s="464"/>
      <c r="E176" s="123" t="s">
        <v>162</v>
      </c>
      <c r="F176" s="209" t="s">
        <v>163</v>
      </c>
      <c r="G176" s="124">
        <v>241931</v>
      </c>
      <c r="H176" s="125">
        <f>IFERROR(G176/G180,"-")</f>
        <v>5.856737713986223E-2</v>
      </c>
      <c r="I176" s="126">
        <v>8</v>
      </c>
      <c r="J176" s="125">
        <f t="shared" ref="J176" si="604">IFERROR(I176/D170,"-")</f>
        <v>0.29629629629629628</v>
      </c>
      <c r="K176" s="127">
        <f t="shared" si="455"/>
        <v>30241.375</v>
      </c>
      <c r="L176" s="464"/>
      <c r="M176" s="123" t="s">
        <v>162</v>
      </c>
      <c r="N176" s="209" t="s">
        <v>163</v>
      </c>
      <c r="O176" s="124">
        <v>587774</v>
      </c>
      <c r="P176" s="125">
        <f>IFERROR(O176/O180,"-")</f>
        <v>3.124489849184867E-2</v>
      </c>
      <c r="Q176" s="126">
        <v>18</v>
      </c>
      <c r="R176" s="125">
        <f t="shared" ref="R176" si="605">IFERROR(Q176/L170,"-")</f>
        <v>0.26470588235294118</v>
      </c>
      <c r="S176" s="127">
        <f t="shared" si="457"/>
        <v>32654.111111111109</v>
      </c>
      <c r="T176" s="122"/>
      <c r="U176" s="122"/>
      <c r="V176" s="122"/>
      <c r="W176" s="122"/>
      <c r="X176" s="122"/>
      <c r="Y176" s="129"/>
    </row>
    <row r="177" spans="2:25" ht="14.25" customHeight="1">
      <c r="B177" s="458"/>
      <c r="C177" s="461"/>
      <c r="D177" s="464"/>
      <c r="E177" s="123" t="s">
        <v>164</v>
      </c>
      <c r="F177" s="209" t="s">
        <v>165</v>
      </c>
      <c r="G177" s="124">
        <v>0</v>
      </c>
      <c r="H177" s="125">
        <f>IFERROR(G177/G180,"-")</f>
        <v>0</v>
      </c>
      <c r="I177" s="126">
        <v>0</v>
      </c>
      <c r="J177" s="125">
        <f t="shared" ref="J177" si="606">IFERROR(I177/D170,"-")</f>
        <v>0</v>
      </c>
      <c r="K177" s="127" t="str">
        <f t="shared" si="455"/>
        <v>-</v>
      </c>
      <c r="L177" s="464"/>
      <c r="M177" s="123" t="s">
        <v>164</v>
      </c>
      <c r="N177" s="209" t="s">
        <v>165</v>
      </c>
      <c r="O177" s="124">
        <v>0</v>
      </c>
      <c r="P177" s="125">
        <f>IFERROR(O177/O180,"-")</f>
        <v>0</v>
      </c>
      <c r="Q177" s="126">
        <v>0</v>
      </c>
      <c r="R177" s="125">
        <f t="shared" ref="R177" si="607">IFERROR(Q177/L170,"-")</f>
        <v>0</v>
      </c>
      <c r="S177" s="127" t="str">
        <f t="shared" si="457"/>
        <v>-</v>
      </c>
      <c r="T177" s="122"/>
      <c r="U177" s="122"/>
      <c r="V177" s="122"/>
      <c r="W177" s="122"/>
      <c r="X177" s="122"/>
      <c r="Y177" s="129"/>
    </row>
    <row r="178" spans="2:25" ht="14.25" customHeight="1">
      <c r="B178" s="458"/>
      <c r="C178" s="461"/>
      <c r="D178" s="464"/>
      <c r="E178" s="123" t="s">
        <v>166</v>
      </c>
      <c r="F178" s="209" t="s">
        <v>167</v>
      </c>
      <c r="G178" s="124">
        <v>17773</v>
      </c>
      <c r="H178" s="125">
        <f>IFERROR(G178/G180,"-")</f>
        <v>4.3025407819038131E-3</v>
      </c>
      <c r="I178" s="126">
        <v>3</v>
      </c>
      <c r="J178" s="125">
        <f t="shared" ref="J178" si="608">IFERROR(I178/D170,"-")</f>
        <v>0.1111111111111111</v>
      </c>
      <c r="K178" s="127">
        <f t="shared" si="455"/>
        <v>5924.333333333333</v>
      </c>
      <c r="L178" s="464"/>
      <c r="M178" s="123" t="s">
        <v>166</v>
      </c>
      <c r="N178" s="209" t="s">
        <v>167</v>
      </c>
      <c r="O178" s="124">
        <v>3586533</v>
      </c>
      <c r="P178" s="125">
        <f>IFERROR(O178/O180,"-")</f>
        <v>0.19065297124858446</v>
      </c>
      <c r="Q178" s="126">
        <v>12</v>
      </c>
      <c r="R178" s="125">
        <f t="shared" ref="R178" si="609">IFERROR(Q178/L170,"-")</f>
        <v>0.17647058823529413</v>
      </c>
      <c r="S178" s="127">
        <f t="shared" si="457"/>
        <v>298877.75</v>
      </c>
      <c r="T178" s="122"/>
      <c r="U178" s="122"/>
      <c r="V178" s="122"/>
      <c r="W178" s="122"/>
      <c r="X178" s="122"/>
      <c r="Y178" s="129"/>
    </row>
    <row r="179" spans="2:25" ht="14.25" customHeight="1">
      <c r="B179" s="458"/>
      <c r="C179" s="461"/>
      <c r="D179" s="464"/>
      <c r="E179" s="130" t="s">
        <v>177</v>
      </c>
      <c r="F179" s="210" t="s">
        <v>178</v>
      </c>
      <c r="G179" s="131">
        <v>413726</v>
      </c>
      <c r="H179" s="132">
        <f>IFERROR(G179/G180,"-")</f>
        <v>0.10015602247982541</v>
      </c>
      <c r="I179" s="133">
        <v>5</v>
      </c>
      <c r="J179" s="132">
        <f t="shared" ref="J179" si="610">IFERROR(I179/D170,"-")</f>
        <v>0.18518518518518517</v>
      </c>
      <c r="K179" s="134">
        <f t="shared" si="455"/>
        <v>82745.2</v>
      </c>
      <c r="L179" s="464"/>
      <c r="M179" s="130" t="s">
        <v>177</v>
      </c>
      <c r="N179" s="210" t="s">
        <v>178</v>
      </c>
      <c r="O179" s="131">
        <v>665855</v>
      </c>
      <c r="P179" s="132">
        <f>IFERROR(O179/O180,"-")</f>
        <v>3.5395529379131936E-2</v>
      </c>
      <c r="Q179" s="133">
        <v>14</v>
      </c>
      <c r="R179" s="132">
        <f t="shared" ref="R179" si="611">IFERROR(Q179/L170,"-")</f>
        <v>0.20588235294117646</v>
      </c>
      <c r="S179" s="134">
        <f t="shared" si="457"/>
        <v>47561.071428571428</v>
      </c>
      <c r="T179" s="122"/>
      <c r="U179" s="122"/>
      <c r="V179" s="122"/>
      <c r="W179" s="122"/>
      <c r="X179" s="122"/>
      <c r="Y179" s="129"/>
    </row>
    <row r="180" spans="2:25" ht="14.25" customHeight="1">
      <c r="B180" s="459"/>
      <c r="C180" s="462"/>
      <c r="D180" s="465"/>
      <c r="E180" s="135" t="s">
        <v>179</v>
      </c>
      <c r="F180" s="211"/>
      <c r="G180" s="136">
        <v>4130815</v>
      </c>
      <c r="H180" s="137" t="s">
        <v>181</v>
      </c>
      <c r="I180" s="138">
        <v>26</v>
      </c>
      <c r="J180" s="137">
        <f t="shared" ref="J180" si="612">IFERROR(I180/D170,"-")</f>
        <v>0.96296296296296291</v>
      </c>
      <c r="K180" s="139">
        <f t="shared" si="455"/>
        <v>158877.5</v>
      </c>
      <c r="L180" s="465"/>
      <c r="M180" s="135" t="s">
        <v>179</v>
      </c>
      <c r="N180" s="211"/>
      <c r="O180" s="136">
        <v>18811839</v>
      </c>
      <c r="P180" s="137" t="s">
        <v>181</v>
      </c>
      <c r="Q180" s="138">
        <v>66</v>
      </c>
      <c r="R180" s="137">
        <f t="shared" ref="R180" si="613">IFERROR(Q180/L170,"-")</f>
        <v>0.97058823529411764</v>
      </c>
      <c r="S180" s="139">
        <f t="shared" si="457"/>
        <v>285027.86363636365</v>
      </c>
      <c r="T180" s="122"/>
      <c r="U180" s="122"/>
      <c r="V180" s="122"/>
      <c r="W180" s="122"/>
      <c r="X180" s="122"/>
      <c r="Y180" s="129"/>
    </row>
    <row r="181" spans="2:25" ht="14.25" customHeight="1">
      <c r="B181" s="457">
        <v>17</v>
      </c>
      <c r="C181" s="460" t="s">
        <v>80</v>
      </c>
      <c r="D181" s="463">
        <f t="shared" ref="D181" si="614">VLOOKUP(C181,$V$5:$X$78,2,0)</f>
        <v>18</v>
      </c>
      <c r="E181" s="117" t="s">
        <v>150</v>
      </c>
      <c r="F181" s="207" t="s">
        <v>151</v>
      </c>
      <c r="G181" s="118">
        <v>1073139</v>
      </c>
      <c r="H181" s="119">
        <f t="shared" ref="H181" si="615">IFERROR(G181/G191,"-")</f>
        <v>6.9383249871935629E-2</v>
      </c>
      <c r="I181" s="120">
        <v>16</v>
      </c>
      <c r="J181" s="119">
        <f t="shared" ref="J181" si="616">IFERROR(I181/D181,"-")</f>
        <v>0.88888888888888884</v>
      </c>
      <c r="K181" s="121">
        <f t="shared" si="455"/>
        <v>67071.1875</v>
      </c>
      <c r="L181" s="463">
        <f t="shared" ref="L181" si="617">VLOOKUP(C181,$V$5:$X$78,3,0)</f>
        <v>66</v>
      </c>
      <c r="M181" s="117" t="s">
        <v>150</v>
      </c>
      <c r="N181" s="207" t="s">
        <v>151</v>
      </c>
      <c r="O181" s="118">
        <v>4883466</v>
      </c>
      <c r="P181" s="119">
        <f t="shared" ref="P181" si="618">IFERROR(O181/O191,"-")</f>
        <v>0.14620667165731827</v>
      </c>
      <c r="Q181" s="120">
        <v>57</v>
      </c>
      <c r="R181" s="119">
        <f t="shared" ref="R181" si="619">IFERROR(Q181/L181,"-")</f>
        <v>0.86363636363636365</v>
      </c>
      <c r="S181" s="121">
        <f t="shared" si="457"/>
        <v>85674.84210526316</v>
      </c>
      <c r="T181" s="122"/>
      <c r="U181" s="122"/>
      <c r="V181" s="122"/>
      <c r="W181" s="122"/>
      <c r="X181" s="122"/>
      <c r="Y181" s="129"/>
    </row>
    <row r="182" spans="2:25" ht="14.25" customHeight="1">
      <c r="B182" s="458"/>
      <c r="C182" s="461"/>
      <c r="D182" s="464"/>
      <c r="E182" s="123" t="s">
        <v>152</v>
      </c>
      <c r="F182" s="208" t="s">
        <v>153</v>
      </c>
      <c r="G182" s="124">
        <v>412419</v>
      </c>
      <c r="H182" s="125">
        <f t="shared" ref="H182" si="620">IFERROR(G182/G191,"-")</f>
        <v>2.666473823888035E-2</v>
      </c>
      <c r="I182" s="126">
        <v>8</v>
      </c>
      <c r="J182" s="125">
        <f t="shared" ref="J182" si="621">IFERROR(I182/D181,"-")</f>
        <v>0.44444444444444442</v>
      </c>
      <c r="K182" s="127">
        <f t="shared" si="455"/>
        <v>51552.375</v>
      </c>
      <c r="L182" s="464"/>
      <c r="M182" s="123" t="s">
        <v>152</v>
      </c>
      <c r="N182" s="208" t="s">
        <v>153</v>
      </c>
      <c r="O182" s="124">
        <v>1115865</v>
      </c>
      <c r="P182" s="125">
        <f t="shared" ref="P182" si="622">IFERROR(O182/O191,"-")</f>
        <v>3.3408015468704699E-2</v>
      </c>
      <c r="Q182" s="126">
        <v>31</v>
      </c>
      <c r="R182" s="125">
        <f t="shared" ref="R182" si="623">IFERROR(Q182/L181,"-")</f>
        <v>0.46969696969696972</v>
      </c>
      <c r="S182" s="127">
        <f t="shared" si="457"/>
        <v>35995.645161290326</v>
      </c>
      <c r="T182" s="122"/>
      <c r="U182" s="122"/>
      <c r="V182" s="122"/>
      <c r="W182" s="122"/>
      <c r="X182" s="122"/>
      <c r="Y182" s="129"/>
    </row>
    <row r="183" spans="2:25" ht="14.25" customHeight="1">
      <c r="B183" s="458"/>
      <c r="C183" s="461"/>
      <c r="D183" s="464"/>
      <c r="E183" s="123" t="s">
        <v>154</v>
      </c>
      <c r="F183" s="209" t="s">
        <v>155</v>
      </c>
      <c r="G183" s="124">
        <v>1095470</v>
      </c>
      <c r="H183" s="125">
        <f t="shared" ref="H183" si="624">IFERROR(G183/G191,"-")</f>
        <v>7.0827049186740321E-2</v>
      </c>
      <c r="I183" s="126">
        <v>17</v>
      </c>
      <c r="J183" s="125">
        <f t="shared" ref="J183" si="625">IFERROR(I183/D181,"-")</f>
        <v>0.94444444444444442</v>
      </c>
      <c r="K183" s="127">
        <f t="shared" si="455"/>
        <v>64439.411764705881</v>
      </c>
      <c r="L183" s="464"/>
      <c r="M183" s="123" t="s">
        <v>154</v>
      </c>
      <c r="N183" s="209" t="s">
        <v>155</v>
      </c>
      <c r="O183" s="124">
        <v>2822342</v>
      </c>
      <c r="P183" s="125">
        <f t="shared" ref="P183" si="626">IFERROR(O183/O191,"-")</f>
        <v>8.4498434124177166E-2</v>
      </c>
      <c r="Q183" s="126">
        <v>55</v>
      </c>
      <c r="R183" s="125">
        <f t="shared" ref="R183" si="627">IFERROR(Q183/L181,"-")</f>
        <v>0.83333333333333337</v>
      </c>
      <c r="S183" s="127">
        <f t="shared" si="457"/>
        <v>51315.30909090909</v>
      </c>
      <c r="T183" s="122"/>
      <c r="U183" s="122"/>
      <c r="V183" s="122"/>
      <c r="W183" s="122"/>
      <c r="X183" s="122"/>
      <c r="Y183" s="129"/>
    </row>
    <row r="184" spans="2:25" ht="14.25" customHeight="1">
      <c r="B184" s="458"/>
      <c r="C184" s="461"/>
      <c r="D184" s="464"/>
      <c r="E184" s="123" t="s">
        <v>156</v>
      </c>
      <c r="F184" s="209" t="s">
        <v>157</v>
      </c>
      <c r="G184" s="124">
        <v>352319</v>
      </c>
      <c r="H184" s="125">
        <f t="shared" ref="H184" si="628">IFERROR(G184/G191,"-")</f>
        <v>2.2779003662741257E-2</v>
      </c>
      <c r="I184" s="126">
        <v>10</v>
      </c>
      <c r="J184" s="125">
        <f t="shared" ref="J184" si="629">IFERROR(I184/D181,"-")</f>
        <v>0.55555555555555558</v>
      </c>
      <c r="K184" s="127">
        <f t="shared" si="455"/>
        <v>35231.9</v>
      </c>
      <c r="L184" s="464"/>
      <c r="M184" s="123" t="s">
        <v>156</v>
      </c>
      <c r="N184" s="209" t="s">
        <v>157</v>
      </c>
      <c r="O184" s="124">
        <v>3551151</v>
      </c>
      <c r="P184" s="125">
        <f t="shared" ref="P184" si="630">IFERROR(O184/O191,"-")</f>
        <v>0.10631833379459536</v>
      </c>
      <c r="Q184" s="126">
        <v>32</v>
      </c>
      <c r="R184" s="125">
        <f t="shared" ref="R184" si="631">IFERROR(Q184/L181,"-")</f>
        <v>0.48484848484848486</v>
      </c>
      <c r="S184" s="127">
        <f t="shared" si="457"/>
        <v>110973.46875</v>
      </c>
      <c r="T184" s="122"/>
      <c r="U184" s="122"/>
      <c r="V184" s="122"/>
      <c r="W184" s="122"/>
      <c r="X184" s="122"/>
      <c r="Y184" s="129"/>
    </row>
    <row r="185" spans="2:25" ht="14.25" customHeight="1">
      <c r="B185" s="458"/>
      <c r="C185" s="461"/>
      <c r="D185" s="464"/>
      <c r="E185" s="123" t="s">
        <v>158</v>
      </c>
      <c r="F185" s="209" t="s">
        <v>159</v>
      </c>
      <c r="G185" s="124">
        <v>6301798</v>
      </c>
      <c r="H185" s="125">
        <f t="shared" ref="H185" si="632">IFERROR(G185/G191,"-")</f>
        <v>0.40743950716213295</v>
      </c>
      <c r="I185" s="126">
        <v>1</v>
      </c>
      <c r="J185" s="125">
        <f t="shared" ref="J185" si="633">IFERROR(I185/D181,"-")</f>
        <v>5.5555555555555552E-2</v>
      </c>
      <c r="K185" s="127">
        <f t="shared" si="455"/>
        <v>6301798</v>
      </c>
      <c r="L185" s="464"/>
      <c r="M185" s="123" t="s">
        <v>158</v>
      </c>
      <c r="N185" s="209" t="s">
        <v>159</v>
      </c>
      <c r="O185" s="124">
        <v>0</v>
      </c>
      <c r="P185" s="125">
        <f t="shared" ref="P185" si="634">IFERROR(O185/O191,"-")</f>
        <v>0</v>
      </c>
      <c r="Q185" s="126">
        <v>0</v>
      </c>
      <c r="R185" s="125">
        <f t="shared" ref="R185" si="635">IFERROR(Q185/L181,"-")</f>
        <v>0</v>
      </c>
      <c r="S185" s="127" t="str">
        <f t="shared" si="457"/>
        <v>-</v>
      </c>
      <c r="T185" s="122"/>
      <c r="U185" s="122"/>
      <c r="V185" s="122"/>
      <c r="W185" s="122"/>
      <c r="X185" s="122"/>
      <c r="Y185" s="129"/>
    </row>
    <row r="186" spans="2:25" ht="14.25" customHeight="1">
      <c r="B186" s="458"/>
      <c r="C186" s="461"/>
      <c r="D186" s="464"/>
      <c r="E186" s="123" t="s">
        <v>160</v>
      </c>
      <c r="F186" s="209" t="s">
        <v>161</v>
      </c>
      <c r="G186" s="124">
        <v>2623002</v>
      </c>
      <c r="H186" s="125">
        <f t="shared" ref="H186" si="636">IFERROR(G186/G191,"-")</f>
        <v>0.16958884467024951</v>
      </c>
      <c r="I186" s="126">
        <v>6</v>
      </c>
      <c r="J186" s="125">
        <f t="shared" ref="J186" si="637">IFERROR(I186/D181,"-")</f>
        <v>0.33333333333333331</v>
      </c>
      <c r="K186" s="127">
        <f t="shared" si="455"/>
        <v>437167</v>
      </c>
      <c r="L186" s="464"/>
      <c r="M186" s="123" t="s">
        <v>160</v>
      </c>
      <c r="N186" s="209" t="s">
        <v>161</v>
      </c>
      <c r="O186" s="124">
        <v>6288</v>
      </c>
      <c r="P186" s="125">
        <f t="shared" ref="P186" si="638">IFERROR(O186/O191,"-")</f>
        <v>1.8825718278395249E-4</v>
      </c>
      <c r="Q186" s="126">
        <v>2</v>
      </c>
      <c r="R186" s="125">
        <f t="shared" ref="R186" si="639">IFERROR(Q186/L181,"-")</f>
        <v>3.0303030303030304E-2</v>
      </c>
      <c r="S186" s="127">
        <f t="shared" si="457"/>
        <v>3144</v>
      </c>
      <c r="T186" s="122"/>
      <c r="U186" s="122"/>
      <c r="V186" s="122"/>
      <c r="W186" s="122"/>
      <c r="X186" s="122"/>
      <c r="Y186" s="129"/>
    </row>
    <row r="187" spans="2:25" ht="14.25" customHeight="1">
      <c r="B187" s="458"/>
      <c r="C187" s="461"/>
      <c r="D187" s="464"/>
      <c r="E187" s="123" t="s">
        <v>162</v>
      </c>
      <c r="F187" s="209" t="s">
        <v>163</v>
      </c>
      <c r="G187" s="124">
        <v>359015</v>
      </c>
      <c r="H187" s="125">
        <f t="shared" ref="H187" si="640">IFERROR(G187/G191,"-")</f>
        <v>2.3211930097380647E-2</v>
      </c>
      <c r="I187" s="126">
        <v>6</v>
      </c>
      <c r="J187" s="125">
        <f t="shared" ref="J187" si="641">IFERROR(I187/D181,"-")</f>
        <v>0.33333333333333331</v>
      </c>
      <c r="K187" s="127">
        <f t="shared" si="455"/>
        <v>59835.833333333336</v>
      </c>
      <c r="L187" s="464"/>
      <c r="M187" s="123" t="s">
        <v>162</v>
      </c>
      <c r="N187" s="209" t="s">
        <v>163</v>
      </c>
      <c r="O187" s="124">
        <v>3106153</v>
      </c>
      <c r="P187" s="125">
        <f t="shared" ref="P187" si="642">IFERROR(O187/O191,"-")</f>
        <v>9.2995485540063996E-2</v>
      </c>
      <c r="Q187" s="126">
        <v>25</v>
      </c>
      <c r="R187" s="125">
        <f t="shared" ref="R187" si="643">IFERROR(Q187/L181,"-")</f>
        <v>0.37878787878787878</v>
      </c>
      <c r="S187" s="127">
        <f t="shared" si="457"/>
        <v>124246.12</v>
      </c>
      <c r="T187" s="122"/>
      <c r="U187" s="122"/>
      <c r="V187" s="122"/>
      <c r="W187" s="122"/>
      <c r="X187" s="122"/>
      <c r="Y187" s="129"/>
    </row>
    <row r="188" spans="2:25" ht="14.25" customHeight="1">
      <c r="B188" s="458"/>
      <c r="C188" s="461"/>
      <c r="D188" s="464"/>
      <c r="E188" s="123" t="s">
        <v>164</v>
      </c>
      <c r="F188" s="209" t="s">
        <v>165</v>
      </c>
      <c r="G188" s="124">
        <v>0</v>
      </c>
      <c r="H188" s="125">
        <f t="shared" ref="H188" si="644">IFERROR(G188/G191,"-")</f>
        <v>0</v>
      </c>
      <c r="I188" s="126">
        <v>0</v>
      </c>
      <c r="J188" s="125">
        <f t="shared" ref="J188" si="645">IFERROR(I188/D181,"-")</f>
        <v>0</v>
      </c>
      <c r="K188" s="127" t="str">
        <f t="shared" si="455"/>
        <v>-</v>
      </c>
      <c r="L188" s="464"/>
      <c r="M188" s="123" t="s">
        <v>164</v>
      </c>
      <c r="N188" s="209" t="s">
        <v>165</v>
      </c>
      <c r="O188" s="124">
        <v>8524</v>
      </c>
      <c r="P188" s="125">
        <f t="shared" ref="P188" si="646">IFERROR(O188/O191,"-")</f>
        <v>2.5520105376119768E-4</v>
      </c>
      <c r="Q188" s="126">
        <v>1</v>
      </c>
      <c r="R188" s="125">
        <f t="shared" ref="R188" si="647">IFERROR(Q188/L181,"-")</f>
        <v>1.5151515151515152E-2</v>
      </c>
      <c r="S188" s="127">
        <f t="shared" si="457"/>
        <v>8524</v>
      </c>
      <c r="T188" s="122"/>
      <c r="U188" s="122"/>
      <c r="V188" s="122"/>
      <c r="W188" s="122"/>
      <c r="X188" s="122"/>
      <c r="Y188" s="129"/>
    </row>
    <row r="189" spans="2:25" ht="14.25" customHeight="1">
      <c r="B189" s="458"/>
      <c r="C189" s="461"/>
      <c r="D189" s="464"/>
      <c r="E189" s="123" t="s">
        <v>166</v>
      </c>
      <c r="F189" s="209" t="s">
        <v>167</v>
      </c>
      <c r="G189" s="124">
        <v>43711</v>
      </c>
      <c r="H189" s="125">
        <f t="shared" ref="H189" si="648">IFERROR(G189/G191,"-")</f>
        <v>2.8261122139370373E-3</v>
      </c>
      <c r="I189" s="126">
        <v>5</v>
      </c>
      <c r="J189" s="125">
        <f t="shared" ref="J189" si="649">IFERROR(I189/D181,"-")</f>
        <v>0.27777777777777779</v>
      </c>
      <c r="K189" s="127">
        <f t="shared" si="455"/>
        <v>8742.2000000000007</v>
      </c>
      <c r="L189" s="464"/>
      <c r="M189" s="123" t="s">
        <v>166</v>
      </c>
      <c r="N189" s="209" t="s">
        <v>167</v>
      </c>
      <c r="O189" s="124">
        <v>668015</v>
      </c>
      <c r="P189" s="125">
        <f t="shared" ref="P189" si="650">IFERROR(O189/O191,"-")</f>
        <v>1.9999780845645996E-2</v>
      </c>
      <c r="Q189" s="126">
        <v>19</v>
      </c>
      <c r="R189" s="125">
        <f t="shared" ref="R189" si="651">IFERROR(Q189/L181,"-")</f>
        <v>0.2878787878787879</v>
      </c>
      <c r="S189" s="127">
        <f t="shared" si="457"/>
        <v>35158.684210526313</v>
      </c>
      <c r="T189" s="122"/>
      <c r="U189" s="122"/>
      <c r="V189" s="122"/>
      <c r="W189" s="122"/>
      <c r="X189" s="122"/>
      <c r="Y189" s="129"/>
    </row>
    <row r="190" spans="2:25" ht="14.25" customHeight="1">
      <c r="B190" s="458"/>
      <c r="C190" s="461"/>
      <c r="D190" s="464"/>
      <c r="E190" s="130" t="s">
        <v>177</v>
      </c>
      <c r="F190" s="210" t="s">
        <v>178</v>
      </c>
      <c r="G190" s="131">
        <v>3205958</v>
      </c>
      <c r="H190" s="132">
        <f t="shared" ref="H190" si="652">IFERROR(G190/G191,"-")</f>
        <v>0.2072795648960023</v>
      </c>
      <c r="I190" s="133">
        <v>8</v>
      </c>
      <c r="J190" s="132">
        <f t="shared" ref="J190" si="653">IFERROR(I190/D181,"-")</f>
        <v>0.44444444444444442</v>
      </c>
      <c r="K190" s="134">
        <f t="shared" si="455"/>
        <v>400744.75</v>
      </c>
      <c r="L190" s="464"/>
      <c r="M190" s="130" t="s">
        <v>177</v>
      </c>
      <c r="N190" s="210" t="s">
        <v>178</v>
      </c>
      <c r="O190" s="131">
        <v>17239312</v>
      </c>
      <c r="P190" s="132">
        <f t="shared" ref="P190" si="654">IFERROR(O190/O191,"-")</f>
        <v>0.51612982033294941</v>
      </c>
      <c r="Q190" s="133">
        <v>13</v>
      </c>
      <c r="R190" s="132">
        <f t="shared" ref="R190" si="655">IFERROR(Q190/L181,"-")</f>
        <v>0.19696969696969696</v>
      </c>
      <c r="S190" s="134">
        <f t="shared" si="457"/>
        <v>1326100.923076923</v>
      </c>
      <c r="T190" s="122"/>
      <c r="U190" s="122"/>
      <c r="V190" s="122"/>
      <c r="W190" s="122"/>
      <c r="X190" s="122"/>
      <c r="Y190" s="129"/>
    </row>
    <row r="191" spans="2:25" ht="14.25" customHeight="1">
      <c r="B191" s="459"/>
      <c r="C191" s="462"/>
      <c r="D191" s="465"/>
      <c r="E191" s="135" t="s">
        <v>179</v>
      </c>
      <c r="F191" s="211"/>
      <c r="G191" s="136">
        <v>15466831</v>
      </c>
      <c r="H191" s="137" t="s">
        <v>181</v>
      </c>
      <c r="I191" s="138">
        <v>18</v>
      </c>
      <c r="J191" s="137">
        <f t="shared" ref="J191" si="656">IFERROR(I191/D181,"-")</f>
        <v>1</v>
      </c>
      <c r="K191" s="139">
        <f t="shared" si="455"/>
        <v>859268.38888888888</v>
      </c>
      <c r="L191" s="465"/>
      <c r="M191" s="135" t="s">
        <v>179</v>
      </c>
      <c r="N191" s="211"/>
      <c r="O191" s="136">
        <v>33401116</v>
      </c>
      <c r="P191" s="137" t="s">
        <v>181</v>
      </c>
      <c r="Q191" s="138">
        <v>66</v>
      </c>
      <c r="R191" s="137">
        <f t="shared" ref="R191" si="657">IFERROR(Q191/L181,"-")</f>
        <v>1</v>
      </c>
      <c r="S191" s="139">
        <f t="shared" si="457"/>
        <v>506077.51515151514</v>
      </c>
      <c r="T191" s="122"/>
      <c r="U191" s="122"/>
      <c r="V191" s="122"/>
      <c r="W191" s="122"/>
      <c r="X191" s="122"/>
      <c r="Y191" s="129"/>
    </row>
    <row r="192" spans="2:25" ht="14.25" customHeight="1">
      <c r="B192" s="457">
        <v>18</v>
      </c>
      <c r="C192" s="460" t="s">
        <v>63</v>
      </c>
      <c r="D192" s="463">
        <f t="shared" ref="D192" si="658">VLOOKUP(C192,$V$5:$X$78,2,0)</f>
        <v>29</v>
      </c>
      <c r="E192" s="117" t="s">
        <v>150</v>
      </c>
      <c r="F192" s="207" t="s">
        <v>151</v>
      </c>
      <c r="G192" s="118">
        <v>832328</v>
      </c>
      <c r="H192" s="119">
        <f t="shared" ref="H192" si="659">IFERROR(G192/G202,"-")</f>
        <v>0.11072239040574806</v>
      </c>
      <c r="I192" s="120">
        <v>22</v>
      </c>
      <c r="J192" s="119">
        <f t="shared" ref="J192" si="660">IFERROR(I192/D192,"-")</f>
        <v>0.75862068965517238</v>
      </c>
      <c r="K192" s="121">
        <f t="shared" si="455"/>
        <v>37833.090909090912</v>
      </c>
      <c r="L192" s="463">
        <f t="shared" ref="L192" si="661">VLOOKUP(C192,$V$5:$X$78,3,0)</f>
        <v>90</v>
      </c>
      <c r="M192" s="117" t="s">
        <v>150</v>
      </c>
      <c r="N192" s="207" t="s">
        <v>151</v>
      </c>
      <c r="O192" s="118">
        <v>4512954</v>
      </c>
      <c r="P192" s="119">
        <f t="shared" ref="P192" si="662">IFERROR(O192/O202,"-")</f>
        <v>0.21311509394891939</v>
      </c>
      <c r="Q192" s="120">
        <v>69</v>
      </c>
      <c r="R192" s="119">
        <f t="shared" ref="R192" si="663">IFERROR(Q192/L192,"-")</f>
        <v>0.76666666666666672</v>
      </c>
      <c r="S192" s="121">
        <f t="shared" si="457"/>
        <v>65405.130434782608</v>
      </c>
      <c r="T192" s="122"/>
      <c r="U192" s="122"/>
      <c r="V192" s="122"/>
      <c r="W192" s="122"/>
      <c r="X192" s="122"/>
      <c r="Y192" s="129"/>
    </row>
    <row r="193" spans="2:25" ht="14.25" customHeight="1">
      <c r="B193" s="458"/>
      <c r="C193" s="461"/>
      <c r="D193" s="464"/>
      <c r="E193" s="123" t="s">
        <v>152</v>
      </c>
      <c r="F193" s="208" t="s">
        <v>153</v>
      </c>
      <c r="G193" s="124">
        <v>336759</v>
      </c>
      <c r="H193" s="125">
        <f t="shared" ref="H193" si="664">IFERROR(G193/G202,"-")</f>
        <v>4.4798158262907548E-2</v>
      </c>
      <c r="I193" s="126">
        <v>11</v>
      </c>
      <c r="J193" s="125">
        <f t="shared" ref="J193" si="665">IFERROR(I193/D192,"-")</f>
        <v>0.37931034482758619</v>
      </c>
      <c r="K193" s="127">
        <f t="shared" si="455"/>
        <v>30614.454545454544</v>
      </c>
      <c r="L193" s="464"/>
      <c r="M193" s="123" t="s">
        <v>152</v>
      </c>
      <c r="N193" s="208" t="s">
        <v>153</v>
      </c>
      <c r="O193" s="124">
        <v>1755427</v>
      </c>
      <c r="P193" s="125">
        <f t="shared" ref="P193" si="666">IFERROR(O193/O202,"-")</f>
        <v>8.2896477567790339E-2</v>
      </c>
      <c r="Q193" s="126">
        <v>39</v>
      </c>
      <c r="R193" s="125">
        <f t="shared" ref="R193" si="667">IFERROR(Q193/L192,"-")</f>
        <v>0.43333333333333335</v>
      </c>
      <c r="S193" s="127">
        <f t="shared" si="457"/>
        <v>45010.948717948719</v>
      </c>
      <c r="T193" s="122"/>
      <c r="U193" s="122"/>
      <c r="V193" s="122"/>
      <c r="W193" s="122"/>
      <c r="X193" s="122"/>
      <c r="Y193" s="129"/>
    </row>
    <row r="194" spans="2:25" ht="14.25" customHeight="1">
      <c r="B194" s="458"/>
      <c r="C194" s="461"/>
      <c r="D194" s="464"/>
      <c r="E194" s="123" t="s">
        <v>154</v>
      </c>
      <c r="F194" s="209" t="s">
        <v>155</v>
      </c>
      <c r="G194" s="124">
        <v>1137458</v>
      </c>
      <c r="H194" s="125">
        <f t="shared" ref="H194" si="668">IFERROR(G194/G202,"-")</f>
        <v>0.15131302653057613</v>
      </c>
      <c r="I194" s="126">
        <v>22</v>
      </c>
      <c r="J194" s="125">
        <f t="shared" ref="J194" si="669">IFERROR(I194/D192,"-")</f>
        <v>0.75862068965517238</v>
      </c>
      <c r="K194" s="127">
        <f t="shared" si="455"/>
        <v>51702.63636363636</v>
      </c>
      <c r="L194" s="464"/>
      <c r="M194" s="123" t="s">
        <v>154</v>
      </c>
      <c r="N194" s="209" t="s">
        <v>155</v>
      </c>
      <c r="O194" s="124">
        <v>5991195</v>
      </c>
      <c r="P194" s="125">
        <f t="shared" ref="P194" si="670">IFERROR(O194/O202,"-")</f>
        <v>0.28292202519487147</v>
      </c>
      <c r="Q194" s="126">
        <v>65</v>
      </c>
      <c r="R194" s="125">
        <f t="shared" ref="R194" si="671">IFERROR(Q194/L192,"-")</f>
        <v>0.72222222222222221</v>
      </c>
      <c r="S194" s="127">
        <f t="shared" si="457"/>
        <v>92172.230769230766</v>
      </c>
      <c r="T194" s="122"/>
      <c r="U194" s="122"/>
      <c r="V194" s="122"/>
      <c r="W194" s="122"/>
      <c r="X194" s="122"/>
      <c r="Y194" s="129"/>
    </row>
    <row r="195" spans="2:25" ht="14.25" customHeight="1">
      <c r="B195" s="458"/>
      <c r="C195" s="461"/>
      <c r="D195" s="464"/>
      <c r="E195" s="123" t="s">
        <v>156</v>
      </c>
      <c r="F195" s="209" t="s">
        <v>157</v>
      </c>
      <c r="G195" s="124">
        <v>1479106</v>
      </c>
      <c r="H195" s="125">
        <f t="shared" ref="H195" si="672">IFERROR(G195/G202,"-")</f>
        <v>0.19676155552076152</v>
      </c>
      <c r="I195" s="126">
        <v>14</v>
      </c>
      <c r="J195" s="125">
        <f t="shared" ref="J195" si="673">IFERROR(I195/D192,"-")</f>
        <v>0.48275862068965519</v>
      </c>
      <c r="K195" s="127">
        <f t="shared" si="455"/>
        <v>105650.42857142857</v>
      </c>
      <c r="L195" s="464"/>
      <c r="M195" s="123" t="s">
        <v>156</v>
      </c>
      <c r="N195" s="209" t="s">
        <v>157</v>
      </c>
      <c r="O195" s="124">
        <v>4335752</v>
      </c>
      <c r="P195" s="125">
        <f t="shared" ref="P195" si="674">IFERROR(O195/O202,"-")</f>
        <v>0.20474708911706505</v>
      </c>
      <c r="Q195" s="126">
        <v>37</v>
      </c>
      <c r="R195" s="125">
        <f t="shared" ref="R195" si="675">IFERROR(Q195/L192,"-")</f>
        <v>0.41111111111111109</v>
      </c>
      <c r="S195" s="127">
        <f t="shared" si="457"/>
        <v>117182.48648648648</v>
      </c>
      <c r="T195" s="122"/>
      <c r="U195" s="122"/>
      <c r="V195" s="122"/>
      <c r="W195" s="122"/>
      <c r="X195" s="122"/>
      <c r="Y195" s="129"/>
    </row>
    <row r="196" spans="2:25" ht="14.25" customHeight="1">
      <c r="B196" s="458"/>
      <c r="C196" s="461"/>
      <c r="D196" s="464"/>
      <c r="E196" s="123" t="s">
        <v>158</v>
      </c>
      <c r="F196" s="209" t="s">
        <v>159</v>
      </c>
      <c r="G196" s="124">
        <v>0</v>
      </c>
      <c r="H196" s="125">
        <f t="shared" ref="H196" si="676">IFERROR(G196/G202,"-")</f>
        <v>0</v>
      </c>
      <c r="I196" s="126">
        <v>0</v>
      </c>
      <c r="J196" s="125">
        <f t="shared" ref="J196" si="677">IFERROR(I196/D192,"-")</f>
        <v>0</v>
      </c>
      <c r="K196" s="127" t="str">
        <f t="shared" si="455"/>
        <v>-</v>
      </c>
      <c r="L196" s="464"/>
      <c r="M196" s="123" t="s">
        <v>158</v>
      </c>
      <c r="N196" s="209" t="s">
        <v>159</v>
      </c>
      <c r="O196" s="124">
        <v>0</v>
      </c>
      <c r="P196" s="125">
        <f t="shared" ref="P196" si="678">IFERROR(O196/O202,"-")</f>
        <v>0</v>
      </c>
      <c r="Q196" s="126">
        <v>0</v>
      </c>
      <c r="R196" s="125">
        <f t="shared" ref="R196" si="679">IFERROR(Q196/L192,"-")</f>
        <v>0</v>
      </c>
      <c r="S196" s="127" t="str">
        <f t="shared" si="457"/>
        <v>-</v>
      </c>
      <c r="T196" s="122"/>
      <c r="U196" s="122"/>
      <c r="V196" s="122"/>
      <c r="W196" s="122"/>
      <c r="X196" s="122"/>
      <c r="Y196" s="129"/>
    </row>
    <row r="197" spans="2:25" ht="14.25" customHeight="1">
      <c r="B197" s="458"/>
      <c r="C197" s="461"/>
      <c r="D197" s="464"/>
      <c r="E197" s="123" t="s">
        <v>160</v>
      </c>
      <c r="F197" s="209" t="s">
        <v>161</v>
      </c>
      <c r="G197" s="124">
        <v>59947</v>
      </c>
      <c r="H197" s="125">
        <f t="shared" ref="H197" si="680">IFERROR(G197/G202,"-")</f>
        <v>7.9745907114183098E-3</v>
      </c>
      <c r="I197" s="126">
        <v>7</v>
      </c>
      <c r="J197" s="125">
        <f t="shared" ref="J197" si="681">IFERROR(I197/D192,"-")</f>
        <v>0.2413793103448276</v>
      </c>
      <c r="K197" s="127">
        <f t="shared" si="455"/>
        <v>8563.8571428571431</v>
      </c>
      <c r="L197" s="464"/>
      <c r="M197" s="123" t="s">
        <v>160</v>
      </c>
      <c r="N197" s="209" t="s">
        <v>161</v>
      </c>
      <c r="O197" s="124">
        <v>42663</v>
      </c>
      <c r="P197" s="125">
        <f t="shared" ref="P197" si="682">IFERROR(O197/O202,"-")</f>
        <v>2.0146735936468103E-3</v>
      </c>
      <c r="Q197" s="126">
        <v>5</v>
      </c>
      <c r="R197" s="125">
        <f t="shared" ref="R197" si="683">IFERROR(Q197/L192,"-")</f>
        <v>5.5555555555555552E-2</v>
      </c>
      <c r="S197" s="127">
        <f t="shared" si="457"/>
        <v>8532.6</v>
      </c>
      <c r="T197" s="122"/>
      <c r="U197" s="122"/>
      <c r="V197" s="122"/>
      <c r="W197" s="122"/>
      <c r="X197" s="122"/>
      <c r="Y197" s="129"/>
    </row>
    <row r="198" spans="2:25" ht="14.25" customHeight="1">
      <c r="B198" s="458"/>
      <c r="C198" s="461"/>
      <c r="D198" s="464"/>
      <c r="E198" s="123" t="s">
        <v>162</v>
      </c>
      <c r="F198" s="209" t="s">
        <v>163</v>
      </c>
      <c r="G198" s="124">
        <v>311512</v>
      </c>
      <c r="H198" s="125">
        <f t="shared" ref="H198" si="684">IFERROR(G198/G202,"-")</f>
        <v>4.1439616689664879E-2</v>
      </c>
      <c r="I198" s="126">
        <v>12</v>
      </c>
      <c r="J198" s="125">
        <f t="shared" ref="J198" si="685">IFERROR(I198/D192,"-")</f>
        <v>0.41379310344827586</v>
      </c>
      <c r="K198" s="127">
        <f t="shared" si="455"/>
        <v>25959.333333333332</v>
      </c>
      <c r="L198" s="464"/>
      <c r="M198" s="123" t="s">
        <v>162</v>
      </c>
      <c r="N198" s="209" t="s">
        <v>163</v>
      </c>
      <c r="O198" s="124">
        <v>3042108</v>
      </c>
      <c r="P198" s="125">
        <f t="shared" ref="P198" si="686">IFERROR(O198/O202,"-")</f>
        <v>0.14365737657037037</v>
      </c>
      <c r="Q198" s="126">
        <v>31</v>
      </c>
      <c r="R198" s="125">
        <f t="shared" ref="R198" si="687">IFERROR(Q198/L192,"-")</f>
        <v>0.34444444444444444</v>
      </c>
      <c r="S198" s="127">
        <f t="shared" si="457"/>
        <v>98132.516129032258</v>
      </c>
      <c r="T198" s="122"/>
      <c r="U198" s="122"/>
      <c r="V198" s="122"/>
      <c r="W198" s="122"/>
      <c r="X198" s="122"/>
      <c r="Y198" s="129"/>
    </row>
    <row r="199" spans="2:25" ht="14.25" customHeight="1">
      <c r="B199" s="458"/>
      <c r="C199" s="461"/>
      <c r="D199" s="464"/>
      <c r="E199" s="123" t="s">
        <v>164</v>
      </c>
      <c r="F199" s="209" t="s">
        <v>165</v>
      </c>
      <c r="G199" s="124">
        <v>0</v>
      </c>
      <c r="H199" s="125">
        <f t="shared" ref="H199" si="688">IFERROR(G199/G202,"-")</f>
        <v>0</v>
      </c>
      <c r="I199" s="126">
        <v>0</v>
      </c>
      <c r="J199" s="125">
        <f t="shared" ref="J199" si="689">IFERROR(I199/D192,"-")</f>
        <v>0</v>
      </c>
      <c r="K199" s="127" t="str">
        <f t="shared" si="455"/>
        <v>-</v>
      </c>
      <c r="L199" s="464"/>
      <c r="M199" s="123" t="s">
        <v>164</v>
      </c>
      <c r="N199" s="209" t="s">
        <v>165</v>
      </c>
      <c r="O199" s="124">
        <v>0</v>
      </c>
      <c r="P199" s="125">
        <f t="shared" ref="P199" si="690">IFERROR(O199/O202,"-")</f>
        <v>0</v>
      </c>
      <c r="Q199" s="126">
        <v>0</v>
      </c>
      <c r="R199" s="125">
        <f t="shared" ref="R199" si="691">IFERROR(Q199/L192,"-")</f>
        <v>0</v>
      </c>
      <c r="S199" s="127" t="str">
        <f t="shared" si="457"/>
        <v>-</v>
      </c>
      <c r="T199" s="122"/>
      <c r="U199" s="122"/>
      <c r="V199" s="122"/>
      <c r="W199" s="122"/>
      <c r="X199" s="122"/>
      <c r="Y199" s="129"/>
    </row>
    <row r="200" spans="2:25" ht="14.25" customHeight="1">
      <c r="B200" s="458"/>
      <c r="C200" s="461"/>
      <c r="D200" s="464"/>
      <c r="E200" s="123" t="s">
        <v>166</v>
      </c>
      <c r="F200" s="209" t="s">
        <v>167</v>
      </c>
      <c r="G200" s="124">
        <v>23361</v>
      </c>
      <c r="H200" s="125">
        <f t="shared" ref="H200" si="692">IFERROR(G200/G202,"-")</f>
        <v>3.1076519860784215E-3</v>
      </c>
      <c r="I200" s="126">
        <v>5</v>
      </c>
      <c r="J200" s="125">
        <f t="shared" ref="J200" si="693">IFERROR(I200/D192,"-")</f>
        <v>0.17241379310344829</v>
      </c>
      <c r="K200" s="127">
        <f t="shared" si="455"/>
        <v>4672.2</v>
      </c>
      <c r="L200" s="464"/>
      <c r="M200" s="123" t="s">
        <v>166</v>
      </c>
      <c r="N200" s="209" t="s">
        <v>167</v>
      </c>
      <c r="O200" s="124">
        <v>107027</v>
      </c>
      <c r="P200" s="125">
        <f t="shared" ref="P200" si="694">IFERROR(O200/O202,"-")</f>
        <v>5.054132871744537E-3</v>
      </c>
      <c r="Q200" s="126">
        <v>17</v>
      </c>
      <c r="R200" s="125">
        <f t="shared" ref="R200" si="695">IFERROR(Q200/L192,"-")</f>
        <v>0.18888888888888888</v>
      </c>
      <c r="S200" s="127">
        <f t="shared" si="457"/>
        <v>6295.7058823529414</v>
      </c>
      <c r="T200" s="122"/>
      <c r="U200" s="122"/>
      <c r="V200" s="122"/>
      <c r="W200" s="122"/>
      <c r="X200" s="122"/>
      <c r="Y200" s="129"/>
    </row>
    <row r="201" spans="2:25" ht="14.25" customHeight="1">
      <c r="B201" s="458"/>
      <c r="C201" s="461"/>
      <c r="D201" s="464"/>
      <c r="E201" s="130" t="s">
        <v>177</v>
      </c>
      <c r="F201" s="210" t="s">
        <v>178</v>
      </c>
      <c r="G201" s="131">
        <v>3336780</v>
      </c>
      <c r="H201" s="132">
        <f t="shared" ref="H201" si="696">IFERROR(G201/G202,"-")</f>
        <v>0.44388300989284513</v>
      </c>
      <c r="I201" s="133">
        <v>6</v>
      </c>
      <c r="J201" s="132">
        <f t="shared" ref="J201" si="697">IFERROR(I201/D192,"-")</f>
        <v>0.20689655172413793</v>
      </c>
      <c r="K201" s="134">
        <f t="shared" si="455"/>
        <v>556130</v>
      </c>
      <c r="L201" s="464"/>
      <c r="M201" s="130" t="s">
        <v>177</v>
      </c>
      <c r="N201" s="210" t="s">
        <v>178</v>
      </c>
      <c r="O201" s="131">
        <v>1389009</v>
      </c>
      <c r="P201" s="132">
        <f t="shared" ref="P201" si="698">IFERROR(O201/O202,"-")</f>
        <v>6.5593131135592023E-2</v>
      </c>
      <c r="Q201" s="133">
        <v>19</v>
      </c>
      <c r="R201" s="132">
        <f t="shared" ref="R201" si="699">IFERROR(Q201/L192,"-")</f>
        <v>0.21111111111111111</v>
      </c>
      <c r="S201" s="134">
        <f t="shared" si="457"/>
        <v>73105.736842105267</v>
      </c>
      <c r="T201" s="122"/>
      <c r="U201" s="122"/>
      <c r="V201" s="122"/>
      <c r="W201" s="122"/>
      <c r="X201" s="122"/>
      <c r="Y201" s="129"/>
    </row>
    <row r="202" spans="2:25" ht="14.25" customHeight="1">
      <c r="B202" s="459"/>
      <c r="C202" s="462"/>
      <c r="D202" s="465"/>
      <c r="E202" s="135" t="s">
        <v>179</v>
      </c>
      <c r="F202" s="211"/>
      <c r="G202" s="136">
        <v>7517251</v>
      </c>
      <c r="H202" s="137" t="s">
        <v>181</v>
      </c>
      <c r="I202" s="138">
        <v>29</v>
      </c>
      <c r="J202" s="137">
        <f t="shared" ref="J202" si="700">IFERROR(I202/D192,"-")</f>
        <v>1</v>
      </c>
      <c r="K202" s="139">
        <f t="shared" ref="K202:K267" si="701">IFERROR(G202/I202,"-")</f>
        <v>259215.55172413794</v>
      </c>
      <c r="L202" s="465"/>
      <c r="M202" s="135" t="s">
        <v>179</v>
      </c>
      <c r="N202" s="211"/>
      <c r="O202" s="136">
        <v>21176135</v>
      </c>
      <c r="P202" s="137" t="s">
        <v>181</v>
      </c>
      <c r="Q202" s="138">
        <v>87</v>
      </c>
      <c r="R202" s="137">
        <f t="shared" ref="R202" si="702">IFERROR(Q202/L192,"-")</f>
        <v>0.96666666666666667</v>
      </c>
      <c r="S202" s="139">
        <f t="shared" ref="S202:S267" si="703">IFERROR(O202/Q202,"-")</f>
        <v>243403.85057471265</v>
      </c>
      <c r="T202" s="122"/>
      <c r="U202" s="122"/>
      <c r="V202" s="122"/>
      <c r="W202" s="122"/>
      <c r="X202" s="122"/>
      <c r="Y202" s="129"/>
    </row>
    <row r="203" spans="2:25" ht="14.25" customHeight="1">
      <c r="B203" s="457">
        <v>19</v>
      </c>
      <c r="C203" s="460" t="s">
        <v>81</v>
      </c>
      <c r="D203" s="463">
        <f t="shared" ref="D203" si="704">VLOOKUP(C203,$V$5:$X$78,2,0)</f>
        <v>17</v>
      </c>
      <c r="E203" s="117" t="s">
        <v>150</v>
      </c>
      <c r="F203" s="207" t="s">
        <v>151</v>
      </c>
      <c r="G203" s="118">
        <v>818382</v>
      </c>
      <c r="H203" s="119">
        <f t="shared" ref="H203" si="705">IFERROR(G203/G213,"-")</f>
        <v>0.10975027374471369</v>
      </c>
      <c r="I203" s="120">
        <v>13</v>
      </c>
      <c r="J203" s="119">
        <f t="shared" ref="J203" si="706">IFERROR(I203/D203,"-")</f>
        <v>0.76470588235294112</v>
      </c>
      <c r="K203" s="121">
        <f t="shared" si="701"/>
        <v>62952.461538461539</v>
      </c>
      <c r="L203" s="463">
        <f t="shared" ref="L203" si="707">VLOOKUP(C203,$V$5:$X$78,3,0)</f>
        <v>72</v>
      </c>
      <c r="M203" s="117" t="s">
        <v>150</v>
      </c>
      <c r="N203" s="207" t="s">
        <v>151</v>
      </c>
      <c r="O203" s="118">
        <v>5252602</v>
      </c>
      <c r="P203" s="119">
        <f t="shared" ref="P203" si="708">IFERROR(O203/O213,"-")</f>
        <v>0.13479549668346644</v>
      </c>
      <c r="Q203" s="120">
        <v>62</v>
      </c>
      <c r="R203" s="119">
        <f t="shared" ref="R203" si="709">IFERROR(Q203/L203,"-")</f>
        <v>0.86111111111111116</v>
      </c>
      <c r="S203" s="121">
        <f t="shared" si="703"/>
        <v>84719.387096774197</v>
      </c>
      <c r="T203" s="122"/>
      <c r="U203" s="122"/>
      <c r="V203" s="122"/>
      <c r="W203" s="122"/>
      <c r="X203" s="122"/>
      <c r="Y203" s="129"/>
    </row>
    <row r="204" spans="2:25" ht="14.25" customHeight="1">
      <c r="B204" s="458"/>
      <c r="C204" s="461"/>
      <c r="D204" s="464"/>
      <c r="E204" s="123" t="s">
        <v>152</v>
      </c>
      <c r="F204" s="208" t="s">
        <v>153</v>
      </c>
      <c r="G204" s="124">
        <v>552048</v>
      </c>
      <c r="H204" s="125">
        <f t="shared" ref="H204" si="710">IFERROR(G204/G213,"-")</f>
        <v>7.4033176585288657E-2</v>
      </c>
      <c r="I204" s="126">
        <v>9</v>
      </c>
      <c r="J204" s="125">
        <f t="shared" ref="J204" si="711">IFERROR(I204/D203,"-")</f>
        <v>0.52941176470588236</v>
      </c>
      <c r="K204" s="127">
        <f t="shared" si="701"/>
        <v>61338.666666666664</v>
      </c>
      <c r="L204" s="464"/>
      <c r="M204" s="123" t="s">
        <v>152</v>
      </c>
      <c r="N204" s="208" t="s">
        <v>153</v>
      </c>
      <c r="O204" s="124">
        <v>1612797</v>
      </c>
      <c r="P204" s="125">
        <f t="shared" ref="P204" si="712">IFERROR(O204/O213,"-")</f>
        <v>4.1388586583298075E-2</v>
      </c>
      <c r="Q204" s="126">
        <v>34</v>
      </c>
      <c r="R204" s="125">
        <f t="shared" ref="R204" si="713">IFERROR(Q204/L203,"-")</f>
        <v>0.47222222222222221</v>
      </c>
      <c r="S204" s="127">
        <f t="shared" si="703"/>
        <v>47435.205882352944</v>
      </c>
      <c r="T204" s="122"/>
      <c r="U204" s="122"/>
      <c r="V204" s="122"/>
      <c r="W204" s="122"/>
      <c r="X204" s="122"/>
      <c r="Y204" s="129"/>
    </row>
    <row r="205" spans="2:25" ht="14.25" customHeight="1">
      <c r="B205" s="458"/>
      <c r="C205" s="461"/>
      <c r="D205" s="464"/>
      <c r="E205" s="123" t="s">
        <v>154</v>
      </c>
      <c r="F205" s="209" t="s">
        <v>155</v>
      </c>
      <c r="G205" s="124">
        <v>823656</v>
      </c>
      <c r="H205" s="125">
        <f t="shared" ref="H205" si="714">IFERROR(G205/G213,"-")</f>
        <v>0.11045755096211293</v>
      </c>
      <c r="I205" s="126">
        <v>15</v>
      </c>
      <c r="J205" s="125">
        <f t="shared" ref="J205" si="715">IFERROR(I205/D203,"-")</f>
        <v>0.88235294117647056</v>
      </c>
      <c r="K205" s="127">
        <f t="shared" si="701"/>
        <v>54910.400000000001</v>
      </c>
      <c r="L205" s="464"/>
      <c r="M205" s="123" t="s">
        <v>154</v>
      </c>
      <c r="N205" s="209" t="s">
        <v>155</v>
      </c>
      <c r="O205" s="124">
        <v>5509627</v>
      </c>
      <c r="P205" s="125">
        <f t="shared" ref="P205" si="716">IFERROR(O205/O213,"-")</f>
        <v>0.14139143000090948</v>
      </c>
      <c r="Q205" s="126">
        <v>62</v>
      </c>
      <c r="R205" s="125">
        <f t="shared" ref="R205" si="717">IFERROR(Q205/L203,"-")</f>
        <v>0.86111111111111116</v>
      </c>
      <c r="S205" s="127">
        <f t="shared" si="703"/>
        <v>88864.951612903227</v>
      </c>
      <c r="T205" s="122"/>
      <c r="U205" s="122"/>
      <c r="V205" s="122"/>
      <c r="W205" s="122"/>
      <c r="X205" s="122"/>
      <c r="Y205" s="129"/>
    </row>
    <row r="206" spans="2:25" ht="14.25" customHeight="1">
      <c r="B206" s="458"/>
      <c r="C206" s="461"/>
      <c r="D206" s="464"/>
      <c r="E206" s="123" t="s">
        <v>156</v>
      </c>
      <c r="F206" s="209" t="s">
        <v>157</v>
      </c>
      <c r="G206" s="124">
        <v>1087138</v>
      </c>
      <c r="H206" s="125">
        <f t="shared" ref="H206" si="718">IFERROR(G206/G213,"-")</f>
        <v>0.14579217663423749</v>
      </c>
      <c r="I206" s="126">
        <v>8</v>
      </c>
      <c r="J206" s="125">
        <f t="shared" ref="J206" si="719">IFERROR(I206/D203,"-")</f>
        <v>0.47058823529411764</v>
      </c>
      <c r="K206" s="127">
        <f t="shared" si="701"/>
        <v>135892.25</v>
      </c>
      <c r="L206" s="464"/>
      <c r="M206" s="123" t="s">
        <v>156</v>
      </c>
      <c r="N206" s="209" t="s">
        <v>157</v>
      </c>
      <c r="O206" s="124">
        <v>4965000</v>
      </c>
      <c r="P206" s="125">
        <f t="shared" ref="P206" si="720">IFERROR(O206/O213,"-")</f>
        <v>0.12741487762320672</v>
      </c>
      <c r="Q206" s="126">
        <v>29</v>
      </c>
      <c r="R206" s="125">
        <f t="shared" ref="R206" si="721">IFERROR(Q206/L203,"-")</f>
        <v>0.40277777777777779</v>
      </c>
      <c r="S206" s="127">
        <f t="shared" si="703"/>
        <v>171206.89655172414</v>
      </c>
      <c r="T206" s="122"/>
      <c r="U206" s="122"/>
      <c r="V206" s="122"/>
      <c r="W206" s="122"/>
      <c r="X206" s="122"/>
      <c r="Y206" s="129"/>
    </row>
    <row r="207" spans="2:25" ht="14.25" customHeight="1">
      <c r="B207" s="458"/>
      <c r="C207" s="461"/>
      <c r="D207" s="464"/>
      <c r="E207" s="123" t="s">
        <v>158</v>
      </c>
      <c r="F207" s="209" t="s">
        <v>159</v>
      </c>
      <c r="G207" s="124">
        <v>0</v>
      </c>
      <c r="H207" s="125">
        <f t="shared" ref="H207" si="722">IFERROR(G207/G213,"-")</f>
        <v>0</v>
      </c>
      <c r="I207" s="126">
        <v>0</v>
      </c>
      <c r="J207" s="125">
        <f t="shared" ref="J207" si="723">IFERROR(I207/D203,"-")</f>
        <v>0</v>
      </c>
      <c r="K207" s="127" t="str">
        <f t="shared" si="701"/>
        <v>-</v>
      </c>
      <c r="L207" s="464"/>
      <c r="M207" s="123" t="s">
        <v>158</v>
      </c>
      <c r="N207" s="209" t="s">
        <v>159</v>
      </c>
      <c r="O207" s="124">
        <v>10125</v>
      </c>
      <c r="P207" s="125">
        <f t="shared" ref="P207" si="724">IFERROR(O207/O213,"-")</f>
        <v>2.598339649415847E-4</v>
      </c>
      <c r="Q207" s="126">
        <v>1</v>
      </c>
      <c r="R207" s="125">
        <f t="shared" ref="R207" si="725">IFERROR(Q207/L203,"-")</f>
        <v>1.3888888888888888E-2</v>
      </c>
      <c r="S207" s="127">
        <f t="shared" si="703"/>
        <v>10125</v>
      </c>
      <c r="T207" s="122"/>
      <c r="U207" s="122"/>
      <c r="V207" s="122"/>
      <c r="W207" s="122"/>
      <c r="X207" s="122"/>
      <c r="Y207" s="129"/>
    </row>
    <row r="208" spans="2:25" ht="14.25" customHeight="1">
      <c r="B208" s="458"/>
      <c r="C208" s="461"/>
      <c r="D208" s="464"/>
      <c r="E208" s="123" t="s">
        <v>160</v>
      </c>
      <c r="F208" s="209" t="s">
        <v>161</v>
      </c>
      <c r="G208" s="124">
        <v>1838936</v>
      </c>
      <c r="H208" s="125">
        <f t="shared" ref="H208" si="726">IFERROR(G208/G213,"-")</f>
        <v>0.2466131090358889</v>
      </c>
      <c r="I208" s="126">
        <v>2</v>
      </c>
      <c r="J208" s="125">
        <f t="shared" ref="J208" si="727">IFERROR(I208/D203,"-")</f>
        <v>0.11764705882352941</v>
      </c>
      <c r="K208" s="127">
        <f t="shared" si="701"/>
        <v>919468</v>
      </c>
      <c r="L208" s="464"/>
      <c r="M208" s="123" t="s">
        <v>160</v>
      </c>
      <c r="N208" s="209" t="s">
        <v>161</v>
      </c>
      <c r="O208" s="124">
        <v>620804</v>
      </c>
      <c r="P208" s="125">
        <f t="shared" ref="P208" si="728">IFERROR(O208/O213,"-")</f>
        <v>1.5931453310774869E-2</v>
      </c>
      <c r="Q208" s="126">
        <v>6</v>
      </c>
      <c r="R208" s="125">
        <f t="shared" ref="R208" si="729">IFERROR(Q208/L203,"-")</f>
        <v>8.3333333333333329E-2</v>
      </c>
      <c r="S208" s="127">
        <f t="shared" si="703"/>
        <v>103467.33333333333</v>
      </c>
      <c r="T208" s="122"/>
      <c r="U208" s="122"/>
      <c r="V208" s="122"/>
      <c r="W208" s="122"/>
      <c r="X208" s="122"/>
      <c r="Y208" s="129"/>
    </row>
    <row r="209" spans="2:25" ht="14.25" customHeight="1">
      <c r="B209" s="458"/>
      <c r="C209" s="461"/>
      <c r="D209" s="464"/>
      <c r="E209" s="123" t="s">
        <v>162</v>
      </c>
      <c r="F209" s="209" t="s">
        <v>163</v>
      </c>
      <c r="G209" s="124">
        <v>2312792</v>
      </c>
      <c r="H209" s="125">
        <f t="shared" ref="H209" si="730">IFERROR(G209/G213,"-")</f>
        <v>0.31016023704649404</v>
      </c>
      <c r="I209" s="126">
        <v>8</v>
      </c>
      <c r="J209" s="125">
        <f t="shared" ref="J209" si="731">IFERROR(I209/D203,"-")</f>
        <v>0.47058823529411764</v>
      </c>
      <c r="K209" s="127">
        <f t="shared" si="701"/>
        <v>289099</v>
      </c>
      <c r="L209" s="464"/>
      <c r="M209" s="123" t="s">
        <v>162</v>
      </c>
      <c r="N209" s="209" t="s">
        <v>163</v>
      </c>
      <c r="O209" s="124">
        <v>4808563</v>
      </c>
      <c r="P209" s="125">
        <f t="shared" ref="P209" si="732">IFERROR(O209/O213,"-")</f>
        <v>0.12340029530482977</v>
      </c>
      <c r="Q209" s="126">
        <v>20</v>
      </c>
      <c r="R209" s="125">
        <f t="shared" ref="R209" si="733">IFERROR(Q209/L203,"-")</f>
        <v>0.27777777777777779</v>
      </c>
      <c r="S209" s="127">
        <f t="shared" si="703"/>
        <v>240428.15</v>
      </c>
      <c r="T209" s="122"/>
      <c r="U209" s="122"/>
      <c r="V209" s="122"/>
      <c r="W209" s="122"/>
      <c r="X209" s="122"/>
      <c r="Y209" s="129"/>
    </row>
    <row r="210" spans="2:25" ht="14.25" customHeight="1">
      <c r="B210" s="458"/>
      <c r="C210" s="461"/>
      <c r="D210" s="464"/>
      <c r="E210" s="123" t="s">
        <v>164</v>
      </c>
      <c r="F210" s="209" t="s">
        <v>165</v>
      </c>
      <c r="G210" s="124">
        <v>0</v>
      </c>
      <c r="H210" s="125">
        <f t="shared" ref="H210" si="734">IFERROR(G210/G213,"-")</f>
        <v>0</v>
      </c>
      <c r="I210" s="126">
        <v>0</v>
      </c>
      <c r="J210" s="125">
        <f t="shared" ref="J210" si="735">IFERROR(I210/D203,"-")</f>
        <v>0</v>
      </c>
      <c r="K210" s="127" t="str">
        <f t="shared" si="701"/>
        <v>-</v>
      </c>
      <c r="L210" s="464"/>
      <c r="M210" s="123" t="s">
        <v>164</v>
      </c>
      <c r="N210" s="209" t="s">
        <v>165</v>
      </c>
      <c r="O210" s="124">
        <v>0</v>
      </c>
      <c r="P210" s="125">
        <f t="shared" ref="P210" si="736">IFERROR(O210/O213,"-")</f>
        <v>0</v>
      </c>
      <c r="Q210" s="126">
        <v>0</v>
      </c>
      <c r="R210" s="125">
        <f t="shared" ref="R210" si="737">IFERROR(Q210/L203,"-")</f>
        <v>0</v>
      </c>
      <c r="S210" s="127" t="str">
        <f t="shared" si="703"/>
        <v>-</v>
      </c>
      <c r="T210" s="122"/>
      <c r="U210" s="122"/>
      <c r="V210" s="122"/>
      <c r="W210" s="122"/>
      <c r="X210" s="122"/>
      <c r="Y210" s="129"/>
    </row>
    <row r="211" spans="2:25" ht="14.25" customHeight="1">
      <c r="B211" s="458"/>
      <c r="C211" s="461"/>
      <c r="D211" s="464"/>
      <c r="E211" s="123" t="s">
        <v>166</v>
      </c>
      <c r="F211" s="209" t="s">
        <v>167</v>
      </c>
      <c r="G211" s="124">
        <v>0</v>
      </c>
      <c r="H211" s="125">
        <f t="shared" ref="H211" si="738">IFERROR(G211/G213,"-")</f>
        <v>0</v>
      </c>
      <c r="I211" s="126">
        <v>0</v>
      </c>
      <c r="J211" s="125">
        <f t="shared" ref="J211" si="739">IFERROR(I211/D203,"-")</f>
        <v>0</v>
      </c>
      <c r="K211" s="127" t="str">
        <f t="shared" si="701"/>
        <v>-</v>
      </c>
      <c r="L211" s="464"/>
      <c r="M211" s="123" t="s">
        <v>166</v>
      </c>
      <c r="N211" s="209" t="s">
        <v>167</v>
      </c>
      <c r="O211" s="124">
        <v>397713</v>
      </c>
      <c r="P211" s="125">
        <f t="shared" ref="P211" si="740">IFERROR(O211/O213,"-")</f>
        <v>1.0206355130746912E-2</v>
      </c>
      <c r="Q211" s="126">
        <v>12</v>
      </c>
      <c r="R211" s="125">
        <f t="shared" ref="R211" si="741">IFERROR(Q211/L203,"-")</f>
        <v>0.16666666666666666</v>
      </c>
      <c r="S211" s="127">
        <f t="shared" si="703"/>
        <v>33142.75</v>
      </c>
      <c r="T211" s="122"/>
      <c r="U211" s="122"/>
      <c r="V211" s="122"/>
      <c r="W211" s="122"/>
      <c r="X211" s="122"/>
      <c r="Y211" s="129"/>
    </row>
    <row r="212" spans="2:25" ht="14.25" customHeight="1">
      <c r="B212" s="458"/>
      <c r="C212" s="461"/>
      <c r="D212" s="464"/>
      <c r="E212" s="130" t="s">
        <v>177</v>
      </c>
      <c r="F212" s="210" t="s">
        <v>178</v>
      </c>
      <c r="G212" s="131">
        <v>23813</v>
      </c>
      <c r="H212" s="132">
        <f t="shared" ref="H212" si="742">IFERROR(G212/G213,"-")</f>
        <v>3.1934759912643084E-3</v>
      </c>
      <c r="I212" s="133">
        <v>4</v>
      </c>
      <c r="J212" s="132">
        <f t="shared" ref="J212" si="743">IFERROR(I212/D203,"-")</f>
        <v>0.23529411764705882</v>
      </c>
      <c r="K212" s="134">
        <f t="shared" si="701"/>
        <v>5953.25</v>
      </c>
      <c r="L212" s="464"/>
      <c r="M212" s="130" t="s">
        <v>177</v>
      </c>
      <c r="N212" s="210" t="s">
        <v>178</v>
      </c>
      <c r="O212" s="131">
        <v>15789961</v>
      </c>
      <c r="P212" s="132">
        <f t="shared" ref="P212" si="744">IFERROR(O212/O213,"-")</f>
        <v>0.40521167139782616</v>
      </c>
      <c r="Q212" s="133">
        <v>11</v>
      </c>
      <c r="R212" s="132">
        <f t="shared" ref="R212" si="745">IFERROR(Q212/L203,"-")</f>
        <v>0.15277777777777779</v>
      </c>
      <c r="S212" s="134">
        <f t="shared" si="703"/>
        <v>1435451</v>
      </c>
      <c r="T212" s="122"/>
      <c r="U212" s="122"/>
      <c r="V212" s="122"/>
      <c r="W212" s="122"/>
      <c r="X212" s="122"/>
      <c r="Y212" s="129"/>
    </row>
    <row r="213" spans="2:25" ht="14.25" customHeight="1">
      <c r="B213" s="459"/>
      <c r="C213" s="462"/>
      <c r="D213" s="465"/>
      <c r="E213" s="135" t="s">
        <v>179</v>
      </c>
      <c r="F213" s="211"/>
      <c r="G213" s="136">
        <v>7456765</v>
      </c>
      <c r="H213" s="137" t="s">
        <v>181</v>
      </c>
      <c r="I213" s="138">
        <v>17</v>
      </c>
      <c r="J213" s="137">
        <f t="shared" ref="J213" si="746">IFERROR(I213/D203,"-")</f>
        <v>1</v>
      </c>
      <c r="K213" s="139">
        <f t="shared" si="701"/>
        <v>438633.23529411765</v>
      </c>
      <c r="L213" s="465"/>
      <c r="M213" s="135" t="s">
        <v>179</v>
      </c>
      <c r="N213" s="211"/>
      <c r="O213" s="136">
        <v>38967192</v>
      </c>
      <c r="P213" s="137" t="s">
        <v>181</v>
      </c>
      <c r="Q213" s="138">
        <v>72</v>
      </c>
      <c r="R213" s="137">
        <f t="shared" ref="R213" si="747">IFERROR(Q213/L203,"-")</f>
        <v>1</v>
      </c>
      <c r="S213" s="139">
        <f t="shared" si="703"/>
        <v>541211</v>
      </c>
      <c r="T213" s="122"/>
      <c r="U213" s="122"/>
      <c r="V213" s="122"/>
      <c r="W213" s="122"/>
      <c r="X213" s="122"/>
      <c r="Y213" s="129"/>
    </row>
    <row r="214" spans="2:25" ht="14.25" customHeight="1">
      <c r="B214" s="457">
        <v>20</v>
      </c>
      <c r="C214" s="460" t="s">
        <v>82</v>
      </c>
      <c r="D214" s="463">
        <f t="shared" ref="D214" si="748">VLOOKUP(C214,$V$5:$X$78,2,0)</f>
        <v>14</v>
      </c>
      <c r="E214" s="117" t="s">
        <v>150</v>
      </c>
      <c r="F214" s="207" t="s">
        <v>151</v>
      </c>
      <c r="G214" s="118">
        <v>1591577</v>
      </c>
      <c r="H214" s="119">
        <f t="shared" ref="H214" si="749">IFERROR(G214/G224,"-")</f>
        <v>0.29337559900380622</v>
      </c>
      <c r="I214" s="120">
        <v>12</v>
      </c>
      <c r="J214" s="119">
        <f t="shared" ref="J214" si="750">IFERROR(I214/D214,"-")</f>
        <v>0.8571428571428571</v>
      </c>
      <c r="K214" s="121">
        <f t="shared" si="701"/>
        <v>132631.41666666666</v>
      </c>
      <c r="L214" s="463">
        <f t="shared" ref="L214" si="751">VLOOKUP(C214,$V$5:$X$78,3,0)</f>
        <v>79</v>
      </c>
      <c r="M214" s="117" t="s">
        <v>150</v>
      </c>
      <c r="N214" s="207" t="s">
        <v>151</v>
      </c>
      <c r="O214" s="118">
        <v>3631901</v>
      </c>
      <c r="P214" s="119">
        <f t="shared" ref="P214" si="752">IFERROR(O214/O224,"-")</f>
        <v>0.1622903746181302</v>
      </c>
      <c r="Q214" s="120">
        <v>64</v>
      </c>
      <c r="R214" s="119">
        <f t="shared" ref="R214" si="753">IFERROR(Q214/L214,"-")</f>
        <v>0.810126582278481</v>
      </c>
      <c r="S214" s="121">
        <f t="shared" si="703"/>
        <v>56748.453125</v>
      </c>
      <c r="T214" s="122"/>
      <c r="U214" s="122"/>
      <c r="V214" s="122"/>
      <c r="W214" s="122"/>
      <c r="X214" s="122"/>
      <c r="Y214" s="129"/>
    </row>
    <row r="215" spans="2:25" ht="14.25" customHeight="1">
      <c r="B215" s="458"/>
      <c r="C215" s="461"/>
      <c r="D215" s="464"/>
      <c r="E215" s="123" t="s">
        <v>152</v>
      </c>
      <c r="F215" s="208" t="s">
        <v>153</v>
      </c>
      <c r="G215" s="124">
        <v>458706</v>
      </c>
      <c r="H215" s="125">
        <f t="shared" ref="H215" si="754">IFERROR(G215/G224,"-")</f>
        <v>8.4553337674922388E-2</v>
      </c>
      <c r="I215" s="126">
        <v>9</v>
      </c>
      <c r="J215" s="125">
        <f t="shared" ref="J215" si="755">IFERROR(I215/D214,"-")</f>
        <v>0.6428571428571429</v>
      </c>
      <c r="K215" s="127">
        <f t="shared" si="701"/>
        <v>50967.333333333336</v>
      </c>
      <c r="L215" s="464"/>
      <c r="M215" s="123" t="s">
        <v>152</v>
      </c>
      <c r="N215" s="208" t="s">
        <v>153</v>
      </c>
      <c r="O215" s="124">
        <v>1601648</v>
      </c>
      <c r="P215" s="125">
        <f t="shared" ref="P215" si="756">IFERROR(O215/O224,"-")</f>
        <v>7.1569146275291928E-2</v>
      </c>
      <c r="Q215" s="126">
        <v>37</v>
      </c>
      <c r="R215" s="125">
        <f t="shared" ref="R215" si="757">IFERROR(Q215/L214,"-")</f>
        <v>0.46835443037974683</v>
      </c>
      <c r="S215" s="127">
        <f t="shared" si="703"/>
        <v>43287.783783783787</v>
      </c>
      <c r="T215" s="122"/>
      <c r="U215" s="122"/>
      <c r="V215" s="122"/>
      <c r="W215" s="122"/>
      <c r="X215" s="122"/>
      <c r="Y215" s="129"/>
    </row>
    <row r="216" spans="2:25" ht="14.25" customHeight="1">
      <c r="B216" s="458"/>
      <c r="C216" s="461"/>
      <c r="D216" s="464"/>
      <c r="E216" s="123" t="s">
        <v>154</v>
      </c>
      <c r="F216" s="209" t="s">
        <v>155</v>
      </c>
      <c r="G216" s="124">
        <v>1824523</v>
      </c>
      <c r="H216" s="125">
        <f t="shared" ref="H216" si="758">IFERROR(G216/G224,"-")</f>
        <v>0.33631456600668491</v>
      </c>
      <c r="I216" s="126">
        <v>12</v>
      </c>
      <c r="J216" s="125">
        <f t="shared" ref="J216" si="759">IFERROR(I216/D214,"-")</f>
        <v>0.8571428571428571</v>
      </c>
      <c r="K216" s="127">
        <f t="shared" si="701"/>
        <v>152043.58333333334</v>
      </c>
      <c r="L216" s="464"/>
      <c r="M216" s="123" t="s">
        <v>154</v>
      </c>
      <c r="N216" s="209" t="s">
        <v>155</v>
      </c>
      <c r="O216" s="124">
        <v>4027349</v>
      </c>
      <c r="P216" s="125">
        <f t="shared" ref="P216" si="760">IFERROR(O216/O224,"-")</f>
        <v>0.17996084637988538</v>
      </c>
      <c r="Q216" s="126">
        <v>55</v>
      </c>
      <c r="R216" s="125">
        <f t="shared" ref="R216" si="761">IFERROR(Q216/L214,"-")</f>
        <v>0.69620253164556967</v>
      </c>
      <c r="S216" s="127">
        <f t="shared" si="703"/>
        <v>73224.527272727268</v>
      </c>
      <c r="T216" s="122"/>
      <c r="U216" s="122"/>
      <c r="V216" s="122"/>
      <c r="W216" s="122"/>
      <c r="X216" s="122"/>
      <c r="Y216" s="129"/>
    </row>
    <row r="217" spans="2:25" ht="14.25" customHeight="1">
      <c r="B217" s="458"/>
      <c r="C217" s="461"/>
      <c r="D217" s="464"/>
      <c r="E217" s="123" t="s">
        <v>156</v>
      </c>
      <c r="F217" s="209" t="s">
        <v>157</v>
      </c>
      <c r="G217" s="124">
        <v>1031641</v>
      </c>
      <c r="H217" s="125">
        <f t="shared" ref="H217" si="762">IFERROR(G217/G224,"-")</f>
        <v>0.19016252203436318</v>
      </c>
      <c r="I217" s="126">
        <v>10</v>
      </c>
      <c r="J217" s="125">
        <f t="shared" ref="J217" si="763">IFERROR(I217/D214,"-")</f>
        <v>0.7142857142857143</v>
      </c>
      <c r="K217" s="127">
        <f t="shared" si="701"/>
        <v>103164.1</v>
      </c>
      <c r="L217" s="464"/>
      <c r="M217" s="123" t="s">
        <v>156</v>
      </c>
      <c r="N217" s="209" t="s">
        <v>157</v>
      </c>
      <c r="O217" s="124">
        <v>2036520</v>
      </c>
      <c r="P217" s="125">
        <f t="shared" ref="P217" si="764">IFERROR(O217/O224,"-")</f>
        <v>9.1001267302526848E-2</v>
      </c>
      <c r="Q217" s="126">
        <v>32</v>
      </c>
      <c r="R217" s="125">
        <f t="shared" ref="R217" si="765">IFERROR(Q217/L214,"-")</f>
        <v>0.4050632911392405</v>
      </c>
      <c r="S217" s="127">
        <f t="shared" si="703"/>
        <v>63641.25</v>
      </c>
      <c r="T217" s="122"/>
      <c r="U217" s="122"/>
      <c r="V217" s="122"/>
      <c r="W217" s="122"/>
      <c r="X217" s="122"/>
      <c r="Y217" s="129"/>
    </row>
    <row r="218" spans="2:25" ht="14.25" customHeight="1">
      <c r="B218" s="458"/>
      <c r="C218" s="461"/>
      <c r="D218" s="464"/>
      <c r="E218" s="123" t="s">
        <v>158</v>
      </c>
      <c r="F218" s="209" t="s">
        <v>159</v>
      </c>
      <c r="G218" s="124">
        <v>0</v>
      </c>
      <c r="H218" s="125">
        <f t="shared" ref="H218" si="766">IFERROR(G218/G224,"-")</f>
        <v>0</v>
      </c>
      <c r="I218" s="126">
        <v>0</v>
      </c>
      <c r="J218" s="125">
        <f t="shared" ref="J218" si="767">IFERROR(I218/D214,"-")</f>
        <v>0</v>
      </c>
      <c r="K218" s="127" t="str">
        <f t="shared" si="701"/>
        <v>-</v>
      </c>
      <c r="L218" s="464"/>
      <c r="M218" s="123" t="s">
        <v>158</v>
      </c>
      <c r="N218" s="209" t="s">
        <v>159</v>
      </c>
      <c r="O218" s="124">
        <v>834</v>
      </c>
      <c r="P218" s="125">
        <f t="shared" ref="P218" si="768">IFERROR(O218/O224,"-")</f>
        <v>3.7267032452569766E-5</v>
      </c>
      <c r="Q218" s="126">
        <v>1</v>
      </c>
      <c r="R218" s="125">
        <f t="shared" ref="R218" si="769">IFERROR(Q218/L214,"-")</f>
        <v>1.2658227848101266E-2</v>
      </c>
      <c r="S218" s="127">
        <f t="shared" si="703"/>
        <v>834</v>
      </c>
      <c r="T218" s="122"/>
      <c r="U218" s="122"/>
      <c r="V218" s="122"/>
      <c r="W218" s="122"/>
      <c r="X218" s="122"/>
      <c r="Y218" s="129"/>
    </row>
    <row r="219" spans="2:25" ht="14.25" customHeight="1">
      <c r="B219" s="458"/>
      <c r="C219" s="461"/>
      <c r="D219" s="464"/>
      <c r="E219" s="123" t="s">
        <v>160</v>
      </c>
      <c r="F219" s="209" t="s">
        <v>161</v>
      </c>
      <c r="G219" s="124">
        <v>11096</v>
      </c>
      <c r="H219" s="125">
        <f t="shared" ref="H219" si="770">IFERROR(G219/G224,"-")</f>
        <v>2.0453271481971867E-3</v>
      </c>
      <c r="I219" s="126">
        <v>2</v>
      </c>
      <c r="J219" s="125">
        <f t="shared" ref="J219" si="771">IFERROR(I219/D214,"-")</f>
        <v>0.14285714285714285</v>
      </c>
      <c r="K219" s="127">
        <f t="shared" si="701"/>
        <v>5548</v>
      </c>
      <c r="L219" s="464"/>
      <c r="M219" s="123" t="s">
        <v>160</v>
      </c>
      <c r="N219" s="209" t="s">
        <v>161</v>
      </c>
      <c r="O219" s="124">
        <v>5330180</v>
      </c>
      <c r="P219" s="125">
        <f t="shared" ref="P219" si="772">IFERROR(O219/O224,"-")</f>
        <v>0.23817744728781576</v>
      </c>
      <c r="Q219" s="126">
        <v>6</v>
      </c>
      <c r="R219" s="125">
        <f t="shared" ref="R219" si="773">IFERROR(Q219/L214,"-")</f>
        <v>7.5949367088607597E-2</v>
      </c>
      <c r="S219" s="127">
        <f t="shared" si="703"/>
        <v>888363.33333333337</v>
      </c>
      <c r="T219" s="122"/>
      <c r="U219" s="122"/>
      <c r="V219" s="122"/>
      <c r="W219" s="122"/>
      <c r="X219" s="122"/>
      <c r="Y219" s="129"/>
    </row>
    <row r="220" spans="2:25" ht="14.25" customHeight="1">
      <c r="B220" s="458"/>
      <c r="C220" s="461"/>
      <c r="D220" s="464"/>
      <c r="E220" s="123" t="s">
        <v>162</v>
      </c>
      <c r="F220" s="209" t="s">
        <v>163</v>
      </c>
      <c r="G220" s="124">
        <v>420401</v>
      </c>
      <c r="H220" s="125">
        <f t="shared" ref="H220" si="774">IFERROR(G220/G224,"-")</f>
        <v>7.7492571956492923E-2</v>
      </c>
      <c r="I220" s="126">
        <v>7</v>
      </c>
      <c r="J220" s="125">
        <f t="shared" ref="J220" si="775">IFERROR(I220/D214,"-")</f>
        <v>0.5</v>
      </c>
      <c r="K220" s="127">
        <f t="shared" si="701"/>
        <v>60057.285714285717</v>
      </c>
      <c r="L220" s="464"/>
      <c r="M220" s="123" t="s">
        <v>162</v>
      </c>
      <c r="N220" s="209" t="s">
        <v>163</v>
      </c>
      <c r="O220" s="124">
        <v>617179</v>
      </c>
      <c r="P220" s="125">
        <f t="shared" ref="P220" si="776">IFERROR(O220/O224,"-")</f>
        <v>2.7578453024034243E-2</v>
      </c>
      <c r="Q220" s="126">
        <v>20</v>
      </c>
      <c r="R220" s="125">
        <f t="shared" ref="R220" si="777">IFERROR(Q220/L214,"-")</f>
        <v>0.25316455696202533</v>
      </c>
      <c r="S220" s="127">
        <f t="shared" si="703"/>
        <v>30858.95</v>
      </c>
      <c r="T220" s="122"/>
      <c r="U220" s="122"/>
      <c r="V220" s="122"/>
      <c r="W220" s="122"/>
      <c r="X220" s="122"/>
      <c r="Y220" s="129"/>
    </row>
    <row r="221" spans="2:25" ht="14.25" customHeight="1">
      <c r="B221" s="458"/>
      <c r="C221" s="461"/>
      <c r="D221" s="464"/>
      <c r="E221" s="123" t="s">
        <v>164</v>
      </c>
      <c r="F221" s="209" t="s">
        <v>165</v>
      </c>
      <c r="G221" s="124">
        <v>0</v>
      </c>
      <c r="H221" s="125">
        <f t="shared" ref="H221" si="778">IFERROR(G221/G224,"-")</f>
        <v>0</v>
      </c>
      <c r="I221" s="126">
        <v>0</v>
      </c>
      <c r="J221" s="125">
        <f t="shared" ref="J221" si="779">IFERROR(I221/D214,"-")</f>
        <v>0</v>
      </c>
      <c r="K221" s="127" t="str">
        <f t="shared" si="701"/>
        <v>-</v>
      </c>
      <c r="L221" s="464"/>
      <c r="M221" s="123" t="s">
        <v>164</v>
      </c>
      <c r="N221" s="209" t="s">
        <v>165</v>
      </c>
      <c r="O221" s="124">
        <v>0</v>
      </c>
      <c r="P221" s="125">
        <f t="shared" ref="P221" si="780">IFERROR(O221/O224,"-")</f>
        <v>0</v>
      </c>
      <c r="Q221" s="126">
        <v>0</v>
      </c>
      <c r="R221" s="125">
        <f t="shared" ref="R221" si="781">IFERROR(Q221/L214,"-")</f>
        <v>0</v>
      </c>
      <c r="S221" s="127" t="str">
        <f t="shared" si="703"/>
        <v>-</v>
      </c>
      <c r="T221" s="122"/>
      <c r="U221" s="122"/>
      <c r="V221" s="122"/>
      <c r="W221" s="122"/>
      <c r="X221" s="122"/>
      <c r="Y221" s="129"/>
    </row>
    <row r="222" spans="2:25" ht="14.25" customHeight="1">
      <c r="B222" s="458"/>
      <c r="C222" s="461"/>
      <c r="D222" s="464"/>
      <c r="E222" s="123" t="s">
        <v>166</v>
      </c>
      <c r="F222" s="209" t="s">
        <v>167</v>
      </c>
      <c r="G222" s="124">
        <v>51331</v>
      </c>
      <c r="H222" s="125">
        <f t="shared" ref="H222" si="782">IFERROR(G222/G224,"-")</f>
        <v>9.4618500219998021E-3</v>
      </c>
      <c r="I222" s="126">
        <v>7</v>
      </c>
      <c r="J222" s="125">
        <f t="shared" ref="J222" si="783">IFERROR(I222/D214,"-")</f>
        <v>0.5</v>
      </c>
      <c r="K222" s="127">
        <f t="shared" si="701"/>
        <v>7333</v>
      </c>
      <c r="L222" s="464"/>
      <c r="M222" s="123" t="s">
        <v>166</v>
      </c>
      <c r="N222" s="209" t="s">
        <v>167</v>
      </c>
      <c r="O222" s="124">
        <v>768659</v>
      </c>
      <c r="P222" s="125">
        <f t="shared" ref="P222" si="784">IFERROR(O222/O224,"-")</f>
        <v>3.4347290045515379E-2</v>
      </c>
      <c r="Q222" s="126">
        <v>6</v>
      </c>
      <c r="R222" s="125">
        <f t="shared" ref="R222" si="785">IFERROR(Q222/L214,"-")</f>
        <v>7.5949367088607597E-2</v>
      </c>
      <c r="S222" s="127">
        <f t="shared" si="703"/>
        <v>128109.83333333333</v>
      </c>
      <c r="T222" s="122"/>
      <c r="U222" s="122"/>
      <c r="V222" s="122"/>
      <c r="W222" s="122"/>
      <c r="X222" s="122"/>
      <c r="Y222" s="129"/>
    </row>
    <row r="223" spans="2:25" ht="14.25" customHeight="1">
      <c r="B223" s="458"/>
      <c r="C223" s="461"/>
      <c r="D223" s="464"/>
      <c r="E223" s="130" t="s">
        <v>177</v>
      </c>
      <c r="F223" s="210" t="s">
        <v>178</v>
      </c>
      <c r="G223" s="131">
        <v>35774</v>
      </c>
      <c r="H223" s="132">
        <f t="shared" ref="H223" si="786">IFERROR(G223/G224,"-")</f>
        <v>6.5942261535333595E-3</v>
      </c>
      <c r="I223" s="133">
        <v>3</v>
      </c>
      <c r="J223" s="132">
        <f t="shared" ref="J223" si="787">IFERROR(I223/D214,"-")</f>
        <v>0.21428571428571427</v>
      </c>
      <c r="K223" s="134">
        <f t="shared" si="701"/>
        <v>11924.666666666666</v>
      </c>
      <c r="L223" s="464"/>
      <c r="M223" s="130" t="s">
        <v>177</v>
      </c>
      <c r="N223" s="210" t="s">
        <v>178</v>
      </c>
      <c r="O223" s="131">
        <v>4364759</v>
      </c>
      <c r="P223" s="132">
        <f t="shared" ref="P223" si="788">IFERROR(O223/O224,"-")</f>
        <v>0.1950379080343477</v>
      </c>
      <c r="Q223" s="133">
        <v>16</v>
      </c>
      <c r="R223" s="132">
        <f t="shared" ref="R223" si="789">IFERROR(Q223/L214,"-")</f>
        <v>0.20253164556962025</v>
      </c>
      <c r="S223" s="134">
        <f t="shared" si="703"/>
        <v>272797.4375</v>
      </c>
      <c r="T223" s="122"/>
      <c r="U223" s="122"/>
      <c r="V223" s="122"/>
      <c r="W223" s="122"/>
      <c r="X223" s="122"/>
      <c r="Y223" s="129"/>
    </row>
    <row r="224" spans="2:25" ht="14.25" customHeight="1">
      <c r="B224" s="459"/>
      <c r="C224" s="462"/>
      <c r="D224" s="465"/>
      <c r="E224" s="135" t="s">
        <v>179</v>
      </c>
      <c r="F224" s="211"/>
      <c r="G224" s="136">
        <v>5425049</v>
      </c>
      <c r="H224" s="137" t="s">
        <v>181</v>
      </c>
      <c r="I224" s="138">
        <v>14</v>
      </c>
      <c r="J224" s="137">
        <f t="shared" ref="J224" si="790">IFERROR(I224/D214,"-")</f>
        <v>1</v>
      </c>
      <c r="K224" s="139">
        <f t="shared" si="701"/>
        <v>387503.5</v>
      </c>
      <c r="L224" s="465"/>
      <c r="M224" s="135" t="s">
        <v>179</v>
      </c>
      <c r="N224" s="211"/>
      <c r="O224" s="136">
        <v>22379029</v>
      </c>
      <c r="P224" s="137" t="s">
        <v>181</v>
      </c>
      <c r="Q224" s="138">
        <v>72</v>
      </c>
      <c r="R224" s="137">
        <f t="shared" ref="R224" si="791">IFERROR(Q224/L214,"-")</f>
        <v>0.91139240506329111</v>
      </c>
      <c r="S224" s="139">
        <f t="shared" si="703"/>
        <v>310819.84722222225</v>
      </c>
      <c r="T224" s="122"/>
      <c r="U224" s="122"/>
      <c r="V224" s="122"/>
      <c r="W224" s="122"/>
      <c r="X224" s="122"/>
      <c r="Y224" s="129"/>
    </row>
    <row r="225" spans="2:25" ht="14.25" customHeight="1">
      <c r="B225" s="457">
        <v>21</v>
      </c>
      <c r="C225" s="460" t="s">
        <v>83</v>
      </c>
      <c r="D225" s="463">
        <f t="shared" ref="D225" si="792">VLOOKUP(C225,$V$5:$X$78,2,0)</f>
        <v>8</v>
      </c>
      <c r="E225" s="117" t="s">
        <v>150</v>
      </c>
      <c r="F225" s="207" t="s">
        <v>151</v>
      </c>
      <c r="G225" s="118">
        <v>22109</v>
      </c>
      <c r="H225" s="119">
        <f t="shared" ref="H225" si="793">IFERROR(G225/G235,"-")</f>
        <v>3.8874087973701571E-3</v>
      </c>
      <c r="I225" s="120">
        <v>5</v>
      </c>
      <c r="J225" s="119">
        <f t="shared" ref="J225" si="794">IFERROR(I225/D225,"-")</f>
        <v>0.625</v>
      </c>
      <c r="K225" s="121">
        <f t="shared" si="701"/>
        <v>4421.8</v>
      </c>
      <c r="L225" s="463">
        <f t="shared" ref="L225" si="795">VLOOKUP(C225,$V$5:$X$78,3,0)</f>
        <v>38</v>
      </c>
      <c r="M225" s="117" t="s">
        <v>150</v>
      </c>
      <c r="N225" s="207" t="s">
        <v>151</v>
      </c>
      <c r="O225" s="118">
        <v>1626872</v>
      </c>
      <c r="P225" s="119">
        <f t="shared" ref="P225" si="796">IFERROR(O225/O235,"-")</f>
        <v>9.7965900487356983E-2</v>
      </c>
      <c r="Q225" s="120">
        <v>28</v>
      </c>
      <c r="R225" s="119">
        <f t="shared" ref="R225" si="797">IFERROR(Q225/L225,"-")</f>
        <v>0.73684210526315785</v>
      </c>
      <c r="S225" s="121">
        <f t="shared" si="703"/>
        <v>58102.571428571428</v>
      </c>
      <c r="T225" s="122"/>
      <c r="U225" s="122"/>
      <c r="V225" s="122"/>
      <c r="W225" s="122"/>
      <c r="X225" s="122"/>
      <c r="Y225" s="129"/>
    </row>
    <row r="226" spans="2:25" ht="14.25" customHeight="1">
      <c r="B226" s="458"/>
      <c r="C226" s="461"/>
      <c r="D226" s="464"/>
      <c r="E226" s="123" t="s">
        <v>152</v>
      </c>
      <c r="F226" s="208" t="s">
        <v>153</v>
      </c>
      <c r="G226" s="124">
        <v>45960</v>
      </c>
      <c r="H226" s="125">
        <f t="shared" ref="H226" si="798">IFERROR(G226/G235,"-")</f>
        <v>8.0811121410797604E-3</v>
      </c>
      <c r="I226" s="126">
        <v>1</v>
      </c>
      <c r="J226" s="125">
        <f t="shared" ref="J226" si="799">IFERROR(I226/D225,"-")</f>
        <v>0.125</v>
      </c>
      <c r="K226" s="127">
        <f t="shared" si="701"/>
        <v>45960</v>
      </c>
      <c r="L226" s="464"/>
      <c r="M226" s="123" t="s">
        <v>152</v>
      </c>
      <c r="N226" s="208" t="s">
        <v>153</v>
      </c>
      <c r="O226" s="124">
        <v>277986</v>
      </c>
      <c r="P226" s="125">
        <f t="shared" ref="P226" si="800">IFERROR(O226/O235,"-")</f>
        <v>1.6739576815433799E-2</v>
      </c>
      <c r="Q226" s="126">
        <v>12</v>
      </c>
      <c r="R226" s="125">
        <f t="shared" ref="R226" si="801">IFERROR(Q226/L225,"-")</f>
        <v>0.31578947368421051</v>
      </c>
      <c r="S226" s="127">
        <f t="shared" si="703"/>
        <v>23165.5</v>
      </c>
      <c r="T226" s="122"/>
      <c r="U226" s="122"/>
      <c r="V226" s="122"/>
      <c r="W226" s="122"/>
      <c r="X226" s="122"/>
      <c r="Y226" s="129"/>
    </row>
    <row r="227" spans="2:25" ht="14.25" customHeight="1">
      <c r="B227" s="458"/>
      <c r="C227" s="461"/>
      <c r="D227" s="464"/>
      <c r="E227" s="123" t="s">
        <v>154</v>
      </c>
      <c r="F227" s="209" t="s">
        <v>155</v>
      </c>
      <c r="G227" s="124">
        <v>210368</v>
      </c>
      <c r="H227" s="125">
        <f t="shared" ref="H227" si="802">IFERROR(G227/G235,"-")</f>
        <v>3.6988846799274742E-2</v>
      </c>
      <c r="I227" s="126">
        <v>4</v>
      </c>
      <c r="J227" s="125">
        <f t="shared" ref="J227" si="803">IFERROR(I227/D225,"-")</f>
        <v>0.5</v>
      </c>
      <c r="K227" s="127">
        <f t="shared" si="701"/>
        <v>52592</v>
      </c>
      <c r="L227" s="464"/>
      <c r="M227" s="123" t="s">
        <v>154</v>
      </c>
      <c r="N227" s="209" t="s">
        <v>155</v>
      </c>
      <c r="O227" s="124">
        <v>1241757</v>
      </c>
      <c r="P227" s="125">
        <f t="shared" ref="P227" si="804">IFERROR(O227/O235,"-")</f>
        <v>7.4775300510107084E-2</v>
      </c>
      <c r="Q227" s="126">
        <v>25</v>
      </c>
      <c r="R227" s="125">
        <f t="shared" ref="R227" si="805">IFERROR(Q227/L225,"-")</f>
        <v>0.65789473684210531</v>
      </c>
      <c r="S227" s="127">
        <f t="shared" si="703"/>
        <v>49670.28</v>
      </c>
      <c r="T227" s="122"/>
      <c r="U227" s="122"/>
      <c r="V227" s="122"/>
      <c r="W227" s="122"/>
      <c r="X227" s="122"/>
      <c r="Y227" s="129"/>
    </row>
    <row r="228" spans="2:25" ht="14.25" customHeight="1">
      <c r="B228" s="458"/>
      <c r="C228" s="461"/>
      <c r="D228" s="464"/>
      <c r="E228" s="123" t="s">
        <v>156</v>
      </c>
      <c r="F228" s="209" t="s">
        <v>157</v>
      </c>
      <c r="G228" s="124">
        <v>31896</v>
      </c>
      <c r="H228" s="125">
        <f t="shared" ref="H228" si="806">IFERROR(G228/G235,"-")</f>
        <v>5.60824962689034E-3</v>
      </c>
      <c r="I228" s="126">
        <v>3</v>
      </c>
      <c r="J228" s="125">
        <f t="shared" ref="J228" si="807">IFERROR(I228/D225,"-")</f>
        <v>0.375</v>
      </c>
      <c r="K228" s="127">
        <f t="shared" si="701"/>
        <v>10632</v>
      </c>
      <c r="L228" s="464"/>
      <c r="M228" s="123" t="s">
        <v>156</v>
      </c>
      <c r="N228" s="209" t="s">
        <v>157</v>
      </c>
      <c r="O228" s="124">
        <v>2640999</v>
      </c>
      <c r="P228" s="125">
        <f t="shared" ref="P228" si="808">IFERROR(O228/O235,"-")</f>
        <v>0.15903392843518685</v>
      </c>
      <c r="Q228" s="126">
        <v>18</v>
      </c>
      <c r="R228" s="125">
        <f t="shared" ref="R228" si="809">IFERROR(Q228/L225,"-")</f>
        <v>0.47368421052631576</v>
      </c>
      <c r="S228" s="127">
        <f t="shared" si="703"/>
        <v>146722.16666666666</v>
      </c>
      <c r="T228" s="122"/>
      <c r="U228" s="122"/>
      <c r="V228" s="122"/>
      <c r="W228" s="122"/>
      <c r="X228" s="122"/>
      <c r="Y228" s="129"/>
    </row>
    <row r="229" spans="2:25" ht="14.25" customHeight="1">
      <c r="B229" s="458"/>
      <c r="C229" s="461"/>
      <c r="D229" s="464"/>
      <c r="E229" s="123" t="s">
        <v>158</v>
      </c>
      <c r="F229" s="209" t="s">
        <v>159</v>
      </c>
      <c r="G229" s="124">
        <v>5251817</v>
      </c>
      <c r="H229" s="125">
        <f t="shared" ref="H229" si="810">IFERROR(G229/G235,"-")</f>
        <v>0.92342302265946663</v>
      </c>
      <c r="I229" s="126">
        <v>1</v>
      </c>
      <c r="J229" s="125">
        <f t="shared" ref="J229" si="811">IFERROR(I229/D225,"-")</f>
        <v>0.125</v>
      </c>
      <c r="K229" s="127">
        <f t="shared" si="701"/>
        <v>5251817</v>
      </c>
      <c r="L229" s="464"/>
      <c r="M229" s="123" t="s">
        <v>158</v>
      </c>
      <c r="N229" s="209" t="s">
        <v>159</v>
      </c>
      <c r="O229" s="124">
        <v>18508</v>
      </c>
      <c r="P229" s="125">
        <f t="shared" ref="P229" si="812">IFERROR(O229/O235,"-")</f>
        <v>1.1145024846576763E-3</v>
      </c>
      <c r="Q229" s="126">
        <v>1</v>
      </c>
      <c r="R229" s="125">
        <f t="shared" ref="R229" si="813">IFERROR(Q229/L225,"-")</f>
        <v>2.6315789473684209E-2</v>
      </c>
      <c r="S229" s="127">
        <f t="shared" si="703"/>
        <v>18508</v>
      </c>
      <c r="T229" s="122"/>
      <c r="U229" s="122"/>
      <c r="V229" s="122"/>
      <c r="W229" s="122"/>
      <c r="X229" s="122"/>
      <c r="Y229" s="129"/>
    </row>
    <row r="230" spans="2:25" ht="14.25" customHeight="1">
      <c r="B230" s="458"/>
      <c r="C230" s="461"/>
      <c r="D230" s="464"/>
      <c r="E230" s="123" t="s">
        <v>160</v>
      </c>
      <c r="F230" s="209" t="s">
        <v>161</v>
      </c>
      <c r="G230" s="124">
        <v>0</v>
      </c>
      <c r="H230" s="125">
        <f t="shared" ref="H230" si="814">IFERROR(G230/G235,"-")</f>
        <v>0</v>
      </c>
      <c r="I230" s="126">
        <v>0</v>
      </c>
      <c r="J230" s="125">
        <f t="shared" ref="J230" si="815">IFERROR(I230/D225,"-")</f>
        <v>0</v>
      </c>
      <c r="K230" s="127" t="str">
        <f t="shared" si="701"/>
        <v>-</v>
      </c>
      <c r="L230" s="464"/>
      <c r="M230" s="123" t="s">
        <v>160</v>
      </c>
      <c r="N230" s="209" t="s">
        <v>161</v>
      </c>
      <c r="O230" s="124">
        <v>4577</v>
      </c>
      <c r="P230" s="125">
        <f t="shared" ref="P230" si="816">IFERROR(O230/O235,"-")</f>
        <v>2.7561475428345496E-4</v>
      </c>
      <c r="Q230" s="126">
        <v>1</v>
      </c>
      <c r="R230" s="125">
        <f t="shared" ref="R230" si="817">IFERROR(Q230/L225,"-")</f>
        <v>2.6315789473684209E-2</v>
      </c>
      <c r="S230" s="127">
        <f t="shared" si="703"/>
        <v>4577</v>
      </c>
      <c r="T230" s="122"/>
      <c r="U230" s="122"/>
      <c r="V230" s="122"/>
      <c r="W230" s="122"/>
      <c r="X230" s="122"/>
      <c r="Y230" s="129"/>
    </row>
    <row r="231" spans="2:25" ht="14.25" customHeight="1">
      <c r="B231" s="458"/>
      <c r="C231" s="461"/>
      <c r="D231" s="464"/>
      <c r="E231" s="123" t="s">
        <v>162</v>
      </c>
      <c r="F231" s="209" t="s">
        <v>163</v>
      </c>
      <c r="G231" s="124">
        <v>38055</v>
      </c>
      <c r="H231" s="125">
        <f t="shared" ref="H231" si="818">IFERROR(G231/G235,"-")</f>
        <v>6.6911819523235482E-3</v>
      </c>
      <c r="I231" s="126">
        <v>2</v>
      </c>
      <c r="J231" s="125">
        <f t="shared" ref="J231" si="819">IFERROR(I231/D225,"-")</f>
        <v>0.25</v>
      </c>
      <c r="K231" s="127">
        <f t="shared" si="701"/>
        <v>19027.5</v>
      </c>
      <c r="L231" s="464"/>
      <c r="M231" s="123" t="s">
        <v>162</v>
      </c>
      <c r="N231" s="209" t="s">
        <v>163</v>
      </c>
      <c r="O231" s="124">
        <v>4530890</v>
      </c>
      <c r="P231" s="125">
        <f t="shared" ref="P231" si="820">IFERROR(O231/O235,"-")</f>
        <v>0.27283813284582981</v>
      </c>
      <c r="Q231" s="126">
        <v>16</v>
      </c>
      <c r="R231" s="125">
        <f t="shared" ref="R231" si="821">IFERROR(Q231/L225,"-")</f>
        <v>0.42105263157894735</v>
      </c>
      <c r="S231" s="127">
        <f t="shared" si="703"/>
        <v>283180.625</v>
      </c>
      <c r="T231" s="122"/>
      <c r="U231" s="122"/>
      <c r="V231" s="122"/>
      <c r="W231" s="122"/>
      <c r="X231" s="122"/>
      <c r="Y231" s="129"/>
    </row>
    <row r="232" spans="2:25" ht="14.25" customHeight="1">
      <c r="B232" s="458"/>
      <c r="C232" s="461"/>
      <c r="D232" s="464"/>
      <c r="E232" s="123" t="s">
        <v>164</v>
      </c>
      <c r="F232" s="209" t="s">
        <v>165</v>
      </c>
      <c r="G232" s="124">
        <v>0</v>
      </c>
      <c r="H232" s="125">
        <f t="shared" ref="H232" si="822">IFERROR(G232/G235,"-")</f>
        <v>0</v>
      </c>
      <c r="I232" s="126">
        <v>0</v>
      </c>
      <c r="J232" s="125">
        <f t="shared" ref="J232" si="823">IFERROR(I232/D225,"-")</f>
        <v>0</v>
      </c>
      <c r="K232" s="127" t="str">
        <f t="shared" si="701"/>
        <v>-</v>
      </c>
      <c r="L232" s="464"/>
      <c r="M232" s="123" t="s">
        <v>164</v>
      </c>
      <c r="N232" s="209" t="s">
        <v>165</v>
      </c>
      <c r="O232" s="124">
        <v>0</v>
      </c>
      <c r="P232" s="125">
        <f t="shared" ref="P232" si="824">IFERROR(O232/O235,"-")</f>
        <v>0</v>
      </c>
      <c r="Q232" s="126">
        <v>0</v>
      </c>
      <c r="R232" s="125">
        <f t="shared" ref="R232" si="825">IFERROR(Q232/L225,"-")</f>
        <v>0</v>
      </c>
      <c r="S232" s="127" t="str">
        <f t="shared" si="703"/>
        <v>-</v>
      </c>
      <c r="T232" s="122"/>
      <c r="U232" s="122"/>
      <c r="V232" s="122"/>
      <c r="W232" s="122"/>
      <c r="X232" s="122"/>
      <c r="Y232" s="129"/>
    </row>
    <row r="233" spans="2:25" ht="14.25" customHeight="1">
      <c r="B233" s="458"/>
      <c r="C233" s="461"/>
      <c r="D233" s="464"/>
      <c r="E233" s="123" t="s">
        <v>166</v>
      </c>
      <c r="F233" s="209" t="s">
        <v>167</v>
      </c>
      <c r="G233" s="124">
        <v>305</v>
      </c>
      <c r="H233" s="125">
        <f t="shared" ref="H233" si="826">IFERROR(G233/G235,"-")</f>
        <v>5.3627919996286489E-5</v>
      </c>
      <c r="I233" s="126">
        <v>1</v>
      </c>
      <c r="J233" s="125">
        <f t="shared" ref="J233" si="827">IFERROR(I233/D225,"-")</f>
        <v>0.125</v>
      </c>
      <c r="K233" s="127">
        <f t="shared" si="701"/>
        <v>305</v>
      </c>
      <c r="L233" s="464"/>
      <c r="M233" s="123" t="s">
        <v>166</v>
      </c>
      <c r="N233" s="209" t="s">
        <v>167</v>
      </c>
      <c r="O233" s="124">
        <v>1028480</v>
      </c>
      <c r="P233" s="125">
        <f t="shared" ref="P233" si="828">IFERROR(O233/O235,"-")</f>
        <v>6.1932327394679423E-2</v>
      </c>
      <c r="Q233" s="126">
        <v>7</v>
      </c>
      <c r="R233" s="125">
        <f t="shared" ref="R233" si="829">IFERROR(Q233/L225,"-")</f>
        <v>0.18421052631578946</v>
      </c>
      <c r="S233" s="127">
        <f t="shared" si="703"/>
        <v>146925.71428571429</v>
      </c>
      <c r="T233" s="122"/>
      <c r="U233" s="122"/>
      <c r="V233" s="122"/>
      <c r="W233" s="122"/>
      <c r="X233" s="122"/>
      <c r="Y233" s="129"/>
    </row>
    <row r="234" spans="2:25" ht="14.25" customHeight="1">
      <c r="B234" s="458"/>
      <c r="C234" s="461"/>
      <c r="D234" s="464"/>
      <c r="E234" s="130" t="s">
        <v>177</v>
      </c>
      <c r="F234" s="210" t="s">
        <v>178</v>
      </c>
      <c r="G234" s="131">
        <v>86826</v>
      </c>
      <c r="H234" s="132">
        <f t="shared" ref="H234" si="830">IFERROR(G234/G235,"-")</f>
        <v>1.5266550103598592E-2</v>
      </c>
      <c r="I234" s="133">
        <v>2</v>
      </c>
      <c r="J234" s="132">
        <f t="shared" ref="J234" si="831">IFERROR(I234/D225,"-")</f>
        <v>0.25</v>
      </c>
      <c r="K234" s="134">
        <f t="shared" si="701"/>
        <v>43413</v>
      </c>
      <c r="L234" s="464"/>
      <c r="M234" s="130" t="s">
        <v>177</v>
      </c>
      <c r="N234" s="210" t="s">
        <v>178</v>
      </c>
      <c r="O234" s="131">
        <v>5236444</v>
      </c>
      <c r="P234" s="132">
        <f t="shared" ref="P234" si="832">IFERROR(O234/O235,"-")</f>
        <v>0.31532471627246489</v>
      </c>
      <c r="Q234" s="133">
        <v>8</v>
      </c>
      <c r="R234" s="132">
        <f t="shared" ref="R234" si="833">IFERROR(Q234/L225,"-")</f>
        <v>0.21052631578947367</v>
      </c>
      <c r="S234" s="134">
        <f t="shared" si="703"/>
        <v>654555.5</v>
      </c>
      <c r="T234" s="122"/>
      <c r="U234" s="122"/>
      <c r="V234" s="122"/>
      <c r="W234" s="122"/>
      <c r="X234" s="122"/>
      <c r="Y234" s="129"/>
    </row>
    <row r="235" spans="2:25" ht="14.25" customHeight="1">
      <c r="B235" s="459"/>
      <c r="C235" s="462"/>
      <c r="D235" s="465"/>
      <c r="E235" s="135" t="s">
        <v>179</v>
      </c>
      <c r="F235" s="211"/>
      <c r="G235" s="136">
        <v>5687336</v>
      </c>
      <c r="H235" s="137" t="s">
        <v>181</v>
      </c>
      <c r="I235" s="138">
        <v>7</v>
      </c>
      <c r="J235" s="137">
        <f t="shared" ref="J235" si="834">IFERROR(I235/D225,"-")</f>
        <v>0.875</v>
      </c>
      <c r="K235" s="139">
        <f t="shared" si="701"/>
        <v>812476.57142857148</v>
      </c>
      <c r="L235" s="465"/>
      <c r="M235" s="135" t="s">
        <v>179</v>
      </c>
      <c r="N235" s="211"/>
      <c r="O235" s="136">
        <v>16606513</v>
      </c>
      <c r="P235" s="137" t="s">
        <v>181</v>
      </c>
      <c r="Q235" s="138">
        <v>34</v>
      </c>
      <c r="R235" s="137">
        <f t="shared" ref="R235" si="835">IFERROR(Q235/L225,"-")</f>
        <v>0.89473684210526316</v>
      </c>
      <c r="S235" s="139">
        <f t="shared" si="703"/>
        <v>488426.85294117645</v>
      </c>
      <c r="T235" s="122"/>
      <c r="U235" s="122"/>
      <c r="V235" s="122"/>
      <c r="W235" s="122"/>
      <c r="X235" s="122"/>
      <c r="Y235" s="129"/>
    </row>
    <row r="236" spans="2:25" ht="14.25" customHeight="1">
      <c r="B236" s="457">
        <v>22</v>
      </c>
      <c r="C236" s="460" t="s">
        <v>64</v>
      </c>
      <c r="D236" s="463">
        <f t="shared" ref="D236" si="836">VLOOKUP(C236,$V$5:$X$78,2,0)</f>
        <v>19</v>
      </c>
      <c r="E236" s="117" t="s">
        <v>150</v>
      </c>
      <c r="F236" s="207" t="s">
        <v>151</v>
      </c>
      <c r="G236" s="118">
        <v>498448</v>
      </c>
      <c r="H236" s="119">
        <f>IFERROR(G236/G246,"-")</f>
        <v>6.8419270358984013E-2</v>
      </c>
      <c r="I236" s="120">
        <v>16</v>
      </c>
      <c r="J236" s="119">
        <f t="shared" ref="J236" si="837">IFERROR(I236/D236,"-")</f>
        <v>0.84210526315789469</v>
      </c>
      <c r="K236" s="121">
        <f t="shared" si="701"/>
        <v>31153</v>
      </c>
      <c r="L236" s="463">
        <f t="shared" ref="L236" si="838">VLOOKUP(C236,$V$5:$X$78,3,0)</f>
        <v>91</v>
      </c>
      <c r="M236" s="117" t="s">
        <v>150</v>
      </c>
      <c r="N236" s="207" t="s">
        <v>151</v>
      </c>
      <c r="O236" s="118">
        <v>8163428</v>
      </c>
      <c r="P236" s="119">
        <f>IFERROR(O236/O246,"-")</f>
        <v>0.24499286262737244</v>
      </c>
      <c r="Q236" s="120">
        <v>70</v>
      </c>
      <c r="R236" s="119">
        <f t="shared" ref="R236" si="839">IFERROR(Q236/L236,"-")</f>
        <v>0.76923076923076927</v>
      </c>
      <c r="S236" s="121">
        <f t="shared" si="703"/>
        <v>116620.4</v>
      </c>
      <c r="T236" s="122"/>
      <c r="U236" s="122"/>
      <c r="V236" s="122"/>
      <c r="W236" s="122"/>
      <c r="X236" s="122"/>
      <c r="Y236" s="129"/>
    </row>
    <row r="237" spans="2:25" ht="14.25" customHeight="1">
      <c r="B237" s="458"/>
      <c r="C237" s="461"/>
      <c r="D237" s="464"/>
      <c r="E237" s="123" t="s">
        <v>152</v>
      </c>
      <c r="F237" s="208" t="s">
        <v>153</v>
      </c>
      <c r="G237" s="124">
        <v>322030</v>
      </c>
      <c r="H237" s="125">
        <f>IFERROR(G237/G246,"-")</f>
        <v>4.4203322380074996E-2</v>
      </c>
      <c r="I237" s="126">
        <v>7</v>
      </c>
      <c r="J237" s="125">
        <f t="shared" ref="J237" si="840">IFERROR(I237/D236,"-")</f>
        <v>0.36842105263157893</v>
      </c>
      <c r="K237" s="127">
        <f t="shared" si="701"/>
        <v>46004.285714285717</v>
      </c>
      <c r="L237" s="464"/>
      <c r="M237" s="123" t="s">
        <v>152</v>
      </c>
      <c r="N237" s="208" t="s">
        <v>153</v>
      </c>
      <c r="O237" s="124">
        <v>1979381</v>
      </c>
      <c r="P237" s="125">
        <f>IFERROR(O237/O246,"-")</f>
        <v>5.9403257727051809E-2</v>
      </c>
      <c r="Q237" s="126">
        <v>44</v>
      </c>
      <c r="R237" s="125">
        <f t="shared" ref="R237" si="841">IFERROR(Q237/L236,"-")</f>
        <v>0.48351648351648352</v>
      </c>
      <c r="S237" s="127">
        <f t="shared" si="703"/>
        <v>44985.931818181816</v>
      </c>
      <c r="T237" s="122"/>
      <c r="U237" s="122"/>
      <c r="V237" s="122"/>
      <c r="W237" s="122"/>
      <c r="X237" s="122"/>
      <c r="Y237" s="129"/>
    </row>
    <row r="238" spans="2:25" ht="14.25" customHeight="1">
      <c r="B238" s="458"/>
      <c r="C238" s="461"/>
      <c r="D238" s="464"/>
      <c r="E238" s="123" t="s">
        <v>154</v>
      </c>
      <c r="F238" s="209" t="s">
        <v>155</v>
      </c>
      <c r="G238" s="124">
        <v>1126945</v>
      </c>
      <c r="H238" s="125">
        <f>IFERROR(G238/G246,"-")</f>
        <v>0.15468966599265169</v>
      </c>
      <c r="I238" s="126">
        <v>16</v>
      </c>
      <c r="J238" s="125">
        <f t="shared" ref="J238" si="842">IFERROR(I238/D236,"-")</f>
        <v>0.84210526315789469</v>
      </c>
      <c r="K238" s="127">
        <f t="shared" si="701"/>
        <v>70434.0625</v>
      </c>
      <c r="L238" s="464"/>
      <c r="M238" s="123" t="s">
        <v>154</v>
      </c>
      <c r="N238" s="209" t="s">
        <v>155</v>
      </c>
      <c r="O238" s="124">
        <v>5377629</v>
      </c>
      <c r="P238" s="125">
        <f>IFERROR(O238/O246,"-")</f>
        <v>0.16138817208383222</v>
      </c>
      <c r="Q238" s="126">
        <v>70</v>
      </c>
      <c r="R238" s="125">
        <f t="shared" ref="R238" si="843">IFERROR(Q238/L236,"-")</f>
        <v>0.76923076923076927</v>
      </c>
      <c r="S238" s="127">
        <f t="shared" si="703"/>
        <v>76823.271428571432</v>
      </c>
      <c r="T238" s="122"/>
      <c r="U238" s="122"/>
      <c r="V238" s="122"/>
      <c r="W238" s="122"/>
      <c r="X238" s="122"/>
      <c r="Y238" s="129"/>
    </row>
    <row r="239" spans="2:25" ht="14.25" customHeight="1">
      <c r="B239" s="458"/>
      <c r="C239" s="461"/>
      <c r="D239" s="464"/>
      <c r="E239" s="123" t="s">
        <v>156</v>
      </c>
      <c r="F239" s="209" t="s">
        <v>157</v>
      </c>
      <c r="G239" s="124">
        <v>640444</v>
      </c>
      <c r="H239" s="125">
        <f>IFERROR(G239/G246,"-")</f>
        <v>8.7910295930145488E-2</v>
      </c>
      <c r="I239" s="126">
        <v>11</v>
      </c>
      <c r="J239" s="125">
        <f t="shared" ref="J239" si="844">IFERROR(I239/D236,"-")</f>
        <v>0.57894736842105265</v>
      </c>
      <c r="K239" s="127">
        <f t="shared" si="701"/>
        <v>58222.181818181816</v>
      </c>
      <c r="L239" s="464"/>
      <c r="M239" s="123" t="s">
        <v>156</v>
      </c>
      <c r="N239" s="209" t="s">
        <v>157</v>
      </c>
      <c r="O239" s="124">
        <v>6177528</v>
      </c>
      <c r="P239" s="125">
        <f>IFERROR(O239/O246,"-")</f>
        <v>0.18539396301170866</v>
      </c>
      <c r="Q239" s="126">
        <v>47</v>
      </c>
      <c r="R239" s="125">
        <f t="shared" ref="R239" si="845">IFERROR(Q239/L236,"-")</f>
        <v>0.51648351648351654</v>
      </c>
      <c r="S239" s="127">
        <f t="shared" si="703"/>
        <v>131436.7659574468</v>
      </c>
      <c r="T239" s="122"/>
      <c r="U239" s="122"/>
      <c r="V239" s="122"/>
      <c r="W239" s="122"/>
      <c r="X239" s="122"/>
      <c r="Y239" s="129"/>
    </row>
    <row r="240" spans="2:25" ht="14.25" customHeight="1">
      <c r="B240" s="458"/>
      <c r="C240" s="461"/>
      <c r="D240" s="464"/>
      <c r="E240" s="123" t="s">
        <v>158</v>
      </c>
      <c r="F240" s="209" t="s">
        <v>159</v>
      </c>
      <c r="G240" s="124">
        <v>0</v>
      </c>
      <c r="H240" s="125">
        <f>IFERROR(G240/G246,"-")</f>
        <v>0</v>
      </c>
      <c r="I240" s="126">
        <v>0</v>
      </c>
      <c r="J240" s="125">
        <f t="shared" ref="J240" si="846">IFERROR(I240/D236,"-")</f>
        <v>0</v>
      </c>
      <c r="K240" s="127" t="str">
        <f t="shared" si="701"/>
        <v>-</v>
      </c>
      <c r="L240" s="464"/>
      <c r="M240" s="123" t="s">
        <v>158</v>
      </c>
      <c r="N240" s="209" t="s">
        <v>159</v>
      </c>
      <c r="O240" s="124">
        <v>781</v>
      </c>
      <c r="P240" s="125">
        <f>IFERROR(O240/O246,"-")</f>
        <v>2.3438612518169802E-5</v>
      </c>
      <c r="Q240" s="126">
        <v>1</v>
      </c>
      <c r="R240" s="125">
        <f t="shared" ref="R240" si="847">IFERROR(Q240/L236,"-")</f>
        <v>1.098901098901099E-2</v>
      </c>
      <c r="S240" s="127">
        <f t="shared" si="703"/>
        <v>781</v>
      </c>
      <c r="T240" s="122"/>
      <c r="U240" s="122"/>
      <c r="V240" s="122"/>
      <c r="W240" s="122"/>
      <c r="X240" s="122"/>
      <c r="Y240" s="129"/>
    </row>
    <row r="241" spans="2:25" ht="14.25" customHeight="1">
      <c r="B241" s="458"/>
      <c r="C241" s="461"/>
      <c r="D241" s="464"/>
      <c r="E241" s="123" t="s">
        <v>160</v>
      </c>
      <c r="F241" s="209" t="s">
        <v>161</v>
      </c>
      <c r="G241" s="124">
        <v>20285</v>
      </c>
      <c r="H241" s="125">
        <f>IFERROR(G241/G246,"-")</f>
        <v>2.7844126152216297E-3</v>
      </c>
      <c r="I241" s="126">
        <v>4</v>
      </c>
      <c r="J241" s="125">
        <f t="shared" ref="J241" si="848">IFERROR(I241/D236,"-")</f>
        <v>0.21052631578947367</v>
      </c>
      <c r="K241" s="127">
        <f t="shared" si="701"/>
        <v>5071.25</v>
      </c>
      <c r="L241" s="464"/>
      <c r="M241" s="123" t="s">
        <v>160</v>
      </c>
      <c r="N241" s="209" t="s">
        <v>161</v>
      </c>
      <c r="O241" s="124">
        <v>75277</v>
      </c>
      <c r="P241" s="125">
        <f>IFERROR(O241/O246,"-")</f>
        <v>2.2591401210374754E-3</v>
      </c>
      <c r="Q241" s="126">
        <v>3</v>
      </c>
      <c r="R241" s="125">
        <f t="shared" ref="R241" si="849">IFERROR(Q241/L236,"-")</f>
        <v>3.2967032967032968E-2</v>
      </c>
      <c r="S241" s="127">
        <f t="shared" si="703"/>
        <v>25092.333333333332</v>
      </c>
      <c r="T241" s="122"/>
      <c r="U241" s="122"/>
      <c r="V241" s="122"/>
      <c r="W241" s="122"/>
      <c r="X241" s="122"/>
      <c r="Y241" s="129"/>
    </row>
    <row r="242" spans="2:25" ht="14.25" customHeight="1">
      <c r="B242" s="458"/>
      <c r="C242" s="461"/>
      <c r="D242" s="464"/>
      <c r="E242" s="123" t="s">
        <v>162</v>
      </c>
      <c r="F242" s="209" t="s">
        <v>163</v>
      </c>
      <c r="G242" s="124">
        <v>913393</v>
      </c>
      <c r="H242" s="125">
        <f>IFERROR(G242/G246,"-")</f>
        <v>0.12537653398349174</v>
      </c>
      <c r="I242" s="126">
        <v>6</v>
      </c>
      <c r="J242" s="125">
        <f t="shared" ref="J242" si="850">IFERROR(I242/D236,"-")</f>
        <v>0.31578947368421051</v>
      </c>
      <c r="K242" s="127">
        <f t="shared" si="701"/>
        <v>152232.16666666666</v>
      </c>
      <c r="L242" s="464"/>
      <c r="M242" s="123" t="s">
        <v>162</v>
      </c>
      <c r="N242" s="209" t="s">
        <v>163</v>
      </c>
      <c r="O242" s="124">
        <v>9827928</v>
      </c>
      <c r="P242" s="125">
        <f>IFERROR(O242/O246,"-")</f>
        <v>0.29494621798779963</v>
      </c>
      <c r="Q242" s="126">
        <v>35</v>
      </c>
      <c r="R242" s="125">
        <f t="shared" ref="R242" si="851">IFERROR(Q242/L236,"-")</f>
        <v>0.38461538461538464</v>
      </c>
      <c r="S242" s="127">
        <f t="shared" si="703"/>
        <v>280797.94285714283</v>
      </c>
      <c r="T242" s="122"/>
      <c r="U242" s="122"/>
      <c r="V242" s="122"/>
      <c r="W242" s="122"/>
      <c r="X242" s="122"/>
      <c r="Y242" s="129"/>
    </row>
    <row r="243" spans="2:25" ht="14.25" customHeight="1">
      <c r="B243" s="458"/>
      <c r="C243" s="461"/>
      <c r="D243" s="464"/>
      <c r="E243" s="123" t="s">
        <v>164</v>
      </c>
      <c r="F243" s="209" t="s">
        <v>165</v>
      </c>
      <c r="G243" s="124">
        <v>0</v>
      </c>
      <c r="H243" s="125">
        <f>IFERROR(G243/G246,"-")</f>
        <v>0</v>
      </c>
      <c r="I243" s="126">
        <v>0</v>
      </c>
      <c r="J243" s="125">
        <f t="shared" ref="J243" si="852">IFERROR(I243/D236,"-")</f>
        <v>0</v>
      </c>
      <c r="K243" s="127" t="str">
        <f t="shared" si="701"/>
        <v>-</v>
      </c>
      <c r="L243" s="464"/>
      <c r="M243" s="123" t="s">
        <v>164</v>
      </c>
      <c r="N243" s="209" t="s">
        <v>165</v>
      </c>
      <c r="O243" s="124">
        <v>76301</v>
      </c>
      <c r="P243" s="125">
        <f>IFERROR(O243/O246,"-")</f>
        <v>2.2898714132507992E-3</v>
      </c>
      <c r="Q243" s="126">
        <v>5</v>
      </c>
      <c r="R243" s="125">
        <f t="shared" ref="R243" si="853">IFERROR(Q243/L236,"-")</f>
        <v>5.4945054945054944E-2</v>
      </c>
      <c r="S243" s="127">
        <f t="shared" si="703"/>
        <v>15260.2</v>
      </c>
      <c r="T243" s="122"/>
      <c r="U243" s="122"/>
      <c r="V243" s="122"/>
      <c r="W243" s="122"/>
      <c r="X243" s="122"/>
      <c r="Y243" s="129"/>
    </row>
    <row r="244" spans="2:25" ht="14.25" customHeight="1">
      <c r="B244" s="458"/>
      <c r="C244" s="461"/>
      <c r="D244" s="464"/>
      <c r="E244" s="123" t="s">
        <v>166</v>
      </c>
      <c r="F244" s="209" t="s">
        <v>167</v>
      </c>
      <c r="G244" s="124">
        <v>101607</v>
      </c>
      <c r="H244" s="125">
        <f>IFERROR(G244/G246,"-")</f>
        <v>1.3947045235140454E-2</v>
      </c>
      <c r="I244" s="126">
        <v>3</v>
      </c>
      <c r="J244" s="125">
        <f t="shared" ref="J244" si="854">IFERROR(I244/D236,"-")</f>
        <v>0.15789473684210525</v>
      </c>
      <c r="K244" s="127">
        <f t="shared" si="701"/>
        <v>33869</v>
      </c>
      <c r="L244" s="464"/>
      <c r="M244" s="123" t="s">
        <v>166</v>
      </c>
      <c r="N244" s="209" t="s">
        <v>167</v>
      </c>
      <c r="O244" s="124">
        <v>299313</v>
      </c>
      <c r="P244" s="125">
        <f>IFERROR(O244/O246,"-")</f>
        <v>8.9826906896939285E-3</v>
      </c>
      <c r="Q244" s="126">
        <v>20</v>
      </c>
      <c r="R244" s="125">
        <f t="shared" ref="R244" si="855">IFERROR(Q244/L236,"-")</f>
        <v>0.21978021978021978</v>
      </c>
      <c r="S244" s="127">
        <f t="shared" si="703"/>
        <v>14965.65</v>
      </c>
      <c r="T244" s="122"/>
      <c r="U244" s="122"/>
      <c r="V244" s="122"/>
      <c r="W244" s="122"/>
      <c r="X244" s="122"/>
      <c r="Y244" s="129"/>
    </row>
    <row r="245" spans="2:25" ht="14.25" customHeight="1">
      <c r="B245" s="458"/>
      <c r="C245" s="461"/>
      <c r="D245" s="464"/>
      <c r="E245" s="130" t="s">
        <v>177</v>
      </c>
      <c r="F245" s="210" t="s">
        <v>178</v>
      </c>
      <c r="G245" s="131">
        <v>3662047</v>
      </c>
      <c r="H245" s="132">
        <f>IFERROR(G245/G246,"-")</f>
        <v>0.50266945350429004</v>
      </c>
      <c r="I245" s="133">
        <v>5</v>
      </c>
      <c r="J245" s="132">
        <f t="shared" ref="J245" si="856">IFERROR(I245/D236,"-")</f>
        <v>0.26315789473684209</v>
      </c>
      <c r="K245" s="134">
        <f t="shared" si="701"/>
        <v>732409.4</v>
      </c>
      <c r="L245" s="464"/>
      <c r="M245" s="130" t="s">
        <v>177</v>
      </c>
      <c r="N245" s="210" t="s">
        <v>178</v>
      </c>
      <c r="O245" s="131">
        <v>1343519</v>
      </c>
      <c r="P245" s="132">
        <f>IFERROR(O245/O246,"-")</f>
        <v>4.0320385725734924E-2</v>
      </c>
      <c r="Q245" s="133">
        <v>14</v>
      </c>
      <c r="R245" s="132">
        <f t="shared" ref="R245" si="857">IFERROR(Q245/L236,"-")</f>
        <v>0.15384615384615385</v>
      </c>
      <c r="S245" s="134">
        <f t="shared" si="703"/>
        <v>95965.642857142855</v>
      </c>
      <c r="T245" s="122"/>
      <c r="U245" s="122"/>
      <c r="V245" s="122"/>
      <c r="W245" s="122"/>
      <c r="X245" s="122"/>
      <c r="Y245" s="129"/>
    </row>
    <row r="246" spans="2:25" ht="14.25" customHeight="1">
      <c r="B246" s="459"/>
      <c r="C246" s="462"/>
      <c r="D246" s="465"/>
      <c r="E246" s="135" t="s">
        <v>179</v>
      </c>
      <c r="F246" s="211"/>
      <c r="G246" s="136">
        <v>7285199</v>
      </c>
      <c r="H246" s="137" t="s">
        <v>181</v>
      </c>
      <c r="I246" s="138">
        <v>18</v>
      </c>
      <c r="J246" s="137">
        <f t="shared" ref="J246" si="858">IFERROR(I246/D236,"-")</f>
        <v>0.94736842105263153</v>
      </c>
      <c r="K246" s="139">
        <f t="shared" si="701"/>
        <v>404733.27777777775</v>
      </c>
      <c r="L246" s="465"/>
      <c r="M246" s="135" t="s">
        <v>179</v>
      </c>
      <c r="N246" s="211"/>
      <c r="O246" s="136">
        <v>33321085</v>
      </c>
      <c r="P246" s="137" t="s">
        <v>181</v>
      </c>
      <c r="Q246" s="138">
        <v>87</v>
      </c>
      <c r="R246" s="137">
        <f t="shared" ref="R246" si="859">IFERROR(Q246/L236,"-")</f>
        <v>0.95604395604395609</v>
      </c>
      <c r="S246" s="139">
        <f t="shared" si="703"/>
        <v>383000.97701149428</v>
      </c>
      <c r="T246" s="122"/>
      <c r="U246" s="122"/>
      <c r="V246" s="122"/>
      <c r="W246" s="122"/>
      <c r="X246" s="122"/>
      <c r="Y246" s="129"/>
    </row>
    <row r="247" spans="2:25" ht="14.25" customHeight="1">
      <c r="B247" s="457">
        <v>23</v>
      </c>
      <c r="C247" s="460" t="s">
        <v>84</v>
      </c>
      <c r="D247" s="463">
        <f t="shared" ref="D247" si="860">VLOOKUP(C247,$V$5:$X$78,2,0)</f>
        <v>27</v>
      </c>
      <c r="E247" s="117" t="s">
        <v>150</v>
      </c>
      <c r="F247" s="207" t="s">
        <v>151</v>
      </c>
      <c r="G247" s="118">
        <v>1143354</v>
      </c>
      <c r="H247" s="119">
        <f t="shared" ref="H247" si="861">IFERROR(G247/G257,"-")</f>
        <v>8.3053661841190854E-2</v>
      </c>
      <c r="I247" s="120">
        <v>25</v>
      </c>
      <c r="J247" s="119">
        <f t="shared" ref="J247" si="862">IFERROR(I247/D247,"-")</f>
        <v>0.92592592592592593</v>
      </c>
      <c r="K247" s="121">
        <f t="shared" si="701"/>
        <v>45734.16</v>
      </c>
      <c r="L247" s="463">
        <f t="shared" ref="L247" si="863">VLOOKUP(C247,$V$5:$X$78,3,0)</f>
        <v>99</v>
      </c>
      <c r="M247" s="117" t="s">
        <v>150</v>
      </c>
      <c r="N247" s="207" t="s">
        <v>151</v>
      </c>
      <c r="O247" s="118">
        <v>4533435</v>
      </c>
      <c r="P247" s="119">
        <f t="shared" ref="P247" si="864">IFERROR(O247/O257,"-")</f>
        <v>0.13167939014445437</v>
      </c>
      <c r="Q247" s="120">
        <v>77</v>
      </c>
      <c r="R247" s="119">
        <f t="shared" ref="R247" si="865">IFERROR(Q247/L247,"-")</f>
        <v>0.77777777777777779</v>
      </c>
      <c r="S247" s="121">
        <f t="shared" si="703"/>
        <v>58875.779220779223</v>
      </c>
      <c r="T247" s="122"/>
      <c r="U247" s="122"/>
      <c r="V247" s="122"/>
      <c r="W247" s="122"/>
      <c r="X247" s="122"/>
      <c r="Y247" s="129"/>
    </row>
    <row r="248" spans="2:25" ht="14.25" customHeight="1">
      <c r="B248" s="458"/>
      <c r="C248" s="461"/>
      <c r="D248" s="464"/>
      <c r="E248" s="123" t="s">
        <v>152</v>
      </c>
      <c r="F248" s="208" t="s">
        <v>153</v>
      </c>
      <c r="G248" s="124">
        <v>368250</v>
      </c>
      <c r="H248" s="125">
        <f t="shared" ref="H248" si="866">IFERROR(G248/G257,"-")</f>
        <v>2.6749817618181713E-2</v>
      </c>
      <c r="I248" s="126">
        <v>11</v>
      </c>
      <c r="J248" s="125">
        <f t="shared" ref="J248" si="867">IFERROR(I248/D247,"-")</f>
        <v>0.40740740740740738</v>
      </c>
      <c r="K248" s="127">
        <f t="shared" si="701"/>
        <v>33477.272727272728</v>
      </c>
      <c r="L248" s="464"/>
      <c r="M248" s="123" t="s">
        <v>152</v>
      </c>
      <c r="N248" s="208" t="s">
        <v>153</v>
      </c>
      <c r="O248" s="124">
        <v>1797951</v>
      </c>
      <c r="P248" s="125">
        <f t="shared" ref="P248" si="868">IFERROR(O248/O257,"-")</f>
        <v>5.2223775390980984E-2</v>
      </c>
      <c r="Q248" s="126">
        <v>46</v>
      </c>
      <c r="R248" s="125">
        <f t="shared" ref="R248" si="869">IFERROR(Q248/L247,"-")</f>
        <v>0.46464646464646464</v>
      </c>
      <c r="S248" s="127">
        <f t="shared" si="703"/>
        <v>39085.891304347824</v>
      </c>
      <c r="T248" s="122"/>
      <c r="U248" s="122"/>
      <c r="V248" s="122"/>
      <c r="W248" s="122"/>
      <c r="X248" s="122"/>
      <c r="Y248" s="129"/>
    </row>
    <row r="249" spans="2:25" ht="14.25" customHeight="1">
      <c r="B249" s="458"/>
      <c r="C249" s="461"/>
      <c r="D249" s="464"/>
      <c r="E249" s="123" t="s">
        <v>154</v>
      </c>
      <c r="F249" s="209" t="s">
        <v>155</v>
      </c>
      <c r="G249" s="124">
        <v>1362366</v>
      </c>
      <c r="H249" s="125">
        <f t="shared" ref="H249" si="870">IFERROR(G249/G257,"-")</f>
        <v>9.8962775367852668E-2</v>
      </c>
      <c r="I249" s="126">
        <v>24</v>
      </c>
      <c r="J249" s="125">
        <f t="shared" ref="J249" si="871">IFERROR(I249/D247,"-")</f>
        <v>0.88888888888888884</v>
      </c>
      <c r="K249" s="127">
        <f t="shared" si="701"/>
        <v>56765.25</v>
      </c>
      <c r="L249" s="464"/>
      <c r="M249" s="123" t="s">
        <v>154</v>
      </c>
      <c r="N249" s="209" t="s">
        <v>155</v>
      </c>
      <c r="O249" s="124">
        <v>5740254</v>
      </c>
      <c r="P249" s="125">
        <f t="shared" ref="P249" si="872">IFERROR(O249/O257,"-")</f>
        <v>0.16673298414872273</v>
      </c>
      <c r="Q249" s="126">
        <v>77</v>
      </c>
      <c r="R249" s="125">
        <f t="shared" ref="R249" si="873">IFERROR(Q249/L247,"-")</f>
        <v>0.77777777777777779</v>
      </c>
      <c r="S249" s="127">
        <f t="shared" si="703"/>
        <v>74548.753246753244</v>
      </c>
      <c r="T249" s="122"/>
      <c r="U249" s="122"/>
      <c r="V249" s="122"/>
      <c r="W249" s="122"/>
      <c r="X249" s="122"/>
      <c r="Y249" s="129"/>
    </row>
    <row r="250" spans="2:25" ht="14.25" customHeight="1">
      <c r="B250" s="458"/>
      <c r="C250" s="461"/>
      <c r="D250" s="464"/>
      <c r="E250" s="123" t="s">
        <v>156</v>
      </c>
      <c r="F250" s="209" t="s">
        <v>157</v>
      </c>
      <c r="G250" s="124">
        <v>1388239</v>
      </c>
      <c r="H250" s="125">
        <f t="shared" ref="H250" si="874">IFERROR(G250/G257,"-")</f>
        <v>0.10084219975681456</v>
      </c>
      <c r="I250" s="126">
        <v>12</v>
      </c>
      <c r="J250" s="125">
        <f t="shared" ref="J250" si="875">IFERROR(I250/D247,"-")</f>
        <v>0.44444444444444442</v>
      </c>
      <c r="K250" s="127">
        <f t="shared" si="701"/>
        <v>115686.58333333333</v>
      </c>
      <c r="L250" s="464"/>
      <c r="M250" s="123" t="s">
        <v>156</v>
      </c>
      <c r="N250" s="209" t="s">
        <v>157</v>
      </c>
      <c r="O250" s="124">
        <v>5207950</v>
      </c>
      <c r="P250" s="125">
        <f t="shared" ref="P250" si="876">IFERROR(O250/O257,"-")</f>
        <v>0.15127153690365278</v>
      </c>
      <c r="Q250" s="126">
        <v>42</v>
      </c>
      <c r="R250" s="125">
        <f t="shared" ref="R250" si="877">IFERROR(Q250/L247,"-")</f>
        <v>0.42424242424242425</v>
      </c>
      <c r="S250" s="127">
        <f t="shared" si="703"/>
        <v>123998.80952380953</v>
      </c>
      <c r="T250" s="122"/>
      <c r="U250" s="122"/>
      <c r="V250" s="122"/>
      <c r="W250" s="122"/>
      <c r="X250" s="122"/>
      <c r="Y250" s="129"/>
    </row>
    <row r="251" spans="2:25" ht="14.25" customHeight="1">
      <c r="B251" s="458"/>
      <c r="C251" s="461"/>
      <c r="D251" s="464"/>
      <c r="E251" s="123" t="s">
        <v>158</v>
      </c>
      <c r="F251" s="209" t="s">
        <v>159</v>
      </c>
      <c r="G251" s="124">
        <v>0</v>
      </c>
      <c r="H251" s="125">
        <f t="shared" ref="H251" si="878">IFERROR(G251/G257,"-")</f>
        <v>0</v>
      </c>
      <c r="I251" s="126">
        <v>0</v>
      </c>
      <c r="J251" s="125">
        <f t="shared" ref="J251" si="879">IFERROR(I251/D247,"-")</f>
        <v>0</v>
      </c>
      <c r="K251" s="127" t="str">
        <f t="shared" si="701"/>
        <v>-</v>
      </c>
      <c r="L251" s="464"/>
      <c r="M251" s="123" t="s">
        <v>158</v>
      </c>
      <c r="N251" s="209" t="s">
        <v>159</v>
      </c>
      <c r="O251" s="124">
        <v>2013</v>
      </c>
      <c r="P251" s="125">
        <f t="shared" ref="P251" si="880">IFERROR(O251/O257,"-")</f>
        <v>5.8470147329957669E-5</v>
      </c>
      <c r="Q251" s="126">
        <v>1</v>
      </c>
      <c r="R251" s="125">
        <f t="shared" ref="R251" si="881">IFERROR(Q251/L247,"-")</f>
        <v>1.0101010101010102E-2</v>
      </c>
      <c r="S251" s="127">
        <f t="shared" si="703"/>
        <v>2013</v>
      </c>
      <c r="T251" s="122"/>
      <c r="U251" s="122"/>
      <c r="V251" s="122"/>
      <c r="W251" s="122"/>
      <c r="X251" s="122"/>
      <c r="Y251" s="129"/>
    </row>
    <row r="252" spans="2:25" ht="14.25" customHeight="1">
      <c r="B252" s="458"/>
      <c r="C252" s="461"/>
      <c r="D252" s="464"/>
      <c r="E252" s="123" t="s">
        <v>160</v>
      </c>
      <c r="F252" s="209" t="s">
        <v>161</v>
      </c>
      <c r="G252" s="124">
        <v>22343</v>
      </c>
      <c r="H252" s="125">
        <f t="shared" ref="H252" si="882">IFERROR(G252/G257,"-")</f>
        <v>1.6230038697706286E-3</v>
      </c>
      <c r="I252" s="126">
        <v>4</v>
      </c>
      <c r="J252" s="125">
        <f t="shared" ref="J252" si="883">IFERROR(I252/D247,"-")</f>
        <v>0.14814814814814814</v>
      </c>
      <c r="K252" s="127">
        <f t="shared" si="701"/>
        <v>5585.75</v>
      </c>
      <c r="L252" s="464"/>
      <c r="M252" s="123" t="s">
        <v>160</v>
      </c>
      <c r="N252" s="209" t="s">
        <v>161</v>
      </c>
      <c r="O252" s="124">
        <v>31590</v>
      </c>
      <c r="P252" s="125">
        <f t="shared" ref="P252" si="884">IFERROR(O252/O257,"-")</f>
        <v>9.1757176063256968E-4</v>
      </c>
      <c r="Q252" s="126">
        <v>5</v>
      </c>
      <c r="R252" s="125">
        <f t="shared" ref="R252" si="885">IFERROR(Q252/L247,"-")</f>
        <v>5.0505050505050504E-2</v>
      </c>
      <c r="S252" s="127">
        <f t="shared" si="703"/>
        <v>6318</v>
      </c>
      <c r="T252" s="122"/>
      <c r="U252" s="122"/>
      <c r="V252" s="122"/>
      <c r="W252" s="122"/>
      <c r="X252" s="122"/>
      <c r="Y252" s="129"/>
    </row>
    <row r="253" spans="2:25" ht="14.25" customHeight="1">
      <c r="B253" s="458"/>
      <c r="C253" s="461"/>
      <c r="D253" s="464"/>
      <c r="E253" s="123" t="s">
        <v>162</v>
      </c>
      <c r="F253" s="209" t="s">
        <v>163</v>
      </c>
      <c r="G253" s="124">
        <v>4675652</v>
      </c>
      <c r="H253" s="125">
        <f t="shared" ref="H253" si="886">IFERROR(G253/G257,"-")</f>
        <v>0.33964110861123298</v>
      </c>
      <c r="I253" s="126">
        <v>11</v>
      </c>
      <c r="J253" s="125">
        <f t="shared" ref="J253" si="887">IFERROR(I253/D247,"-")</f>
        <v>0.40740740740740738</v>
      </c>
      <c r="K253" s="127">
        <f t="shared" si="701"/>
        <v>425059.27272727271</v>
      </c>
      <c r="L253" s="464"/>
      <c r="M253" s="123" t="s">
        <v>162</v>
      </c>
      <c r="N253" s="209" t="s">
        <v>163</v>
      </c>
      <c r="O253" s="124">
        <v>6652351</v>
      </c>
      <c r="P253" s="125">
        <f t="shared" ref="P253" si="888">IFERROR(O253/O257,"-")</f>
        <v>0.19322600251395491</v>
      </c>
      <c r="Q253" s="126">
        <v>40</v>
      </c>
      <c r="R253" s="125">
        <f t="shared" ref="R253" si="889">IFERROR(Q253/L247,"-")</f>
        <v>0.40404040404040403</v>
      </c>
      <c r="S253" s="127">
        <f t="shared" si="703"/>
        <v>166308.77499999999</v>
      </c>
      <c r="T253" s="122"/>
      <c r="U253" s="122"/>
      <c r="V253" s="122"/>
      <c r="W253" s="122"/>
      <c r="X253" s="122"/>
      <c r="Y253" s="129"/>
    </row>
    <row r="254" spans="2:25" ht="14.25" customHeight="1">
      <c r="B254" s="458"/>
      <c r="C254" s="461"/>
      <c r="D254" s="464"/>
      <c r="E254" s="123" t="s">
        <v>164</v>
      </c>
      <c r="F254" s="209" t="s">
        <v>165</v>
      </c>
      <c r="G254" s="124">
        <v>14976</v>
      </c>
      <c r="H254" s="125">
        <f t="shared" ref="H254" si="890">IFERROR(G254/G257,"-")</f>
        <v>1.0878622366595771E-3</v>
      </c>
      <c r="I254" s="126">
        <v>1</v>
      </c>
      <c r="J254" s="125">
        <f t="shared" ref="J254" si="891">IFERROR(I254/D247,"-")</f>
        <v>3.7037037037037035E-2</v>
      </c>
      <c r="K254" s="127">
        <f t="shared" si="701"/>
        <v>14976</v>
      </c>
      <c r="L254" s="464"/>
      <c r="M254" s="123" t="s">
        <v>164</v>
      </c>
      <c r="N254" s="209" t="s">
        <v>165</v>
      </c>
      <c r="O254" s="124">
        <v>10940</v>
      </c>
      <c r="P254" s="125">
        <f t="shared" ref="P254" si="892">IFERROR(O254/O257,"-")</f>
        <v>3.1776622542957624E-4</v>
      </c>
      <c r="Q254" s="126">
        <v>1</v>
      </c>
      <c r="R254" s="125">
        <f t="shared" ref="R254" si="893">IFERROR(Q254/L247,"-")</f>
        <v>1.0101010101010102E-2</v>
      </c>
      <c r="S254" s="127">
        <f t="shared" si="703"/>
        <v>10940</v>
      </c>
      <c r="T254" s="122"/>
      <c r="U254" s="122"/>
      <c r="V254" s="122"/>
      <c r="W254" s="122"/>
      <c r="X254" s="122"/>
      <c r="Y254" s="129"/>
    </row>
    <row r="255" spans="2:25" ht="14.25" customHeight="1">
      <c r="B255" s="458"/>
      <c r="C255" s="461"/>
      <c r="D255" s="464"/>
      <c r="E255" s="123" t="s">
        <v>166</v>
      </c>
      <c r="F255" s="209" t="s">
        <v>167</v>
      </c>
      <c r="G255" s="124">
        <v>16000</v>
      </c>
      <c r="H255" s="125">
        <f t="shared" ref="H255" si="894">IFERROR(G255/G257,"-")</f>
        <v>1.1622459793371551E-3</v>
      </c>
      <c r="I255" s="126">
        <v>2</v>
      </c>
      <c r="J255" s="125">
        <f t="shared" ref="J255" si="895">IFERROR(I255/D247,"-")</f>
        <v>7.407407407407407E-2</v>
      </c>
      <c r="K255" s="127">
        <f t="shared" si="701"/>
        <v>8000</v>
      </c>
      <c r="L255" s="464"/>
      <c r="M255" s="123" t="s">
        <v>166</v>
      </c>
      <c r="N255" s="209" t="s">
        <v>167</v>
      </c>
      <c r="O255" s="124">
        <v>260424</v>
      </c>
      <c r="P255" s="125">
        <f t="shared" ref="P255" si="896">IFERROR(O255/O257,"-")</f>
        <v>7.5643465714142558E-3</v>
      </c>
      <c r="Q255" s="126">
        <v>19</v>
      </c>
      <c r="R255" s="125">
        <f t="shared" ref="R255" si="897">IFERROR(Q255/L247,"-")</f>
        <v>0.19191919191919191</v>
      </c>
      <c r="S255" s="127">
        <f t="shared" si="703"/>
        <v>13706.526315789473</v>
      </c>
      <c r="T255" s="122"/>
      <c r="U255" s="122"/>
      <c r="V255" s="122"/>
      <c r="W255" s="122"/>
      <c r="X255" s="122"/>
      <c r="Y255" s="129"/>
    </row>
    <row r="256" spans="2:25" ht="14.25" customHeight="1">
      <c r="B256" s="458"/>
      <c r="C256" s="461"/>
      <c r="D256" s="464"/>
      <c r="E256" s="130" t="s">
        <v>177</v>
      </c>
      <c r="F256" s="210" t="s">
        <v>178</v>
      </c>
      <c r="G256" s="131">
        <v>4775269</v>
      </c>
      <c r="H256" s="132">
        <f t="shared" ref="H256" si="898">IFERROR(G256/G257,"-")</f>
        <v>0.34687732471895982</v>
      </c>
      <c r="I256" s="133">
        <v>8</v>
      </c>
      <c r="J256" s="132">
        <f t="shared" ref="J256" si="899">IFERROR(I256/D247,"-")</f>
        <v>0.29629629629629628</v>
      </c>
      <c r="K256" s="134">
        <f t="shared" si="701"/>
        <v>596908.625</v>
      </c>
      <c r="L256" s="464"/>
      <c r="M256" s="130" t="s">
        <v>177</v>
      </c>
      <c r="N256" s="210" t="s">
        <v>178</v>
      </c>
      <c r="O256" s="131">
        <v>10190917</v>
      </c>
      <c r="P256" s="132">
        <f t="shared" ref="P256" si="900">IFERROR(O256/O257,"-")</f>
        <v>0.29600815619342785</v>
      </c>
      <c r="Q256" s="133">
        <v>23</v>
      </c>
      <c r="R256" s="132">
        <f t="shared" ref="R256" si="901">IFERROR(Q256/L247,"-")</f>
        <v>0.23232323232323232</v>
      </c>
      <c r="S256" s="134">
        <f t="shared" si="703"/>
        <v>443083.34782608697</v>
      </c>
      <c r="T256" s="122"/>
      <c r="U256" s="122"/>
      <c r="V256" s="122"/>
      <c r="W256" s="122"/>
      <c r="X256" s="122"/>
      <c r="Y256" s="129"/>
    </row>
    <row r="257" spans="2:25" ht="14.25" customHeight="1">
      <c r="B257" s="459"/>
      <c r="C257" s="462"/>
      <c r="D257" s="465"/>
      <c r="E257" s="135" t="s">
        <v>179</v>
      </c>
      <c r="F257" s="211"/>
      <c r="G257" s="136">
        <v>13766449</v>
      </c>
      <c r="H257" s="137" t="s">
        <v>181</v>
      </c>
      <c r="I257" s="138">
        <v>27</v>
      </c>
      <c r="J257" s="137">
        <f t="shared" ref="J257" si="902">IFERROR(I257/D247,"-")</f>
        <v>1</v>
      </c>
      <c r="K257" s="139">
        <f t="shared" si="701"/>
        <v>509868.48148148146</v>
      </c>
      <c r="L257" s="465"/>
      <c r="M257" s="135" t="s">
        <v>179</v>
      </c>
      <c r="N257" s="211"/>
      <c r="O257" s="136">
        <v>34427825</v>
      </c>
      <c r="P257" s="137" t="s">
        <v>181</v>
      </c>
      <c r="Q257" s="138">
        <v>95</v>
      </c>
      <c r="R257" s="137">
        <f t="shared" ref="R257" si="903">IFERROR(Q257/L247,"-")</f>
        <v>0.95959595959595956</v>
      </c>
      <c r="S257" s="139">
        <f t="shared" si="703"/>
        <v>362398.15789473685</v>
      </c>
      <c r="T257" s="122"/>
      <c r="U257" s="122"/>
      <c r="V257" s="122"/>
      <c r="W257" s="122"/>
      <c r="X257" s="122"/>
      <c r="Y257" s="129"/>
    </row>
    <row r="258" spans="2:25" ht="14.25" customHeight="1">
      <c r="B258" s="457">
        <v>24</v>
      </c>
      <c r="C258" s="460" t="s">
        <v>85</v>
      </c>
      <c r="D258" s="463">
        <f t="shared" ref="D258" si="904">VLOOKUP(C258,$V$5:$X$78,2,0)</f>
        <v>9</v>
      </c>
      <c r="E258" s="117" t="s">
        <v>150</v>
      </c>
      <c r="F258" s="207" t="s">
        <v>151</v>
      </c>
      <c r="G258" s="118">
        <v>87544</v>
      </c>
      <c r="H258" s="119">
        <f t="shared" ref="H258" si="905">IFERROR(G258/G268,"-")</f>
        <v>3.5927087022558667E-2</v>
      </c>
      <c r="I258" s="120">
        <v>7</v>
      </c>
      <c r="J258" s="119">
        <f t="shared" ref="J258" si="906">IFERROR(I258/D258,"-")</f>
        <v>0.77777777777777779</v>
      </c>
      <c r="K258" s="121">
        <f t="shared" si="701"/>
        <v>12506.285714285714</v>
      </c>
      <c r="L258" s="463">
        <f t="shared" ref="L258" si="907">VLOOKUP(C258,$V$5:$X$78,3,0)</f>
        <v>44</v>
      </c>
      <c r="M258" s="117" t="s">
        <v>150</v>
      </c>
      <c r="N258" s="207" t="s">
        <v>151</v>
      </c>
      <c r="O258" s="118">
        <v>2324510</v>
      </c>
      <c r="P258" s="119">
        <f t="shared" ref="P258" si="908">IFERROR(O258/O268,"-")</f>
        <v>0.1553139215263501</v>
      </c>
      <c r="Q258" s="120">
        <v>35</v>
      </c>
      <c r="R258" s="119">
        <f t="shared" ref="R258" si="909">IFERROR(Q258/L258,"-")</f>
        <v>0.79545454545454541</v>
      </c>
      <c r="S258" s="121">
        <f t="shared" si="703"/>
        <v>66414.571428571435</v>
      </c>
      <c r="T258" s="122"/>
      <c r="U258" s="122"/>
      <c r="V258" s="122"/>
      <c r="W258" s="122"/>
      <c r="X258" s="122"/>
      <c r="Y258" s="129"/>
    </row>
    <row r="259" spans="2:25" ht="14.25" customHeight="1">
      <c r="B259" s="458"/>
      <c r="C259" s="461"/>
      <c r="D259" s="464"/>
      <c r="E259" s="123" t="s">
        <v>152</v>
      </c>
      <c r="F259" s="208" t="s">
        <v>153</v>
      </c>
      <c r="G259" s="124">
        <v>962478</v>
      </c>
      <c r="H259" s="125">
        <f t="shared" ref="H259" si="910">IFERROR(G259/G268,"-")</f>
        <v>0.39499030045803507</v>
      </c>
      <c r="I259" s="126">
        <v>4</v>
      </c>
      <c r="J259" s="125">
        <f t="shared" ref="J259" si="911">IFERROR(I259/D258,"-")</f>
        <v>0.44444444444444442</v>
      </c>
      <c r="K259" s="127">
        <f t="shared" si="701"/>
        <v>240619.5</v>
      </c>
      <c r="L259" s="464"/>
      <c r="M259" s="123" t="s">
        <v>152</v>
      </c>
      <c r="N259" s="208" t="s">
        <v>153</v>
      </c>
      <c r="O259" s="124">
        <v>592387</v>
      </c>
      <c r="P259" s="125">
        <f t="shared" ref="P259" si="912">IFERROR(O259/O268,"-")</f>
        <v>3.9580792524544939E-2</v>
      </c>
      <c r="Q259" s="126">
        <v>13</v>
      </c>
      <c r="R259" s="125">
        <f t="shared" ref="R259" si="913">IFERROR(Q259/L258,"-")</f>
        <v>0.29545454545454547</v>
      </c>
      <c r="S259" s="127">
        <f t="shared" si="703"/>
        <v>45568.230769230766</v>
      </c>
      <c r="T259" s="122"/>
      <c r="U259" s="122"/>
      <c r="V259" s="122"/>
      <c r="W259" s="122"/>
      <c r="X259" s="122"/>
      <c r="Y259" s="129"/>
    </row>
    <row r="260" spans="2:25" ht="14.25" customHeight="1">
      <c r="B260" s="458"/>
      <c r="C260" s="461"/>
      <c r="D260" s="464"/>
      <c r="E260" s="123" t="s">
        <v>154</v>
      </c>
      <c r="F260" s="209" t="s">
        <v>155</v>
      </c>
      <c r="G260" s="124">
        <v>1046229</v>
      </c>
      <c r="H260" s="125">
        <f t="shared" ref="H260" si="914">IFERROR(G260/G268,"-")</f>
        <v>0.42936078233259312</v>
      </c>
      <c r="I260" s="126">
        <v>7</v>
      </c>
      <c r="J260" s="125">
        <f t="shared" ref="J260" si="915">IFERROR(I260/D258,"-")</f>
        <v>0.77777777777777779</v>
      </c>
      <c r="K260" s="127">
        <f t="shared" si="701"/>
        <v>149461.28571428571</v>
      </c>
      <c r="L260" s="464"/>
      <c r="M260" s="123" t="s">
        <v>154</v>
      </c>
      <c r="N260" s="209" t="s">
        <v>155</v>
      </c>
      <c r="O260" s="124">
        <v>2785658</v>
      </c>
      <c r="P260" s="125">
        <f t="shared" ref="P260" si="916">IFERROR(O260/O268,"-")</f>
        <v>0.18612587943749409</v>
      </c>
      <c r="Q260" s="126">
        <v>31</v>
      </c>
      <c r="R260" s="125">
        <f t="shared" ref="R260" si="917">IFERROR(Q260/L258,"-")</f>
        <v>0.70454545454545459</v>
      </c>
      <c r="S260" s="127">
        <f t="shared" si="703"/>
        <v>89859.93548387097</v>
      </c>
      <c r="T260" s="122"/>
      <c r="U260" s="122"/>
      <c r="V260" s="122"/>
      <c r="W260" s="122"/>
      <c r="X260" s="122"/>
      <c r="Y260" s="129"/>
    </row>
    <row r="261" spans="2:25" ht="14.25" customHeight="1">
      <c r="B261" s="458"/>
      <c r="C261" s="461"/>
      <c r="D261" s="464"/>
      <c r="E261" s="123" t="s">
        <v>156</v>
      </c>
      <c r="F261" s="209" t="s">
        <v>157</v>
      </c>
      <c r="G261" s="124">
        <v>39812</v>
      </c>
      <c r="H261" s="125">
        <f t="shared" ref="H261" si="918">IFERROR(G261/G268,"-")</f>
        <v>1.6338403414764068E-2</v>
      </c>
      <c r="I261" s="126">
        <v>4</v>
      </c>
      <c r="J261" s="125">
        <f t="shared" ref="J261" si="919">IFERROR(I261/D258,"-")</f>
        <v>0.44444444444444442</v>
      </c>
      <c r="K261" s="127">
        <f t="shared" si="701"/>
        <v>9953</v>
      </c>
      <c r="L261" s="464"/>
      <c r="M261" s="123" t="s">
        <v>156</v>
      </c>
      <c r="N261" s="209" t="s">
        <v>157</v>
      </c>
      <c r="O261" s="124">
        <v>1308447</v>
      </c>
      <c r="P261" s="125">
        <f t="shared" ref="P261" si="920">IFERROR(O261/O268,"-")</f>
        <v>8.7424891559678475E-2</v>
      </c>
      <c r="Q261" s="126">
        <v>20</v>
      </c>
      <c r="R261" s="125">
        <f t="shared" ref="R261" si="921">IFERROR(Q261/L258,"-")</f>
        <v>0.45454545454545453</v>
      </c>
      <c r="S261" s="127">
        <f t="shared" si="703"/>
        <v>65422.35</v>
      </c>
      <c r="T261" s="122"/>
      <c r="U261" s="122"/>
      <c r="V261" s="122"/>
      <c r="W261" s="122"/>
      <c r="X261" s="122"/>
      <c r="Y261" s="129"/>
    </row>
    <row r="262" spans="2:25" ht="14.25" customHeight="1">
      <c r="B262" s="458"/>
      <c r="C262" s="461"/>
      <c r="D262" s="464"/>
      <c r="E262" s="123" t="s">
        <v>158</v>
      </c>
      <c r="F262" s="209" t="s">
        <v>159</v>
      </c>
      <c r="G262" s="124">
        <v>0</v>
      </c>
      <c r="H262" s="125">
        <f t="shared" ref="H262" si="922">IFERROR(G262/G268,"-")</f>
        <v>0</v>
      </c>
      <c r="I262" s="126">
        <v>0</v>
      </c>
      <c r="J262" s="125">
        <f t="shared" ref="J262" si="923">IFERROR(I262/D258,"-")</f>
        <v>0</v>
      </c>
      <c r="K262" s="127" t="str">
        <f t="shared" si="701"/>
        <v>-</v>
      </c>
      <c r="L262" s="464"/>
      <c r="M262" s="123" t="s">
        <v>158</v>
      </c>
      <c r="N262" s="209" t="s">
        <v>159</v>
      </c>
      <c r="O262" s="124">
        <v>0</v>
      </c>
      <c r="P262" s="125">
        <f t="shared" ref="P262" si="924">IFERROR(O262/O268,"-")</f>
        <v>0</v>
      </c>
      <c r="Q262" s="126">
        <v>0</v>
      </c>
      <c r="R262" s="125">
        <f t="shared" ref="R262" si="925">IFERROR(Q262/L258,"-")</f>
        <v>0</v>
      </c>
      <c r="S262" s="127" t="str">
        <f t="shared" si="703"/>
        <v>-</v>
      </c>
      <c r="T262" s="122"/>
      <c r="U262" s="122"/>
      <c r="V262" s="122"/>
      <c r="W262" s="122"/>
      <c r="X262" s="122"/>
      <c r="Y262" s="129"/>
    </row>
    <row r="263" spans="2:25" ht="14.25" customHeight="1">
      <c r="B263" s="458"/>
      <c r="C263" s="461"/>
      <c r="D263" s="464"/>
      <c r="E263" s="123" t="s">
        <v>160</v>
      </c>
      <c r="F263" s="209" t="s">
        <v>161</v>
      </c>
      <c r="G263" s="124">
        <v>44557</v>
      </c>
      <c r="H263" s="125">
        <f t="shared" ref="H263" si="926">IFERROR(G263/G268,"-")</f>
        <v>1.8285698808189556E-2</v>
      </c>
      <c r="I263" s="126">
        <v>1</v>
      </c>
      <c r="J263" s="125">
        <f t="shared" ref="J263" si="927">IFERROR(I263/D258,"-")</f>
        <v>0.1111111111111111</v>
      </c>
      <c r="K263" s="127">
        <f t="shared" si="701"/>
        <v>44557</v>
      </c>
      <c r="L263" s="464"/>
      <c r="M263" s="123" t="s">
        <v>160</v>
      </c>
      <c r="N263" s="209" t="s">
        <v>161</v>
      </c>
      <c r="O263" s="124">
        <v>1031445</v>
      </c>
      <c r="P263" s="125">
        <f t="shared" ref="P263" si="928">IFERROR(O263/O268,"-")</f>
        <v>6.891679011436655E-2</v>
      </c>
      <c r="Q263" s="126">
        <v>6</v>
      </c>
      <c r="R263" s="125">
        <f t="shared" ref="R263" si="929">IFERROR(Q263/L258,"-")</f>
        <v>0.13636363636363635</v>
      </c>
      <c r="S263" s="127">
        <f t="shared" si="703"/>
        <v>171907.5</v>
      </c>
      <c r="T263" s="122"/>
      <c r="U263" s="122"/>
      <c r="V263" s="122"/>
      <c r="W263" s="122"/>
      <c r="X263" s="122"/>
      <c r="Y263" s="129"/>
    </row>
    <row r="264" spans="2:25" ht="14.25" customHeight="1">
      <c r="B264" s="458"/>
      <c r="C264" s="461"/>
      <c r="D264" s="464"/>
      <c r="E264" s="123" t="s">
        <v>162</v>
      </c>
      <c r="F264" s="209" t="s">
        <v>163</v>
      </c>
      <c r="G264" s="124">
        <v>211699</v>
      </c>
      <c r="H264" s="125">
        <f t="shared" ref="H264" si="930">IFERROR(G264/G268,"-")</f>
        <v>8.6878922548531565E-2</v>
      </c>
      <c r="I264" s="126">
        <v>3</v>
      </c>
      <c r="J264" s="125">
        <f t="shared" ref="J264" si="931">IFERROR(I264/D258,"-")</f>
        <v>0.33333333333333331</v>
      </c>
      <c r="K264" s="127">
        <f t="shared" si="701"/>
        <v>70566.333333333328</v>
      </c>
      <c r="L264" s="464"/>
      <c r="M264" s="123" t="s">
        <v>162</v>
      </c>
      <c r="N264" s="209" t="s">
        <v>163</v>
      </c>
      <c r="O264" s="124">
        <v>1213592</v>
      </c>
      <c r="P264" s="125">
        <f t="shared" ref="P264" si="932">IFERROR(O264/O268,"-")</f>
        <v>8.108708185940533E-2</v>
      </c>
      <c r="Q264" s="126">
        <v>14</v>
      </c>
      <c r="R264" s="125">
        <f t="shared" ref="R264" si="933">IFERROR(Q264/L258,"-")</f>
        <v>0.31818181818181818</v>
      </c>
      <c r="S264" s="127">
        <f t="shared" si="703"/>
        <v>86685.142857142855</v>
      </c>
      <c r="T264" s="122"/>
      <c r="U264" s="122"/>
      <c r="V264" s="122"/>
      <c r="W264" s="122"/>
      <c r="X264" s="122"/>
      <c r="Y264" s="129"/>
    </row>
    <row r="265" spans="2:25" ht="14.25" customHeight="1">
      <c r="B265" s="458"/>
      <c r="C265" s="461"/>
      <c r="D265" s="464"/>
      <c r="E265" s="123" t="s">
        <v>164</v>
      </c>
      <c r="F265" s="209" t="s">
        <v>165</v>
      </c>
      <c r="G265" s="124">
        <v>0</v>
      </c>
      <c r="H265" s="125">
        <f t="shared" ref="H265" si="934">IFERROR(G265/G268,"-")</f>
        <v>0</v>
      </c>
      <c r="I265" s="126">
        <v>0</v>
      </c>
      <c r="J265" s="125">
        <f t="shared" ref="J265" si="935">IFERROR(I265/D258,"-")</f>
        <v>0</v>
      </c>
      <c r="K265" s="127" t="str">
        <f t="shared" si="701"/>
        <v>-</v>
      </c>
      <c r="L265" s="464"/>
      <c r="M265" s="123" t="s">
        <v>164</v>
      </c>
      <c r="N265" s="209" t="s">
        <v>165</v>
      </c>
      <c r="O265" s="124">
        <v>0</v>
      </c>
      <c r="P265" s="125">
        <f t="shared" ref="P265" si="936">IFERROR(O265/O268,"-")</f>
        <v>0</v>
      </c>
      <c r="Q265" s="126">
        <v>0</v>
      </c>
      <c r="R265" s="125">
        <f t="shared" ref="R265" si="937">IFERROR(Q265/L258,"-")</f>
        <v>0</v>
      </c>
      <c r="S265" s="127" t="str">
        <f t="shared" si="703"/>
        <v>-</v>
      </c>
      <c r="T265" s="122"/>
      <c r="U265" s="122"/>
      <c r="V265" s="122"/>
      <c r="W265" s="122"/>
      <c r="X265" s="122"/>
      <c r="Y265" s="129"/>
    </row>
    <row r="266" spans="2:25" ht="14.25" customHeight="1">
      <c r="B266" s="458"/>
      <c r="C266" s="461"/>
      <c r="D266" s="464"/>
      <c r="E266" s="123" t="s">
        <v>166</v>
      </c>
      <c r="F266" s="209" t="s">
        <v>167</v>
      </c>
      <c r="G266" s="124">
        <v>2491</v>
      </c>
      <c r="H266" s="125">
        <f t="shared" ref="H266" si="938">IFERROR(G266/G268,"-")</f>
        <v>1.0222787829342233E-3</v>
      </c>
      <c r="I266" s="126">
        <v>1</v>
      </c>
      <c r="J266" s="125">
        <f t="shared" ref="J266" si="939">IFERROR(I266/D258,"-")</f>
        <v>0.1111111111111111</v>
      </c>
      <c r="K266" s="127">
        <f t="shared" si="701"/>
        <v>2491</v>
      </c>
      <c r="L266" s="464"/>
      <c r="M266" s="123" t="s">
        <v>166</v>
      </c>
      <c r="N266" s="209" t="s">
        <v>167</v>
      </c>
      <c r="O266" s="124">
        <v>134705</v>
      </c>
      <c r="P266" s="125">
        <f t="shared" ref="P266" si="940">IFERROR(O266/O268,"-")</f>
        <v>9.0004180662621325E-3</v>
      </c>
      <c r="Q266" s="126">
        <v>7</v>
      </c>
      <c r="R266" s="125">
        <f t="shared" ref="R266" si="941">IFERROR(Q266/L258,"-")</f>
        <v>0.15909090909090909</v>
      </c>
      <c r="S266" s="127">
        <f t="shared" si="703"/>
        <v>19243.571428571428</v>
      </c>
      <c r="T266" s="122"/>
      <c r="U266" s="122"/>
      <c r="V266" s="122"/>
      <c r="W266" s="122"/>
      <c r="X266" s="122"/>
      <c r="Y266" s="129"/>
    </row>
    <row r="267" spans="2:25" ht="14.25" customHeight="1">
      <c r="B267" s="458"/>
      <c r="C267" s="461"/>
      <c r="D267" s="464"/>
      <c r="E267" s="130" t="s">
        <v>177</v>
      </c>
      <c r="F267" s="210" t="s">
        <v>178</v>
      </c>
      <c r="G267" s="131">
        <v>41903</v>
      </c>
      <c r="H267" s="132">
        <f t="shared" ref="H267" si="942">IFERROR(G267/G268,"-")</f>
        <v>1.7196526632393721E-2</v>
      </c>
      <c r="I267" s="133">
        <v>3</v>
      </c>
      <c r="J267" s="132">
        <f t="shared" ref="J267" si="943">IFERROR(I267/D258,"-")</f>
        <v>0.33333333333333331</v>
      </c>
      <c r="K267" s="134">
        <f t="shared" si="701"/>
        <v>13967.666666666666</v>
      </c>
      <c r="L267" s="464"/>
      <c r="M267" s="130" t="s">
        <v>177</v>
      </c>
      <c r="N267" s="210" t="s">
        <v>178</v>
      </c>
      <c r="O267" s="131">
        <v>5575783</v>
      </c>
      <c r="P267" s="132">
        <f t="shared" ref="P267" si="944">IFERROR(O267/O268,"-")</f>
        <v>0.37255022491189838</v>
      </c>
      <c r="Q267" s="133">
        <v>4</v>
      </c>
      <c r="R267" s="132">
        <f t="shared" ref="R267" si="945">IFERROR(Q267/L258,"-")</f>
        <v>9.0909090909090912E-2</v>
      </c>
      <c r="S267" s="134">
        <f t="shared" si="703"/>
        <v>1393945.75</v>
      </c>
      <c r="T267" s="122"/>
      <c r="U267" s="122"/>
      <c r="V267" s="122"/>
      <c r="W267" s="122"/>
      <c r="X267" s="122"/>
      <c r="Y267" s="129"/>
    </row>
    <row r="268" spans="2:25" ht="14.25" customHeight="1">
      <c r="B268" s="459"/>
      <c r="C268" s="462"/>
      <c r="D268" s="465"/>
      <c r="E268" s="135" t="s">
        <v>179</v>
      </c>
      <c r="F268" s="211"/>
      <c r="G268" s="136">
        <v>2436713</v>
      </c>
      <c r="H268" s="137" t="s">
        <v>181</v>
      </c>
      <c r="I268" s="138">
        <v>9</v>
      </c>
      <c r="J268" s="137">
        <f t="shared" ref="J268" si="946">IFERROR(I268/D258,"-")</f>
        <v>1</v>
      </c>
      <c r="K268" s="139">
        <f t="shared" ref="K268:K333" si="947">IFERROR(G268/I268,"-")</f>
        <v>270745.88888888888</v>
      </c>
      <c r="L268" s="465"/>
      <c r="M268" s="135" t="s">
        <v>179</v>
      </c>
      <c r="N268" s="211"/>
      <c r="O268" s="136">
        <v>14966527</v>
      </c>
      <c r="P268" s="137" t="s">
        <v>181</v>
      </c>
      <c r="Q268" s="138">
        <v>44</v>
      </c>
      <c r="R268" s="137">
        <f t="shared" ref="R268" si="948">IFERROR(Q268/L258,"-")</f>
        <v>1</v>
      </c>
      <c r="S268" s="139">
        <f t="shared" ref="S268:S333" si="949">IFERROR(O268/Q268,"-")</f>
        <v>340148.34090909088</v>
      </c>
      <c r="T268" s="122"/>
      <c r="U268" s="122"/>
      <c r="V268" s="122"/>
      <c r="W268" s="122"/>
      <c r="X268" s="122"/>
      <c r="Y268" s="129"/>
    </row>
    <row r="269" spans="2:25" ht="14.25" customHeight="1">
      <c r="B269" s="457">
        <v>25</v>
      </c>
      <c r="C269" s="460" t="s">
        <v>86</v>
      </c>
      <c r="D269" s="463">
        <f t="shared" ref="D269" si="950">VLOOKUP(C269,$V$5:$X$78,2,0)</f>
        <v>12</v>
      </c>
      <c r="E269" s="117" t="s">
        <v>150</v>
      </c>
      <c r="F269" s="207" t="s">
        <v>151</v>
      </c>
      <c r="G269" s="118">
        <v>791654</v>
      </c>
      <c r="H269" s="119">
        <f t="shared" ref="H269" si="951">IFERROR(G269/G279,"-")</f>
        <v>0.22336574774878992</v>
      </c>
      <c r="I269" s="120">
        <v>10</v>
      </c>
      <c r="J269" s="119">
        <f t="shared" ref="J269" si="952">IFERROR(I269/D269,"-")</f>
        <v>0.83333333333333337</v>
      </c>
      <c r="K269" s="121">
        <f t="shared" si="947"/>
        <v>79165.399999999994</v>
      </c>
      <c r="L269" s="463">
        <f t="shared" ref="L269" si="953">VLOOKUP(C269,$V$5:$X$78,3,0)</f>
        <v>31</v>
      </c>
      <c r="M269" s="117" t="s">
        <v>150</v>
      </c>
      <c r="N269" s="207" t="s">
        <v>151</v>
      </c>
      <c r="O269" s="118">
        <v>4357292</v>
      </c>
      <c r="P269" s="119">
        <f t="shared" ref="P269" si="954">IFERROR(O269/O279,"-")</f>
        <v>0.37615507565977035</v>
      </c>
      <c r="Q269" s="120">
        <v>27</v>
      </c>
      <c r="R269" s="119">
        <f t="shared" ref="R269" si="955">IFERROR(Q269/L269,"-")</f>
        <v>0.87096774193548387</v>
      </c>
      <c r="S269" s="121">
        <f t="shared" si="949"/>
        <v>161381.1851851852</v>
      </c>
      <c r="T269" s="122"/>
      <c r="U269" s="122"/>
      <c r="V269" s="122"/>
      <c r="W269" s="122"/>
      <c r="X269" s="122"/>
      <c r="Y269" s="129"/>
    </row>
    <row r="270" spans="2:25" ht="14.25" customHeight="1">
      <c r="B270" s="458"/>
      <c r="C270" s="461"/>
      <c r="D270" s="464"/>
      <c r="E270" s="123" t="s">
        <v>152</v>
      </c>
      <c r="F270" s="208" t="s">
        <v>153</v>
      </c>
      <c r="G270" s="124">
        <v>351575</v>
      </c>
      <c r="H270" s="125">
        <f t="shared" ref="H270" si="956">IFERROR(G270/G279,"-")</f>
        <v>9.9197140120280858E-2</v>
      </c>
      <c r="I270" s="126">
        <v>8</v>
      </c>
      <c r="J270" s="125">
        <f t="shared" ref="J270" si="957">IFERROR(I270/D269,"-")</f>
        <v>0.66666666666666663</v>
      </c>
      <c r="K270" s="127">
        <f t="shared" si="947"/>
        <v>43946.875</v>
      </c>
      <c r="L270" s="464"/>
      <c r="M270" s="123" t="s">
        <v>152</v>
      </c>
      <c r="N270" s="208" t="s">
        <v>153</v>
      </c>
      <c r="O270" s="124">
        <v>1181093</v>
      </c>
      <c r="P270" s="125">
        <f t="shared" ref="P270" si="958">IFERROR(O270/O279,"-")</f>
        <v>0.1019610636092842</v>
      </c>
      <c r="Q270" s="126">
        <v>15</v>
      </c>
      <c r="R270" s="125">
        <f t="shared" ref="R270" si="959">IFERROR(Q270/L269,"-")</f>
        <v>0.4838709677419355</v>
      </c>
      <c r="S270" s="127">
        <f t="shared" si="949"/>
        <v>78739.53333333334</v>
      </c>
      <c r="T270" s="122"/>
      <c r="U270" s="122"/>
      <c r="V270" s="122"/>
      <c r="W270" s="122"/>
      <c r="X270" s="122"/>
      <c r="Y270" s="129"/>
    </row>
    <row r="271" spans="2:25" ht="14.25" customHeight="1">
      <c r="B271" s="458"/>
      <c r="C271" s="461"/>
      <c r="D271" s="464"/>
      <c r="E271" s="123" t="s">
        <v>154</v>
      </c>
      <c r="F271" s="209" t="s">
        <v>155</v>
      </c>
      <c r="G271" s="124">
        <v>778701</v>
      </c>
      <c r="H271" s="125">
        <f t="shared" ref="H271" si="960">IFERROR(G271/G279,"-")</f>
        <v>0.21971104944550329</v>
      </c>
      <c r="I271" s="126">
        <v>11</v>
      </c>
      <c r="J271" s="125">
        <f t="shared" ref="J271" si="961">IFERROR(I271/D269,"-")</f>
        <v>0.91666666666666663</v>
      </c>
      <c r="K271" s="127">
        <f t="shared" si="947"/>
        <v>70791</v>
      </c>
      <c r="L271" s="464"/>
      <c r="M271" s="123" t="s">
        <v>154</v>
      </c>
      <c r="N271" s="209" t="s">
        <v>155</v>
      </c>
      <c r="O271" s="124">
        <v>1154177</v>
      </c>
      <c r="P271" s="125">
        <f t="shared" ref="P271" si="962">IFERROR(O271/O279,"-")</f>
        <v>9.9637466747642067E-2</v>
      </c>
      <c r="Q271" s="126">
        <v>25</v>
      </c>
      <c r="R271" s="125">
        <f t="shared" ref="R271" si="963">IFERROR(Q271/L269,"-")</f>
        <v>0.80645161290322576</v>
      </c>
      <c r="S271" s="127">
        <f t="shared" si="949"/>
        <v>46167.08</v>
      </c>
      <c r="T271" s="122"/>
      <c r="U271" s="122"/>
      <c r="V271" s="122"/>
      <c r="W271" s="122"/>
      <c r="X271" s="122"/>
      <c r="Y271" s="129"/>
    </row>
    <row r="272" spans="2:25" ht="14.25" customHeight="1">
      <c r="B272" s="458"/>
      <c r="C272" s="461"/>
      <c r="D272" s="464"/>
      <c r="E272" s="123" t="s">
        <v>156</v>
      </c>
      <c r="F272" s="209" t="s">
        <v>157</v>
      </c>
      <c r="G272" s="124">
        <v>702728</v>
      </c>
      <c r="H272" s="125">
        <f t="shared" ref="H272" si="964">IFERROR(G272/G279,"-")</f>
        <v>0.19827521263583794</v>
      </c>
      <c r="I272" s="126">
        <v>7</v>
      </c>
      <c r="J272" s="125">
        <f t="shared" ref="J272" si="965">IFERROR(I272/D269,"-")</f>
        <v>0.58333333333333337</v>
      </c>
      <c r="K272" s="127">
        <f t="shared" si="947"/>
        <v>100389.71428571429</v>
      </c>
      <c r="L272" s="464"/>
      <c r="M272" s="123" t="s">
        <v>156</v>
      </c>
      <c r="N272" s="209" t="s">
        <v>157</v>
      </c>
      <c r="O272" s="124">
        <v>2094874</v>
      </c>
      <c r="P272" s="125">
        <f t="shared" ref="P272" si="966">IFERROR(O272/O279,"-")</f>
        <v>0.18084569222528254</v>
      </c>
      <c r="Q272" s="126">
        <v>14</v>
      </c>
      <c r="R272" s="125">
        <f t="shared" ref="R272" si="967">IFERROR(Q272/L269,"-")</f>
        <v>0.45161290322580644</v>
      </c>
      <c r="S272" s="127">
        <f t="shared" si="949"/>
        <v>149633.85714285713</v>
      </c>
      <c r="T272" s="122"/>
      <c r="U272" s="122"/>
      <c r="V272" s="122"/>
      <c r="W272" s="122"/>
      <c r="X272" s="122"/>
      <c r="Y272" s="129"/>
    </row>
    <row r="273" spans="2:25" ht="14.25" customHeight="1">
      <c r="B273" s="458"/>
      <c r="C273" s="461"/>
      <c r="D273" s="464"/>
      <c r="E273" s="123" t="s">
        <v>158</v>
      </c>
      <c r="F273" s="209" t="s">
        <v>159</v>
      </c>
      <c r="G273" s="124">
        <v>0</v>
      </c>
      <c r="H273" s="125">
        <f t="shared" ref="H273" si="968">IFERROR(G273/G279,"-")</f>
        <v>0</v>
      </c>
      <c r="I273" s="126">
        <v>0</v>
      </c>
      <c r="J273" s="125">
        <f t="shared" ref="J273" si="969">IFERROR(I273/D269,"-")</f>
        <v>0</v>
      </c>
      <c r="K273" s="127" t="str">
        <f t="shared" si="947"/>
        <v>-</v>
      </c>
      <c r="L273" s="464"/>
      <c r="M273" s="123" t="s">
        <v>158</v>
      </c>
      <c r="N273" s="209" t="s">
        <v>159</v>
      </c>
      <c r="O273" s="124">
        <v>0</v>
      </c>
      <c r="P273" s="125">
        <f t="shared" ref="P273" si="970">IFERROR(O273/O279,"-")</f>
        <v>0</v>
      </c>
      <c r="Q273" s="126">
        <v>0</v>
      </c>
      <c r="R273" s="125">
        <f t="shared" ref="R273" si="971">IFERROR(Q273/L269,"-")</f>
        <v>0</v>
      </c>
      <c r="S273" s="127" t="str">
        <f t="shared" si="949"/>
        <v>-</v>
      </c>
      <c r="T273" s="122"/>
      <c r="U273" s="122"/>
      <c r="V273" s="122"/>
      <c r="W273" s="122"/>
      <c r="X273" s="122"/>
      <c r="Y273" s="129"/>
    </row>
    <row r="274" spans="2:25" ht="14.25" customHeight="1">
      <c r="B274" s="458"/>
      <c r="C274" s="461"/>
      <c r="D274" s="464"/>
      <c r="E274" s="123" t="s">
        <v>160</v>
      </c>
      <c r="F274" s="209" t="s">
        <v>161</v>
      </c>
      <c r="G274" s="124">
        <v>3718</v>
      </c>
      <c r="H274" s="125">
        <f t="shared" ref="H274" si="972">IFERROR(G274/G279,"-")</f>
        <v>1.0490363847463677E-3</v>
      </c>
      <c r="I274" s="126">
        <v>1</v>
      </c>
      <c r="J274" s="125">
        <f t="shared" ref="J274" si="973">IFERROR(I274/D269,"-")</f>
        <v>8.3333333333333329E-2</v>
      </c>
      <c r="K274" s="127">
        <f t="shared" si="947"/>
        <v>3718</v>
      </c>
      <c r="L274" s="464"/>
      <c r="M274" s="123" t="s">
        <v>160</v>
      </c>
      <c r="N274" s="209" t="s">
        <v>161</v>
      </c>
      <c r="O274" s="124">
        <v>0</v>
      </c>
      <c r="P274" s="125">
        <f t="shared" ref="P274" si="974">IFERROR(O274/O279,"-")</f>
        <v>0</v>
      </c>
      <c r="Q274" s="126">
        <v>0</v>
      </c>
      <c r="R274" s="125">
        <f t="shared" ref="R274" si="975">IFERROR(Q274/L269,"-")</f>
        <v>0</v>
      </c>
      <c r="S274" s="127" t="str">
        <f t="shared" si="949"/>
        <v>-</v>
      </c>
      <c r="T274" s="122"/>
      <c r="U274" s="122"/>
      <c r="V274" s="122"/>
      <c r="W274" s="122"/>
      <c r="X274" s="122"/>
      <c r="Y274" s="129"/>
    </row>
    <row r="275" spans="2:25" ht="14.25" customHeight="1">
      <c r="B275" s="458"/>
      <c r="C275" s="461"/>
      <c r="D275" s="464"/>
      <c r="E275" s="123" t="s">
        <v>162</v>
      </c>
      <c r="F275" s="209" t="s">
        <v>163</v>
      </c>
      <c r="G275" s="124">
        <v>255720</v>
      </c>
      <c r="H275" s="125">
        <f t="shared" ref="H275" si="976">IFERROR(G275/G279,"-")</f>
        <v>7.215158265393791E-2</v>
      </c>
      <c r="I275" s="126">
        <v>8</v>
      </c>
      <c r="J275" s="125">
        <f t="shared" ref="J275" si="977">IFERROR(I275/D269,"-")</f>
        <v>0.66666666666666663</v>
      </c>
      <c r="K275" s="127">
        <f t="shared" si="947"/>
        <v>31965</v>
      </c>
      <c r="L275" s="464"/>
      <c r="M275" s="123" t="s">
        <v>162</v>
      </c>
      <c r="N275" s="209" t="s">
        <v>163</v>
      </c>
      <c r="O275" s="124">
        <v>2655806</v>
      </c>
      <c r="P275" s="125">
        <f t="shared" ref="P275" si="978">IFERROR(O275/O279,"-")</f>
        <v>0.22926967182086308</v>
      </c>
      <c r="Q275" s="126">
        <v>11</v>
      </c>
      <c r="R275" s="125">
        <f t="shared" ref="R275" si="979">IFERROR(Q275/L269,"-")</f>
        <v>0.35483870967741937</v>
      </c>
      <c r="S275" s="127">
        <f t="shared" si="949"/>
        <v>241436.90909090909</v>
      </c>
      <c r="T275" s="122"/>
      <c r="U275" s="122"/>
      <c r="V275" s="122"/>
      <c r="W275" s="122"/>
      <c r="X275" s="122"/>
      <c r="Y275" s="129"/>
    </row>
    <row r="276" spans="2:25" ht="14.25" customHeight="1">
      <c r="B276" s="458"/>
      <c r="C276" s="461"/>
      <c r="D276" s="464"/>
      <c r="E276" s="123" t="s">
        <v>164</v>
      </c>
      <c r="F276" s="209" t="s">
        <v>165</v>
      </c>
      <c r="G276" s="124">
        <v>0</v>
      </c>
      <c r="H276" s="125">
        <f t="shared" ref="H276" si="980">IFERROR(G276/G279,"-")</f>
        <v>0</v>
      </c>
      <c r="I276" s="126">
        <v>0</v>
      </c>
      <c r="J276" s="125">
        <f t="shared" ref="J276" si="981">IFERROR(I276/D269,"-")</f>
        <v>0</v>
      </c>
      <c r="K276" s="127" t="str">
        <f t="shared" si="947"/>
        <v>-</v>
      </c>
      <c r="L276" s="464"/>
      <c r="M276" s="123" t="s">
        <v>164</v>
      </c>
      <c r="N276" s="209" t="s">
        <v>165</v>
      </c>
      <c r="O276" s="124">
        <v>0</v>
      </c>
      <c r="P276" s="125">
        <f t="shared" ref="P276" si="982">IFERROR(O276/O279,"-")</f>
        <v>0</v>
      </c>
      <c r="Q276" s="126">
        <v>0</v>
      </c>
      <c r="R276" s="125">
        <f t="shared" ref="R276" si="983">IFERROR(Q276/L269,"-")</f>
        <v>0</v>
      </c>
      <c r="S276" s="127" t="str">
        <f t="shared" si="949"/>
        <v>-</v>
      </c>
      <c r="T276" s="122"/>
      <c r="U276" s="122"/>
      <c r="V276" s="122"/>
      <c r="W276" s="122"/>
      <c r="X276" s="122"/>
      <c r="Y276" s="129"/>
    </row>
    <row r="277" spans="2:25" ht="14.25" customHeight="1">
      <c r="B277" s="458"/>
      <c r="C277" s="461"/>
      <c r="D277" s="464"/>
      <c r="E277" s="123" t="s">
        <v>166</v>
      </c>
      <c r="F277" s="209" t="s">
        <v>167</v>
      </c>
      <c r="G277" s="124">
        <v>105211</v>
      </c>
      <c r="H277" s="125">
        <f t="shared" ref="H277" si="984">IFERROR(G277/G279,"-")</f>
        <v>2.9685359622256612E-2</v>
      </c>
      <c r="I277" s="126">
        <v>2</v>
      </c>
      <c r="J277" s="125">
        <f t="shared" ref="J277" si="985">IFERROR(I277/D269,"-")</f>
        <v>0.16666666666666666</v>
      </c>
      <c r="K277" s="127">
        <f t="shared" si="947"/>
        <v>52605.5</v>
      </c>
      <c r="L277" s="464"/>
      <c r="M277" s="123" t="s">
        <v>166</v>
      </c>
      <c r="N277" s="209" t="s">
        <v>167</v>
      </c>
      <c r="O277" s="124">
        <v>52282</v>
      </c>
      <c r="P277" s="125">
        <f t="shared" ref="P277" si="986">IFERROR(O277/O279,"-")</f>
        <v>4.5133857601565635E-3</v>
      </c>
      <c r="Q277" s="126">
        <v>6</v>
      </c>
      <c r="R277" s="125">
        <f t="shared" ref="R277" si="987">IFERROR(Q277/L269,"-")</f>
        <v>0.19354838709677419</v>
      </c>
      <c r="S277" s="127">
        <f t="shared" si="949"/>
        <v>8713.6666666666661</v>
      </c>
      <c r="T277" s="122"/>
      <c r="U277" s="122"/>
      <c r="V277" s="122"/>
      <c r="W277" s="122"/>
      <c r="X277" s="122"/>
      <c r="Y277" s="129"/>
    </row>
    <row r="278" spans="2:25" ht="14.25" customHeight="1">
      <c r="B278" s="458"/>
      <c r="C278" s="461"/>
      <c r="D278" s="464"/>
      <c r="E278" s="130" t="s">
        <v>177</v>
      </c>
      <c r="F278" s="210" t="s">
        <v>178</v>
      </c>
      <c r="G278" s="131">
        <v>554898</v>
      </c>
      <c r="H278" s="132">
        <f t="shared" ref="H278" si="988">IFERROR(G278/G279,"-")</f>
        <v>0.15656487138864711</v>
      </c>
      <c r="I278" s="133">
        <v>3</v>
      </c>
      <c r="J278" s="132">
        <f t="shared" ref="J278" si="989">IFERROR(I278/D269,"-")</f>
        <v>0.25</v>
      </c>
      <c r="K278" s="134">
        <f t="shared" si="947"/>
        <v>184966</v>
      </c>
      <c r="L278" s="464"/>
      <c r="M278" s="130" t="s">
        <v>177</v>
      </c>
      <c r="N278" s="210" t="s">
        <v>178</v>
      </c>
      <c r="O278" s="131">
        <v>88241</v>
      </c>
      <c r="P278" s="132">
        <f t="shared" ref="P278" si="990">IFERROR(O278/O279,"-")</f>
        <v>7.6176441770011739E-3</v>
      </c>
      <c r="Q278" s="133">
        <v>6</v>
      </c>
      <c r="R278" s="132">
        <f t="shared" ref="R278" si="991">IFERROR(Q278/L269,"-")</f>
        <v>0.19354838709677419</v>
      </c>
      <c r="S278" s="134">
        <f t="shared" si="949"/>
        <v>14706.833333333334</v>
      </c>
      <c r="T278" s="122"/>
      <c r="U278" s="122"/>
      <c r="V278" s="122"/>
      <c r="W278" s="122"/>
      <c r="X278" s="122"/>
      <c r="Y278" s="129"/>
    </row>
    <row r="279" spans="2:25" ht="14.25" customHeight="1">
      <c r="B279" s="459"/>
      <c r="C279" s="462"/>
      <c r="D279" s="465"/>
      <c r="E279" s="135" t="s">
        <v>179</v>
      </c>
      <c r="F279" s="211"/>
      <c r="G279" s="136">
        <v>3544205</v>
      </c>
      <c r="H279" s="137" t="s">
        <v>181</v>
      </c>
      <c r="I279" s="138">
        <v>12</v>
      </c>
      <c r="J279" s="137">
        <f t="shared" ref="J279" si="992">IFERROR(I279/D269,"-")</f>
        <v>1</v>
      </c>
      <c r="K279" s="139">
        <f t="shared" si="947"/>
        <v>295350.41666666669</v>
      </c>
      <c r="L279" s="465"/>
      <c r="M279" s="135" t="s">
        <v>179</v>
      </c>
      <c r="N279" s="211"/>
      <c r="O279" s="136">
        <v>11583765</v>
      </c>
      <c r="P279" s="137" t="s">
        <v>181</v>
      </c>
      <c r="Q279" s="138">
        <v>30</v>
      </c>
      <c r="R279" s="137">
        <f t="shared" ref="R279" si="993">IFERROR(Q279/L269,"-")</f>
        <v>0.967741935483871</v>
      </c>
      <c r="S279" s="139">
        <f t="shared" si="949"/>
        <v>386125.5</v>
      </c>
      <c r="T279" s="122"/>
      <c r="U279" s="122"/>
      <c r="V279" s="122"/>
      <c r="W279" s="122"/>
      <c r="X279" s="122"/>
      <c r="Y279" s="129"/>
    </row>
    <row r="280" spans="2:25" ht="14.25" customHeight="1">
      <c r="B280" s="457">
        <v>26</v>
      </c>
      <c r="C280" s="460" t="s">
        <v>36</v>
      </c>
      <c r="D280" s="463">
        <f t="shared" ref="D280" si="994">VLOOKUP(C280,$V$5:$X$78,2,0)</f>
        <v>94</v>
      </c>
      <c r="E280" s="117" t="s">
        <v>150</v>
      </c>
      <c r="F280" s="207" t="s">
        <v>151</v>
      </c>
      <c r="G280" s="118">
        <v>7101911</v>
      </c>
      <c r="H280" s="119">
        <f t="shared" ref="H280" si="995">IFERROR(G280/G290,"-")</f>
        <v>0.28481897445917403</v>
      </c>
      <c r="I280" s="120">
        <v>73</v>
      </c>
      <c r="J280" s="119">
        <f t="shared" ref="J280" si="996">IFERROR(I280/D280,"-")</f>
        <v>0.77659574468085102</v>
      </c>
      <c r="K280" s="121">
        <f t="shared" si="947"/>
        <v>97286.452054794514</v>
      </c>
      <c r="L280" s="463">
        <f t="shared" ref="L280" si="997">VLOOKUP(C280,$V$5:$X$78,3,0)</f>
        <v>213</v>
      </c>
      <c r="M280" s="117" t="s">
        <v>150</v>
      </c>
      <c r="N280" s="207" t="s">
        <v>151</v>
      </c>
      <c r="O280" s="118">
        <v>12603751</v>
      </c>
      <c r="P280" s="119">
        <f t="shared" ref="P280" si="998">IFERROR(O280/O290,"-")</f>
        <v>0.1112284368970935</v>
      </c>
      <c r="Q280" s="120">
        <v>154</v>
      </c>
      <c r="R280" s="119">
        <f t="shared" ref="R280" si="999">IFERROR(Q280/L280,"-")</f>
        <v>0.72300469483568075</v>
      </c>
      <c r="S280" s="121">
        <f t="shared" si="949"/>
        <v>81842.538961038954</v>
      </c>
      <c r="T280" s="122"/>
      <c r="U280" s="122"/>
      <c r="V280" s="122"/>
      <c r="W280" s="122"/>
      <c r="X280" s="122"/>
      <c r="Y280" s="129"/>
    </row>
    <row r="281" spans="2:25" ht="14.25" customHeight="1">
      <c r="B281" s="458"/>
      <c r="C281" s="461"/>
      <c r="D281" s="464"/>
      <c r="E281" s="123" t="s">
        <v>152</v>
      </c>
      <c r="F281" s="208" t="s">
        <v>153</v>
      </c>
      <c r="G281" s="124">
        <v>1782412</v>
      </c>
      <c r="H281" s="125">
        <f t="shared" ref="H281" si="1000">IFERROR(G281/G290,"-")</f>
        <v>7.1482838619594827E-2</v>
      </c>
      <c r="I281" s="126">
        <v>51</v>
      </c>
      <c r="J281" s="125">
        <f t="shared" ref="J281" si="1001">IFERROR(I281/D280,"-")</f>
        <v>0.54255319148936165</v>
      </c>
      <c r="K281" s="127">
        <f t="shared" si="947"/>
        <v>34949.254901960783</v>
      </c>
      <c r="L281" s="464"/>
      <c r="M281" s="123" t="s">
        <v>152</v>
      </c>
      <c r="N281" s="208" t="s">
        <v>153</v>
      </c>
      <c r="O281" s="124">
        <v>3950873</v>
      </c>
      <c r="P281" s="125">
        <f t="shared" ref="P281" si="1002">IFERROR(O281/O290,"-")</f>
        <v>3.4866559024288125E-2</v>
      </c>
      <c r="Q281" s="126">
        <v>91</v>
      </c>
      <c r="R281" s="125">
        <f t="shared" ref="R281" si="1003">IFERROR(Q281/L280,"-")</f>
        <v>0.42723004694835681</v>
      </c>
      <c r="S281" s="127">
        <f t="shared" si="949"/>
        <v>43416.18681318681</v>
      </c>
      <c r="T281" s="122"/>
      <c r="U281" s="122"/>
      <c r="V281" s="122"/>
      <c r="W281" s="122"/>
      <c r="X281" s="122"/>
      <c r="Y281" s="129"/>
    </row>
    <row r="282" spans="2:25" ht="14.25" customHeight="1">
      <c r="B282" s="458"/>
      <c r="C282" s="461"/>
      <c r="D282" s="464"/>
      <c r="E282" s="123" t="s">
        <v>154</v>
      </c>
      <c r="F282" s="209" t="s">
        <v>155</v>
      </c>
      <c r="G282" s="124">
        <v>4709498</v>
      </c>
      <c r="H282" s="125">
        <f t="shared" ref="H282" si="1004">IFERROR(G282/G290,"-")</f>
        <v>0.188872317687103</v>
      </c>
      <c r="I282" s="126">
        <v>78</v>
      </c>
      <c r="J282" s="125">
        <f t="shared" ref="J282" si="1005">IFERROR(I282/D280,"-")</f>
        <v>0.82978723404255317</v>
      </c>
      <c r="K282" s="127">
        <f t="shared" si="947"/>
        <v>60378.179487179485</v>
      </c>
      <c r="L282" s="464"/>
      <c r="M282" s="123" t="s">
        <v>154</v>
      </c>
      <c r="N282" s="209" t="s">
        <v>155</v>
      </c>
      <c r="O282" s="124">
        <v>9705100</v>
      </c>
      <c r="P282" s="125">
        <f t="shared" ref="P282" si="1006">IFERROR(O282/O290,"-")</f>
        <v>8.5647764933628259E-2</v>
      </c>
      <c r="Q282" s="126">
        <v>163</v>
      </c>
      <c r="R282" s="125">
        <f t="shared" ref="R282" si="1007">IFERROR(Q282/L280,"-")</f>
        <v>0.76525821596244137</v>
      </c>
      <c r="S282" s="127">
        <f t="shared" si="949"/>
        <v>59540.490797546016</v>
      </c>
      <c r="T282" s="122"/>
      <c r="U282" s="122"/>
      <c r="V282" s="122"/>
      <c r="W282" s="122"/>
      <c r="X282" s="122"/>
      <c r="Y282" s="129"/>
    </row>
    <row r="283" spans="2:25" ht="14.25" customHeight="1">
      <c r="B283" s="458"/>
      <c r="C283" s="461"/>
      <c r="D283" s="464"/>
      <c r="E283" s="123" t="s">
        <v>156</v>
      </c>
      <c r="F283" s="209" t="s">
        <v>157</v>
      </c>
      <c r="G283" s="124">
        <v>3490255</v>
      </c>
      <c r="H283" s="125">
        <f t="shared" ref="H283" si="1008">IFERROR(G283/G290,"-")</f>
        <v>0.1399751207387708</v>
      </c>
      <c r="I283" s="126">
        <v>44</v>
      </c>
      <c r="J283" s="125">
        <f t="shared" ref="J283" si="1009">IFERROR(I283/D280,"-")</f>
        <v>0.46808510638297873</v>
      </c>
      <c r="K283" s="127">
        <f t="shared" si="947"/>
        <v>79323.977272727279</v>
      </c>
      <c r="L283" s="464"/>
      <c r="M283" s="123" t="s">
        <v>156</v>
      </c>
      <c r="N283" s="209" t="s">
        <v>157</v>
      </c>
      <c r="O283" s="124">
        <v>4131541</v>
      </c>
      <c r="P283" s="125">
        <f t="shared" ref="P283" si="1010">IFERROR(O283/O290,"-")</f>
        <v>3.6460958916615736E-2</v>
      </c>
      <c r="Q283" s="126">
        <v>86</v>
      </c>
      <c r="R283" s="125">
        <f t="shared" ref="R283" si="1011">IFERROR(Q283/L280,"-")</f>
        <v>0.40375586854460094</v>
      </c>
      <c r="S283" s="127">
        <f t="shared" si="949"/>
        <v>48041.174418604649</v>
      </c>
      <c r="T283" s="122"/>
      <c r="U283" s="122"/>
      <c r="V283" s="122"/>
      <c r="W283" s="122"/>
      <c r="X283" s="122"/>
      <c r="Y283" s="129"/>
    </row>
    <row r="284" spans="2:25" ht="14.25" customHeight="1">
      <c r="B284" s="458"/>
      <c r="C284" s="461"/>
      <c r="D284" s="464"/>
      <c r="E284" s="123" t="s">
        <v>158</v>
      </c>
      <c r="F284" s="209" t="s">
        <v>159</v>
      </c>
      <c r="G284" s="124">
        <v>0</v>
      </c>
      <c r="H284" s="125">
        <f t="shared" ref="H284" si="1012">IFERROR(G284/G290,"-")</f>
        <v>0</v>
      </c>
      <c r="I284" s="126">
        <v>0</v>
      </c>
      <c r="J284" s="125">
        <f t="shared" ref="J284" si="1013">IFERROR(I284/D280,"-")</f>
        <v>0</v>
      </c>
      <c r="K284" s="127" t="str">
        <f t="shared" si="947"/>
        <v>-</v>
      </c>
      <c r="L284" s="464"/>
      <c r="M284" s="123" t="s">
        <v>158</v>
      </c>
      <c r="N284" s="209" t="s">
        <v>159</v>
      </c>
      <c r="O284" s="124">
        <v>2104194</v>
      </c>
      <c r="P284" s="125">
        <f t="shared" ref="P284" si="1014">IFERROR(O284/O290,"-")</f>
        <v>1.8569567865014371E-2</v>
      </c>
      <c r="Q284" s="126">
        <v>1</v>
      </c>
      <c r="R284" s="125">
        <f t="shared" ref="R284" si="1015">IFERROR(Q284/L280,"-")</f>
        <v>4.6948356807511738E-3</v>
      </c>
      <c r="S284" s="127">
        <f t="shared" si="949"/>
        <v>2104194</v>
      </c>
      <c r="T284" s="122"/>
      <c r="U284" s="122"/>
      <c r="V284" s="122"/>
      <c r="W284" s="122"/>
      <c r="X284" s="122"/>
      <c r="Y284" s="129"/>
    </row>
    <row r="285" spans="2:25" ht="14.25" customHeight="1">
      <c r="B285" s="458"/>
      <c r="C285" s="461"/>
      <c r="D285" s="464"/>
      <c r="E285" s="123" t="s">
        <v>160</v>
      </c>
      <c r="F285" s="209" t="s">
        <v>161</v>
      </c>
      <c r="G285" s="124">
        <v>27562</v>
      </c>
      <c r="H285" s="125">
        <f t="shared" ref="H285" si="1016">IFERROR(G285/G290,"-")</f>
        <v>1.1053617222243077E-3</v>
      </c>
      <c r="I285" s="126">
        <v>6</v>
      </c>
      <c r="J285" s="125">
        <f t="shared" ref="J285" si="1017">IFERROR(I285/D280,"-")</f>
        <v>6.3829787234042548E-2</v>
      </c>
      <c r="K285" s="127">
        <f t="shared" si="947"/>
        <v>4593.666666666667</v>
      </c>
      <c r="L285" s="464"/>
      <c r="M285" s="123" t="s">
        <v>160</v>
      </c>
      <c r="N285" s="209" t="s">
        <v>161</v>
      </c>
      <c r="O285" s="124">
        <v>5911812</v>
      </c>
      <c r="P285" s="125">
        <f t="shared" ref="P285" si="1018">IFERROR(O285/O290,"-")</f>
        <v>5.2171897714377261E-2</v>
      </c>
      <c r="Q285" s="126">
        <v>16</v>
      </c>
      <c r="R285" s="125">
        <f t="shared" ref="R285" si="1019">IFERROR(Q285/L280,"-")</f>
        <v>7.5117370892018781E-2</v>
      </c>
      <c r="S285" s="127">
        <f t="shared" si="949"/>
        <v>369488.25</v>
      </c>
      <c r="T285" s="122"/>
      <c r="U285" s="122"/>
      <c r="V285" s="122"/>
      <c r="W285" s="122"/>
      <c r="X285" s="122"/>
      <c r="Y285" s="129"/>
    </row>
    <row r="286" spans="2:25" ht="14.25" customHeight="1">
      <c r="B286" s="458"/>
      <c r="C286" s="461"/>
      <c r="D286" s="464"/>
      <c r="E286" s="123" t="s">
        <v>162</v>
      </c>
      <c r="F286" s="209" t="s">
        <v>163</v>
      </c>
      <c r="G286" s="124">
        <v>2984701</v>
      </c>
      <c r="H286" s="125">
        <f t="shared" ref="H286" si="1020">IFERROR(G286/G290,"-")</f>
        <v>0.11970010295641148</v>
      </c>
      <c r="I286" s="126">
        <v>32</v>
      </c>
      <c r="J286" s="125">
        <f t="shared" ref="J286" si="1021">IFERROR(I286/D280,"-")</f>
        <v>0.34042553191489361</v>
      </c>
      <c r="K286" s="127">
        <f t="shared" si="947"/>
        <v>93271.90625</v>
      </c>
      <c r="L286" s="464"/>
      <c r="M286" s="123" t="s">
        <v>162</v>
      </c>
      <c r="N286" s="209" t="s">
        <v>163</v>
      </c>
      <c r="O286" s="124">
        <v>17705690</v>
      </c>
      <c r="P286" s="125">
        <f t="shared" ref="P286" si="1022">IFERROR(O286/O290,"-")</f>
        <v>0.1562531839041012</v>
      </c>
      <c r="Q286" s="126">
        <v>60</v>
      </c>
      <c r="R286" s="125">
        <f t="shared" ref="R286" si="1023">IFERROR(Q286/L280,"-")</f>
        <v>0.28169014084507044</v>
      </c>
      <c r="S286" s="127">
        <f t="shared" si="949"/>
        <v>295094.83333333331</v>
      </c>
      <c r="T286" s="122"/>
      <c r="U286" s="122"/>
      <c r="V286" s="122"/>
      <c r="W286" s="122"/>
      <c r="X286" s="122"/>
      <c r="Y286" s="129"/>
    </row>
    <row r="287" spans="2:25" ht="14.25" customHeight="1">
      <c r="B287" s="458"/>
      <c r="C287" s="461"/>
      <c r="D287" s="464"/>
      <c r="E287" s="123" t="s">
        <v>164</v>
      </c>
      <c r="F287" s="209" t="s">
        <v>165</v>
      </c>
      <c r="G287" s="124">
        <v>12593</v>
      </c>
      <c r="H287" s="125">
        <f t="shared" ref="H287" si="1024">IFERROR(G287/G290,"-")</f>
        <v>5.0503665074997121E-4</v>
      </c>
      <c r="I287" s="126">
        <v>1</v>
      </c>
      <c r="J287" s="125">
        <f t="shared" ref="J287" si="1025">IFERROR(I287/D280,"-")</f>
        <v>1.0638297872340425E-2</v>
      </c>
      <c r="K287" s="127">
        <f t="shared" si="947"/>
        <v>12593</v>
      </c>
      <c r="L287" s="464"/>
      <c r="M287" s="123" t="s">
        <v>164</v>
      </c>
      <c r="N287" s="209" t="s">
        <v>165</v>
      </c>
      <c r="O287" s="124">
        <v>0</v>
      </c>
      <c r="P287" s="125">
        <f t="shared" ref="P287" si="1026">IFERROR(O287/O290,"-")</f>
        <v>0</v>
      </c>
      <c r="Q287" s="126">
        <v>0</v>
      </c>
      <c r="R287" s="125">
        <f t="shared" ref="R287" si="1027">IFERROR(Q287/L280,"-")</f>
        <v>0</v>
      </c>
      <c r="S287" s="127" t="str">
        <f t="shared" si="949"/>
        <v>-</v>
      </c>
      <c r="T287" s="122"/>
      <c r="U287" s="122"/>
      <c r="V287" s="122"/>
      <c r="W287" s="122"/>
      <c r="X287" s="122"/>
      <c r="Y287" s="129"/>
    </row>
    <row r="288" spans="2:25" ht="14.25" customHeight="1">
      <c r="B288" s="458"/>
      <c r="C288" s="461"/>
      <c r="D288" s="464"/>
      <c r="E288" s="123" t="s">
        <v>166</v>
      </c>
      <c r="F288" s="209" t="s">
        <v>167</v>
      </c>
      <c r="G288" s="124">
        <v>96020</v>
      </c>
      <c r="H288" s="125">
        <f t="shared" ref="H288" si="1028">IFERROR(G288/G290,"-")</f>
        <v>3.8508392920679931E-3</v>
      </c>
      <c r="I288" s="126">
        <v>15</v>
      </c>
      <c r="J288" s="125">
        <f t="shared" ref="J288" si="1029">IFERROR(I288/D280,"-")</f>
        <v>0.15957446808510639</v>
      </c>
      <c r="K288" s="127">
        <f t="shared" si="947"/>
        <v>6401.333333333333</v>
      </c>
      <c r="L288" s="464"/>
      <c r="M288" s="123" t="s">
        <v>166</v>
      </c>
      <c r="N288" s="209" t="s">
        <v>167</v>
      </c>
      <c r="O288" s="124">
        <v>520752</v>
      </c>
      <c r="P288" s="125">
        <f t="shared" ref="P288" si="1030">IFERROR(O288/O290,"-")</f>
        <v>4.5956502132607369E-3</v>
      </c>
      <c r="Q288" s="126">
        <v>44</v>
      </c>
      <c r="R288" s="125">
        <f t="shared" ref="R288" si="1031">IFERROR(Q288/L280,"-")</f>
        <v>0.20657276995305165</v>
      </c>
      <c r="S288" s="127">
        <f t="shared" si="949"/>
        <v>11835.272727272728</v>
      </c>
      <c r="T288" s="122"/>
      <c r="U288" s="122"/>
      <c r="V288" s="122"/>
      <c r="W288" s="122"/>
      <c r="X288" s="122"/>
      <c r="Y288" s="129"/>
    </row>
    <row r="289" spans="2:25" ht="14.25" customHeight="1">
      <c r="B289" s="458"/>
      <c r="C289" s="461"/>
      <c r="D289" s="464"/>
      <c r="E289" s="130" t="s">
        <v>177</v>
      </c>
      <c r="F289" s="210" t="s">
        <v>178</v>
      </c>
      <c r="G289" s="131">
        <v>4729872</v>
      </c>
      <c r="H289" s="132">
        <f t="shared" ref="H289" si="1032">IFERROR(G289/G290,"-")</f>
        <v>0.18968940787390359</v>
      </c>
      <c r="I289" s="133">
        <v>14</v>
      </c>
      <c r="J289" s="132">
        <f t="shared" ref="J289" si="1033">IFERROR(I289/D280,"-")</f>
        <v>0.14893617021276595</v>
      </c>
      <c r="K289" s="134">
        <f t="shared" si="947"/>
        <v>337848</v>
      </c>
      <c r="L289" s="464"/>
      <c r="M289" s="130" t="s">
        <v>177</v>
      </c>
      <c r="N289" s="210" t="s">
        <v>178</v>
      </c>
      <c r="O289" s="131">
        <v>56680394</v>
      </c>
      <c r="P289" s="132">
        <f t="shared" ref="P289" si="1034">IFERROR(O289/O290,"-")</f>
        <v>0.5002059805316208</v>
      </c>
      <c r="Q289" s="133">
        <v>38</v>
      </c>
      <c r="R289" s="132">
        <f t="shared" ref="R289" si="1035">IFERROR(Q289/L280,"-")</f>
        <v>0.17840375586854459</v>
      </c>
      <c r="S289" s="134">
        <f t="shared" si="949"/>
        <v>1491589.3157894737</v>
      </c>
      <c r="T289" s="122"/>
      <c r="U289" s="122"/>
      <c r="V289" s="122"/>
      <c r="W289" s="122"/>
      <c r="X289" s="122"/>
      <c r="Y289" s="129"/>
    </row>
    <row r="290" spans="2:25" ht="14.25" customHeight="1">
      <c r="B290" s="459"/>
      <c r="C290" s="462"/>
      <c r="D290" s="465"/>
      <c r="E290" s="135" t="s">
        <v>179</v>
      </c>
      <c r="F290" s="211"/>
      <c r="G290" s="136">
        <v>24934824</v>
      </c>
      <c r="H290" s="137" t="s">
        <v>181</v>
      </c>
      <c r="I290" s="138">
        <v>91</v>
      </c>
      <c r="J290" s="137">
        <f t="shared" ref="J290" si="1036">IFERROR(I290/D280,"-")</f>
        <v>0.96808510638297873</v>
      </c>
      <c r="K290" s="139">
        <f t="shared" si="947"/>
        <v>274009.05494505493</v>
      </c>
      <c r="L290" s="465"/>
      <c r="M290" s="135" t="s">
        <v>179</v>
      </c>
      <c r="N290" s="211"/>
      <c r="O290" s="136">
        <v>113314107</v>
      </c>
      <c r="P290" s="137" t="s">
        <v>181</v>
      </c>
      <c r="Q290" s="138">
        <v>204</v>
      </c>
      <c r="R290" s="137">
        <f t="shared" ref="R290" si="1037">IFERROR(Q290/L280,"-")</f>
        <v>0.95774647887323938</v>
      </c>
      <c r="S290" s="139">
        <f t="shared" si="949"/>
        <v>555461.3088235294</v>
      </c>
      <c r="T290" s="122"/>
      <c r="U290" s="122"/>
      <c r="V290" s="122"/>
      <c r="W290" s="122"/>
      <c r="X290" s="122"/>
      <c r="Y290" s="129"/>
    </row>
    <row r="291" spans="2:25" ht="14.25" customHeight="1">
      <c r="B291" s="457">
        <v>27</v>
      </c>
      <c r="C291" s="460" t="s">
        <v>37</v>
      </c>
      <c r="D291" s="463">
        <f t="shared" ref="D291" si="1038">VLOOKUP(C291,$V$5:$X$78,2,0)</f>
        <v>18</v>
      </c>
      <c r="E291" s="117" t="s">
        <v>150</v>
      </c>
      <c r="F291" s="207" t="s">
        <v>151</v>
      </c>
      <c r="G291" s="118">
        <v>920946</v>
      </c>
      <c r="H291" s="119">
        <f t="shared" ref="H291" si="1039">IFERROR(G291/G301,"-")</f>
        <v>0.20946005264783493</v>
      </c>
      <c r="I291" s="120">
        <v>15</v>
      </c>
      <c r="J291" s="119">
        <f t="shared" ref="J291" si="1040">IFERROR(I291/D291,"-")</f>
        <v>0.83333333333333337</v>
      </c>
      <c r="K291" s="121">
        <f t="shared" si="947"/>
        <v>61396.4</v>
      </c>
      <c r="L291" s="463">
        <f t="shared" ref="L291" si="1041">VLOOKUP(C291,$V$5:$X$78,3,0)</f>
        <v>36</v>
      </c>
      <c r="M291" s="117" t="s">
        <v>150</v>
      </c>
      <c r="N291" s="207" t="s">
        <v>151</v>
      </c>
      <c r="O291" s="118">
        <v>3495513</v>
      </c>
      <c r="P291" s="119">
        <f t="shared" ref="P291" si="1042">IFERROR(O291/O301,"-")</f>
        <v>0.26980565266018663</v>
      </c>
      <c r="Q291" s="120">
        <v>30</v>
      </c>
      <c r="R291" s="119">
        <f t="shared" ref="R291" si="1043">IFERROR(Q291/L291,"-")</f>
        <v>0.83333333333333337</v>
      </c>
      <c r="S291" s="121">
        <f t="shared" si="949"/>
        <v>116517.1</v>
      </c>
      <c r="T291" s="122"/>
      <c r="U291" s="122"/>
      <c r="V291" s="122"/>
      <c r="W291" s="122"/>
      <c r="X291" s="122"/>
      <c r="Y291" s="129"/>
    </row>
    <row r="292" spans="2:25" ht="14.25" customHeight="1">
      <c r="B292" s="458"/>
      <c r="C292" s="461"/>
      <c r="D292" s="464"/>
      <c r="E292" s="123" t="s">
        <v>152</v>
      </c>
      <c r="F292" s="208" t="s">
        <v>153</v>
      </c>
      <c r="G292" s="124">
        <v>251884</v>
      </c>
      <c r="H292" s="125">
        <f t="shared" ref="H292" si="1044">IFERROR(G292/G301,"-")</f>
        <v>5.7288522781082984E-2</v>
      </c>
      <c r="I292" s="126">
        <v>7</v>
      </c>
      <c r="J292" s="125">
        <f t="shared" ref="J292" si="1045">IFERROR(I292/D291,"-")</f>
        <v>0.3888888888888889</v>
      </c>
      <c r="K292" s="127">
        <f t="shared" si="947"/>
        <v>35983.428571428572</v>
      </c>
      <c r="L292" s="464"/>
      <c r="M292" s="123" t="s">
        <v>152</v>
      </c>
      <c r="N292" s="208" t="s">
        <v>153</v>
      </c>
      <c r="O292" s="124">
        <v>1159141</v>
      </c>
      <c r="P292" s="125">
        <f t="shared" ref="P292" si="1046">IFERROR(O292/O301,"-")</f>
        <v>8.9469784272060038E-2</v>
      </c>
      <c r="Q292" s="126">
        <v>20</v>
      </c>
      <c r="R292" s="125">
        <f t="shared" ref="R292" si="1047">IFERROR(Q292/L291,"-")</f>
        <v>0.55555555555555558</v>
      </c>
      <c r="S292" s="127">
        <f t="shared" si="949"/>
        <v>57957.05</v>
      </c>
      <c r="T292" s="122"/>
      <c r="U292" s="122"/>
      <c r="V292" s="122"/>
      <c r="W292" s="122"/>
      <c r="X292" s="122"/>
      <c r="Y292" s="129"/>
    </row>
    <row r="293" spans="2:25" ht="14.25" customHeight="1">
      <c r="B293" s="458"/>
      <c r="C293" s="461"/>
      <c r="D293" s="464"/>
      <c r="E293" s="123" t="s">
        <v>154</v>
      </c>
      <c r="F293" s="209" t="s">
        <v>155</v>
      </c>
      <c r="G293" s="124">
        <v>1086058</v>
      </c>
      <c r="H293" s="125">
        <f t="shared" ref="H293" si="1048">IFERROR(G293/G301,"-")</f>
        <v>0.24701314285376375</v>
      </c>
      <c r="I293" s="126">
        <v>16</v>
      </c>
      <c r="J293" s="125">
        <f t="shared" ref="J293" si="1049">IFERROR(I293/D291,"-")</f>
        <v>0.88888888888888884</v>
      </c>
      <c r="K293" s="127">
        <f t="shared" si="947"/>
        <v>67878.625</v>
      </c>
      <c r="L293" s="464"/>
      <c r="M293" s="123" t="s">
        <v>154</v>
      </c>
      <c r="N293" s="209" t="s">
        <v>155</v>
      </c>
      <c r="O293" s="124">
        <v>1903756</v>
      </c>
      <c r="P293" s="125">
        <f t="shared" ref="P293" si="1050">IFERROR(O293/O301,"-")</f>
        <v>0.14694384775160219</v>
      </c>
      <c r="Q293" s="126">
        <v>31</v>
      </c>
      <c r="R293" s="125">
        <f t="shared" ref="R293" si="1051">IFERROR(Q293/L291,"-")</f>
        <v>0.86111111111111116</v>
      </c>
      <c r="S293" s="127">
        <f t="shared" si="949"/>
        <v>61411.483870967742</v>
      </c>
      <c r="T293" s="122"/>
      <c r="U293" s="122"/>
      <c r="V293" s="122"/>
      <c r="W293" s="122"/>
      <c r="X293" s="122"/>
      <c r="Y293" s="129"/>
    </row>
    <row r="294" spans="2:25" ht="14.25" customHeight="1">
      <c r="B294" s="458"/>
      <c r="C294" s="461"/>
      <c r="D294" s="464"/>
      <c r="E294" s="123" t="s">
        <v>156</v>
      </c>
      <c r="F294" s="209" t="s">
        <v>157</v>
      </c>
      <c r="G294" s="124">
        <v>208283</v>
      </c>
      <c r="H294" s="125">
        <f t="shared" ref="H294" si="1052">IFERROR(G294/G301,"-")</f>
        <v>4.7371906871465863E-2</v>
      </c>
      <c r="I294" s="126">
        <v>10</v>
      </c>
      <c r="J294" s="125">
        <f t="shared" ref="J294" si="1053">IFERROR(I294/D291,"-")</f>
        <v>0.55555555555555558</v>
      </c>
      <c r="K294" s="127">
        <f t="shared" si="947"/>
        <v>20828.3</v>
      </c>
      <c r="L294" s="464"/>
      <c r="M294" s="123" t="s">
        <v>156</v>
      </c>
      <c r="N294" s="209" t="s">
        <v>157</v>
      </c>
      <c r="O294" s="124">
        <v>555438</v>
      </c>
      <c r="P294" s="125">
        <f t="shared" ref="P294" si="1054">IFERROR(O294/O301,"-")</f>
        <v>4.287219418216117E-2</v>
      </c>
      <c r="Q294" s="126">
        <v>19</v>
      </c>
      <c r="R294" s="125">
        <f t="shared" ref="R294" si="1055">IFERROR(Q294/L291,"-")</f>
        <v>0.52777777777777779</v>
      </c>
      <c r="S294" s="127">
        <f t="shared" si="949"/>
        <v>29233.57894736842</v>
      </c>
      <c r="T294" s="122"/>
      <c r="U294" s="122"/>
      <c r="V294" s="122"/>
      <c r="W294" s="122"/>
      <c r="X294" s="122"/>
      <c r="Y294" s="129"/>
    </row>
    <row r="295" spans="2:25" ht="14.25" customHeight="1">
      <c r="B295" s="458"/>
      <c r="C295" s="461"/>
      <c r="D295" s="464"/>
      <c r="E295" s="123" t="s">
        <v>158</v>
      </c>
      <c r="F295" s="209" t="s">
        <v>159</v>
      </c>
      <c r="G295" s="124">
        <v>0</v>
      </c>
      <c r="H295" s="125">
        <f t="shared" ref="H295" si="1056">IFERROR(G295/G301,"-")</f>
        <v>0</v>
      </c>
      <c r="I295" s="126">
        <v>0</v>
      </c>
      <c r="J295" s="125">
        <f t="shared" ref="J295" si="1057">IFERROR(I295/D291,"-")</f>
        <v>0</v>
      </c>
      <c r="K295" s="127" t="str">
        <f t="shared" si="947"/>
        <v>-</v>
      </c>
      <c r="L295" s="464"/>
      <c r="M295" s="123" t="s">
        <v>158</v>
      </c>
      <c r="N295" s="209" t="s">
        <v>159</v>
      </c>
      <c r="O295" s="124">
        <v>0</v>
      </c>
      <c r="P295" s="125">
        <f t="shared" ref="P295" si="1058">IFERROR(O295/O301,"-")</f>
        <v>0</v>
      </c>
      <c r="Q295" s="126">
        <v>0</v>
      </c>
      <c r="R295" s="125">
        <f t="shared" ref="R295" si="1059">IFERROR(Q295/L291,"-")</f>
        <v>0</v>
      </c>
      <c r="S295" s="127" t="str">
        <f t="shared" si="949"/>
        <v>-</v>
      </c>
      <c r="T295" s="122"/>
      <c r="U295" s="122"/>
      <c r="V295" s="122"/>
      <c r="W295" s="122"/>
      <c r="X295" s="122"/>
      <c r="Y295" s="129"/>
    </row>
    <row r="296" spans="2:25" ht="14.25" customHeight="1">
      <c r="B296" s="458"/>
      <c r="C296" s="461"/>
      <c r="D296" s="464"/>
      <c r="E296" s="123" t="s">
        <v>160</v>
      </c>
      <c r="F296" s="209" t="s">
        <v>161</v>
      </c>
      <c r="G296" s="124">
        <v>9424</v>
      </c>
      <c r="H296" s="125">
        <f t="shared" ref="H296" si="1060">IFERROR(G296/G301,"-")</f>
        <v>2.1433955260712315E-3</v>
      </c>
      <c r="I296" s="126">
        <v>2</v>
      </c>
      <c r="J296" s="125">
        <f t="shared" ref="J296" si="1061">IFERROR(I296/D291,"-")</f>
        <v>0.1111111111111111</v>
      </c>
      <c r="K296" s="127">
        <f t="shared" si="947"/>
        <v>4712</v>
      </c>
      <c r="L296" s="464"/>
      <c r="M296" s="123" t="s">
        <v>160</v>
      </c>
      <c r="N296" s="209" t="s">
        <v>161</v>
      </c>
      <c r="O296" s="124">
        <v>0</v>
      </c>
      <c r="P296" s="125">
        <f t="shared" ref="P296" si="1062">IFERROR(O296/O301,"-")</f>
        <v>0</v>
      </c>
      <c r="Q296" s="126">
        <v>0</v>
      </c>
      <c r="R296" s="125">
        <f t="shared" ref="R296" si="1063">IFERROR(Q296/L291,"-")</f>
        <v>0</v>
      </c>
      <c r="S296" s="127" t="str">
        <f t="shared" si="949"/>
        <v>-</v>
      </c>
      <c r="T296" s="122"/>
      <c r="U296" s="122"/>
      <c r="V296" s="122"/>
      <c r="W296" s="122"/>
      <c r="X296" s="122"/>
      <c r="Y296" s="129"/>
    </row>
    <row r="297" spans="2:25" ht="14.25" customHeight="1">
      <c r="B297" s="458"/>
      <c r="C297" s="461"/>
      <c r="D297" s="464"/>
      <c r="E297" s="123" t="s">
        <v>162</v>
      </c>
      <c r="F297" s="209" t="s">
        <v>163</v>
      </c>
      <c r="G297" s="124">
        <v>1295764</v>
      </c>
      <c r="H297" s="125">
        <f t="shared" ref="H297" si="1064">IFERROR(G297/G301,"-")</f>
        <v>0.29470869699110391</v>
      </c>
      <c r="I297" s="126">
        <v>8</v>
      </c>
      <c r="J297" s="125">
        <f t="shared" ref="J297" si="1065">IFERROR(I297/D291,"-")</f>
        <v>0.44444444444444442</v>
      </c>
      <c r="K297" s="127">
        <f t="shared" si="947"/>
        <v>161970.5</v>
      </c>
      <c r="L297" s="464"/>
      <c r="M297" s="123" t="s">
        <v>162</v>
      </c>
      <c r="N297" s="209" t="s">
        <v>163</v>
      </c>
      <c r="O297" s="124">
        <v>3764574</v>
      </c>
      <c r="P297" s="125">
        <f t="shared" ref="P297" si="1066">IFERROR(O297/O301,"-")</f>
        <v>0.29057347092045416</v>
      </c>
      <c r="Q297" s="126">
        <v>12</v>
      </c>
      <c r="R297" s="125">
        <f t="shared" ref="R297" si="1067">IFERROR(Q297/L291,"-")</f>
        <v>0.33333333333333331</v>
      </c>
      <c r="S297" s="127">
        <f t="shared" si="949"/>
        <v>313714.5</v>
      </c>
      <c r="T297" s="122"/>
      <c r="U297" s="122"/>
      <c r="V297" s="122"/>
      <c r="W297" s="122"/>
      <c r="X297" s="122"/>
      <c r="Y297" s="129"/>
    </row>
    <row r="298" spans="2:25" ht="14.25" customHeight="1">
      <c r="B298" s="458"/>
      <c r="C298" s="461"/>
      <c r="D298" s="464"/>
      <c r="E298" s="123" t="s">
        <v>164</v>
      </c>
      <c r="F298" s="209" t="s">
        <v>165</v>
      </c>
      <c r="G298" s="124">
        <v>0</v>
      </c>
      <c r="H298" s="125">
        <f t="shared" ref="H298" si="1068">IFERROR(G298/G301,"-")</f>
        <v>0</v>
      </c>
      <c r="I298" s="126">
        <v>0</v>
      </c>
      <c r="J298" s="125">
        <f t="shared" ref="J298" si="1069">IFERROR(I298/D291,"-")</f>
        <v>0</v>
      </c>
      <c r="K298" s="127" t="str">
        <f t="shared" si="947"/>
        <v>-</v>
      </c>
      <c r="L298" s="464"/>
      <c r="M298" s="123" t="s">
        <v>164</v>
      </c>
      <c r="N298" s="209" t="s">
        <v>165</v>
      </c>
      <c r="O298" s="124">
        <v>0</v>
      </c>
      <c r="P298" s="125">
        <f t="shared" ref="P298" si="1070">IFERROR(O298/O301,"-")</f>
        <v>0</v>
      </c>
      <c r="Q298" s="126">
        <v>0</v>
      </c>
      <c r="R298" s="125">
        <f t="shared" ref="R298" si="1071">IFERROR(Q298/L291,"-")</f>
        <v>0</v>
      </c>
      <c r="S298" s="127" t="str">
        <f t="shared" si="949"/>
        <v>-</v>
      </c>
      <c r="T298" s="122"/>
      <c r="U298" s="122"/>
      <c r="V298" s="122"/>
      <c r="W298" s="122"/>
      <c r="X298" s="122"/>
      <c r="Y298" s="129"/>
    </row>
    <row r="299" spans="2:25" ht="14.25" customHeight="1">
      <c r="B299" s="458"/>
      <c r="C299" s="461"/>
      <c r="D299" s="464"/>
      <c r="E299" s="123" t="s">
        <v>166</v>
      </c>
      <c r="F299" s="209" t="s">
        <v>167</v>
      </c>
      <c r="G299" s="124">
        <v>20253</v>
      </c>
      <c r="H299" s="125">
        <f t="shared" ref="H299" si="1072">IFERROR(G299/G301,"-")</f>
        <v>4.6063443961715462E-3</v>
      </c>
      <c r="I299" s="126">
        <v>4</v>
      </c>
      <c r="J299" s="125">
        <f t="shared" ref="J299" si="1073">IFERROR(I299/D291,"-")</f>
        <v>0.22222222222222221</v>
      </c>
      <c r="K299" s="127">
        <f t="shared" si="947"/>
        <v>5063.25</v>
      </c>
      <c r="L299" s="464"/>
      <c r="M299" s="123" t="s">
        <v>166</v>
      </c>
      <c r="N299" s="209" t="s">
        <v>167</v>
      </c>
      <c r="O299" s="124">
        <v>19271</v>
      </c>
      <c r="P299" s="125">
        <f t="shared" ref="P299" si="1074">IFERROR(O299/O301,"-")</f>
        <v>1.4874568432199956E-3</v>
      </c>
      <c r="Q299" s="126">
        <v>7</v>
      </c>
      <c r="R299" s="125">
        <f t="shared" ref="R299" si="1075">IFERROR(Q299/L291,"-")</f>
        <v>0.19444444444444445</v>
      </c>
      <c r="S299" s="127">
        <f t="shared" si="949"/>
        <v>2753</v>
      </c>
      <c r="T299" s="122"/>
      <c r="U299" s="122"/>
      <c r="V299" s="122"/>
      <c r="W299" s="122"/>
      <c r="X299" s="122"/>
      <c r="Y299" s="129"/>
    </row>
    <row r="300" spans="2:25" ht="14.25" customHeight="1">
      <c r="B300" s="458"/>
      <c r="C300" s="461"/>
      <c r="D300" s="464"/>
      <c r="E300" s="130" t="s">
        <v>177</v>
      </c>
      <c r="F300" s="210" t="s">
        <v>178</v>
      </c>
      <c r="G300" s="131">
        <v>604150</v>
      </c>
      <c r="H300" s="132">
        <f t="shared" ref="H300" si="1076">IFERROR(G300/G301,"-")</f>
        <v>0.13740793793250577</v>
      </c>
      <c r="I300" s="133">
        <v>3</v>
      </c>
      <c r="J300" s="132">
        <f t="shared" ref="J300" si="1077">IFERROR(I300/D291,"-")</f>
        <v>0.16666666666666666</v>
      </c>
      <c r="K300" s="134">
        <f t="shared" si="947"/>
        <v>201383.33333333334</v>
      </c>
      <c r="L300" s="464"/>
      <c r="M300" s="130" t="s">
        <v>177</v>
      </c>
      <c r="N300" s="210" t="s">
        <v>178</v>
      </c>
      <c r="O300" s="131">
        <v>2057977</v>
      </c>
      <c r="P300" s="132">
        <f t="shared" ref="P300" si="1078">IFERROR(O300/O301,"-")</f>
        <v>0.15884759337031584</v>
      </c>
      <c r="Q300" s="133">
        <v>7</v>
      </c>
      <c r="R300" s="132">
        <f t="shared" ref="R300" si="1079">IFERROR(Q300/L291,"-")</f>
        <v>0.19444444444444445</v>
      </c>
      <c r="S300" s="134">
        <f t="shared" si="949"/>
        <v>293996.71428571426</v>
      </c>
      <c r="T300" s="122"/>
      <c r="U300" s="122"/>
      <c r="V300" s="122"/>
      <c r="W300" s="122"/>
      <c r="X300" s="122"/>
      <c r="Y300" s="129"/>
    </row>
    <row r="301" spans="2:25" ht="14.25" customHeight="1">
      <c r="B301" s="459"/>
      <c r="C301" s="462"/>
      <c r="D301" s="465"/>
      <c r="E301" s="135" t="s">
        <v>179</v>
      </c>
      <c r="F301" s="211"/>
      <c r="G301" s="136">
        <v>4396762</v>
      </c>
      <c r="H301" s="137" t="s">
        <v>181</v>
      </c>
      <c r="I301" s="138">
        <v>18</v>
      </c>
      <c r="J301" s="137">
        <f t="shared" ref="J301" si="1080">IFERROR(I301/D291,"-")</f>
        <v>1</v>
      </c>
      <c r="K301" s="139">
        <f t="shared" si="947"/>
        <v>244264.55555555556</v>
      </c>
      <c r="L301" s="465"/>
      <c r="M301" s="135" t="s">
        <v>179</v>
      </c>
      <c r="N301" s="211"/>
      <c r="O301" s="136">
        <v>12955670</v>
      </c>
      <c r="P301" s="137" t="s">
        <v>181</v>
      </c>
      <c r="Q301" s="138">
        <v>35</v>
      </c>
      <c r="R301" s="137">
        <f t="shared" ref="R301" si="1081">IFERROR(Q301/L291,"-")</f>
        <v>0.97222222222222221</v>
      </c>
      <c r="S301" s="139">
        <f t="shared" si="949"/>
        <v>370162</v>
      </c>
      <c r="T301" s="122"/>
      <c r="U301" s="122"/>
      <c r="V301" s="122"/>
      <c r="W301" s="122"/>
      <c r="X301" s="122"/>
      <c r="Y301" s="129"/>
    </row>
    <row r="302" spans="2:25" ht="14.25" customHeight="1">
      <c r="B302" s="457">
        <v>28</v>
      </c>
      <c r="C302" s="460" t="s">
        <v>38</v>
      </c>
      <c r="D302" s="463">
        <f t="shared" ref="D302" si="1082">VLOOKUP(C302,$V$5:$X$78,2,0)</f>
        <v>17</v>
      </c>
      <c r="E302" s="117" t="s">
        <v>150</v>
      </c>
      <c r="F302" s="207" t="s">
        <v>151</v>
      </c>
      <c r="G302" s="118">
        <v>324923</v>
      </c>
      <c r="H302" s="119">
        <f>IFERROR(G302/G312,"-")</f>
        <v>0.20839672232926018</v>
      </c>
      <c r="I302" s="120">
        <v>10</v>
      </c>
      <c r="J302" s="119">
        <f t="shared" ref="J302" si="1083">IFERROR(I302/D302,"-")</f>
        <v>0.58823529411764708</v>
      </c>
      <c r="K302" s="121">
        <f t="shared" si="947"/>
        <v>32492.3</v>
      </c>
      <c r="L302" s="463">
        <f t="shared" ref="L302" si="1084">VLOOKUP(C302,$V$5:$X$78,3,0)</f>
        <v>35</v>
      </c>
      <c r="M302" s="117" t="s">
        <v>150</v>
      </c>
      <c r="N302" s="207" t="s">
        <v>151</v>
      </c>
      <c r="O302" s="118">
        <v>3097128</v>
      </c>
      <c r="P302" s="119">
        <f>IFERROR(O302/O312,"-")</f>
        <v>0.33344777968162814</v>
      </c>
      <c r="Q302" s="120">
        <v>25</v>
      </c>
      <c r="R302" s="119">
        <f t="shared" ref="R302" si="1085">IFERROR(Q302/L302,"-")</f>
        <v>0.7142857142857143</v>
      </c>
      <c r="S302" s="121">
        <f t="shared" si="949"/>
        <v>123885.12</v>
      </c>
      <c r="T302" s="122"/>
      <c r="U302" s="122"/>
      <c r="V302" s="122"/>
      <c r="W302" s="122"/>
      <c r="X302" s="122"/>
      <c r="Y302" s="129"/>
    </row>
    <row r="303" spans="2:25" ht="14.25" customHeight="1">
      <c r="B303" s="458"/>
      <c r="C303" s="461"/>
      <c r="D303" s="464"/>
      <c r="E303" s="123" t="s">
        <v>152</v>
      </c>
      <c r="F303" s="208" t="s">
        <v>153</v>
      </c>
      <c r="G303" s="124">
        <v>143025</v>
      </c>
      <c r="H303" s="125">
        <f>IFERROR(G303/G312,"-")</f>
        <v>9.1732321845921769E-2</v>
      </c>
      <c r="I303" s="126">
        <v>7</v>
      </c>
      <c r="J303" s="125">
        <f t="shared" ref="J303" si="1086">IFERROR(I303/D302,"-")</f>
        <v>0.41176470588235292</v>
      </c>
      <c r="K303" s="127">
        <f t="shared" si="947"/>
        <v>20432.142857142859</v>
      </c>
      <c r="L303" s="464"/>
      <c r="M303" s="123" t="s">
        <v>152</v>
      </c>
      <c r="N303" s="208" t="s">
        <v>153</v>
      </c>
      <c r="O303" s="124">
        <v>374394</v>
      </c>
      <c r="P303" s="125">
        <f>IFERROR(O303/O312,"-")</f>
        <v>4.0308585252570604E-2</v>
      </c>
      <c r="Q303" s="126">
        <v>15</v>
      </c>
      <c r="R303" s="125">
        <f t="shared" ref="R303" si="1087">IFERROR(Q303/L302,"-")</f>
        <v>0.42857142857142855</v>
      </c>
      <c r="S303" s="127">
        <f t="shared" si="949"/>
        <v>24959.599999999999</v>
      </c>
      <c r="T303" s="122"/>
      <c r="U303" s="122"/>
      <c r="V303" s="122"/>
      <c r="W303" s="122"/>
      <c r="X303" s="122"/>
      <c r="Y303" s="129"/>
    </row>
    <row r="304" spans="2:25" ht="14.25" customHeight="1">
      <c r="B304" s="458"/>
      <c r="C304" s="461"/>
      <c r="D304" s="464"/>
      <c r="E304" s="123" t="s">
        <v>154</v>
      </c>
      <c r="F304" s="209" t="s">
        <v>155</v>
      </c>
      <c r="G304" s="124">
        <v>668385</v>
      </c>
      <c r="H304" s="125">
        <f>IFERROR(G304/G312,"-")</f>
        <v>0.42868385203276643</v>
      </c>
      <c r="I304" s="126">
        <v>13</v>
      </c>
      <c r="J304" s="125">
        <f t="shared" ref="J304" si="1088">IFERROR(I304/D302,"-")</f>
        <v>0.76470588235294112</v>
      </c>
      <c r="K304" s="127">
        <f t="shared" si="947"/>
        <v>51414.230769230766</v>
      </c>
      <c r="L304" s="464"/>
      <c r="M304" s="123" t="s">
        <v>154</v>
      </c>
      <c r="N304" s="209" t="s">
        <v>155</v>
      </c>
      <c r="O304" s="124">
        <v>1004456</v>
      </c>
      <c r="P304" s="125">
        <f>IFERROR(O304/O312,"-")</f>
        <v>0.10814329371853196</v>
      </c>
      <c r="Q304" s="126">
        <v>24</v>
      </c>
      <c r="R304" s="125">
        <f t="shared" ref="R304" si="1089">IFERROR(Q304/L302,"-")</f>
        <v>0.68571428571428572</v>
      </c>
      <c r="S304" s="127">
        <f t="shared" si="949"/>
        <v>41852.333333333336</v>
      </c>
      <c r="T304" s="122"/>
      <c r="U304" s="122"/>
      <c r="V304" s="122"/>
      <c r="W304" s="122"/>
      <c r="X304" s="122"/>
      <c r="Y304" s="129"/>
    </row>
    <row r="305" spans="2:25" ht="14.25" customHeight="1">
      <c r="B305" s="458"/>
      <c r="C305" s="461"/>
      <c r="D305" s="464"/>
      <c r="E305" s="123" t="s">
        <v>156</v>
      </c>
      <c r="F305" s="209" t="s">
        <v>157</v>
      </c>
      <c r="G305" s="124">
        <v>344177</v>
      </c>
      <c r="H305" s="125">
        <f>IFERROR(G305/G312,"-")</f>
        <v>0.22074571114115585</v>
      </c>
      <c r="I305" s="126">
        <v>5</v>
      </c>
      <c r="J305" s="125">
        <f t="shared" ref="J305" si="1090">IFERROR(I305/D302,"-")</f>
        <v>0.29411764705882354</v>
      </c>
      <c r="K305" s="127">
        <f t="shared" si="947"/>
        <v>68835.399999999994</v>
      </c>
      <c r="L305" s="464"/>
      <c r="M305" s="123" t="s">
        <v>156</v>
      </c>
      <c r="N305" s="209" t="s">
        <v>157</v>
      </c>
      <c r="O305" s="124">
        <v>469679</v>
      </c>
      <c r="P305" s="125">
        <f>IFERROR(O305/O312,"-")</f>
        <v>5.0567306134291973E-2</v>
      </c>
      <c r="Q305" s="126">
        <v>13</v>
      </c>
      <c r="R305" s="125">
        <f t="shared" ref="R305" si="1091">IFERROR(Q305/L302,"-")</f>
        <v>0.37142857142857144</v>
      </c>
      <c r="S305" s="127">
        <f t="shared" si="949"/>
        <v>36129.153846153844</v>
      </c>
      <c r="T305" s="122"/>
      <c r="U305" s="122"/>
      <c r="V305" s="122"/>
      <c r="W305" s="122"/>
      <c r="X305" s="122"/>
      <c r="Y305" s="129"/>
    </row>
    <row r="306" spans="2:25" ht="14.25" customHeight="1">
      <c r="B306" s="458"/>
      <c r="C306" s="461"/>
      <c r="D306" s="464"/>
      <c r="E306" s="123" t="s">
        <v>158</v>
      </c>
      <c r="F306" s="209" t="s">
        <v>159</v>
      </c>
      <c r="G306" s="124">
        <v>0</v>
      </c>
      <c r="H306" s="125">
        <f>IFERROR(G306/G312,"-")</f>
        <v>0</v>
      </c>
      <c r="I306" s="126">
        <v>0</v>
      </c>
      <c r="J306" s="125">
        <f t="shared" ref="J306" si="1092">IFERROR(I306/D302,"-")</f>
        <v>0</v>
      </c>
      <c r="K306" s="127" t="str">
        <f t="shared" si="947"/>
        <v>-</v>
      </c>
      <c r="L306" s="464"/>
      <c r="M306" s="123" t="s">
        <v>158</v>
      </c>
      <c r="N306" s="209" t="s">
        <v>159</v>
      </c>
      <c r="O306" s="124">
        <v>0</v>
      </c>
      <c r="P306" s="125">
        <f>IFERROR(O306/O312,"-")</f>
        <v>0</v>
      </c>
      <c r="Q306" s="126">
        <v>0</v>
      </c>
      <c r="R306" s="125">
        <f t="shared" ref="R306" si="1093">IFERROR(Q306/L302,"-")</f>
        <v>0</v>
      </c>
      <c r="S306" s="127" t="str">
        <f t="shared" si="949"/>
        <v>-</v>
      </c>
      <c r="T306" s="122"/>
      <c r="U306" s="122"/>
      <c r="V306" s="122"/>
      <c r="W306" s="122"/>
      <c r="X306" s="122"/>
      <c r="Y306" s="129"/>
    </row>
    <row r="307" spans="2:25" ht="14.25" customHeight="1">
      <c r="B307" s="458"/>
      <c r="C307" s="461"/>
      <c r="D307" s="464"/>
      <c r="E307" s="123" t="s">
        <v>160</v>
      </c>
      <c r="F307" s="209" t="s">
        <v>161</v>
      </c>
      <c r="G307" s="124">
        <v>0</v>
      </c>
      <c r="H307" s="125">
        <f>IFERROR(G307/G312,"-")</f>
        <v>0</v>
      </c>
      <c r="I307" s="126">
        <v>0</v>
      </c>
      <c r="J307" s="125">
        <f t="shared" ref="J307" si="1094">IFERROR(I307/D302,"-")</f>
        <v>0</v>
      </c>
      <c r="K307" s="127" t="str">
        <f t="shared" si="947"/>
        <v>-</v>
      </c>
      <c r="L307" s="464"/>
      <c r="M307" s="123" t="s">
        <v>160</v>
      </c>
      <c r="N307" s="209" t="s">
        <v>161</v>
      </c>
      <c r="O307" s="124">
        <v>13531</v>
      </c>
      <c r="P307" s="125">
        <f>IFERROR(O307/O312,"-")</f>
        <v>1.4567954268832643E-3</v>
      </c>
      <c r="Q307" s="126">
        <v>4</v>
      </c>
      <c r="R307" s="125">
        <f t="shared" ref="R307" si="1095">IFERROR(Q307/L302,"-")</f>
        <v>0.11428571428571428</v>
      </c>
      <c r="S307" s="127">
        <f t="shared" si="949"/>
        <v>3382.75</v>
      </c>
      <c r="T307" s="122"/>
      <c r="U307" s="122"/>
      <c r="V307" s="122"/>
      <c r="W307" s="122"/>
      <c r="X307" s="122"/>
      <c r="Y307" s="129"/>
    </row>
    <row r="308" spans="2:25" ht="14.25" customHeight="1">
      <c r="B308" s="458"/>
      <c r="C308" s="461"/>
      <c r="D308" s="464"/>
      <c r="E308" s="123" t="s">
        <v>162</v>
      </c>
      <c r="F308" s="209" t="s">
        <v>163</v>
      </c>
      <c r="G308" s="124">
        <v>42127</v>
      </c>
      <c r="H308" s="125">
        <f>IFERROR(G308/G312,"-")</f>
        <v>2.7019105208202387E-2</v>
      </c>
      <c r="I308" s="126">
        <v>3</v>
      </c>
      <c r="J308" s="125">
        <f t="shared" ref="J308" si="1096">IFERROR(I308/D302,"-")</f>
        <v>0.17647058823529413</v>
      </c>
      <c r="K308" s="127">
        <f t="shared" si="947"/>
        <v>14042.333333333334</v>
      </c>
      <c r="L308" s="464"/>
      <c r="M308" s="123" t="s">
        <v>162</v>
      </c>
      <c r="N308" s="209" t="s">
        <v>163</v>
      </c>
      <c r="O308" s="124">
        <v>4078415</v>
      </c>
      <c r="P308" s="125">
        <f>IFERROR(O308/O312,"-")</f>
        <v>0.43909661672693134</v>
      </c>
      <c r="Q308" s="126">
        <v>9</v>
      </c>
      <c r="R308" s="125">
        <f t="shared" ref="R308" si="1097">IFERROR(Q308/L302,"-")</f>
        <v>0.25714285714285712</v>
      </c>
      <c r="S308" s="127">
        <f t="shared" si="949"/>
        <v>453157.22222222225</v>
      </c>
      <c r="T308" s="122"/>
      <c r="U308" s="122"/>
      <c r="V308" s="122"/>
      <c r="W308" s="122"/>
      <c r="X308" s="122"/>
      <c r="Y308" s="129"/>
    </row>
    <row r="309" spans="2:25" ht="14.25" customHeight="1">
      <c r="B309" s="458"/>
      <c r="C309" s="461"/>
      <c r="D309" s="464"/>
      <c r="E309" s="123" t="s">
        <v>164</v>
      </c>
      <c r="F309" s="209" t="s">
        <v>165</v>
      </c>
      <c r="G309" s="124">
        <v>12593</v>
      </c>
      <c r="H309" s="125">
        <f>IFERROR(G309/G312,"-")</f>
        <v>8.0768056563935865E-3</v>
      </c>
      <c r="I309" s="126">
        <v>1</v>
      </c>
      <c r="J309" s="125">
        <f t="shared" ref="J309" si="1098">IFERROR(I309/D302,"-")</f>
        <v>5.8823529411764705E-2</v>
      </c>
      <c r="K309" s="127">
        <f t="shared" si="947"/>
        <v>12593</v>
      </c>
      <c r="L309" s="464"/>
      <c r="M309" s="123" t="s">
        <v>164</v>
      </c>
      <c r="N309" s="209" t="s">
        <v>165</v>
      </c>
      <c r="O309" s="124">
        <v>0</v>
      </c>
      <c r="P309" s="125">
        <f>IFERROR(O309/O312,"-")</f>
        <v>0</v>
      </c>
      <c r="Q309" s="126">
        <v>0</v>
      </c>
      <c r="R309" s="125">
        <f t="shared" ref="R309" si="1099">IFERROR(Q309/L302,"-")</f>
        <v>0</v>
      </c>
      <c r="S309" s="127" t="str">
        <f t="shared" si="949"/>
        <v>-</v>
      </c>
      <c r="T309" s="122"/>
      <c r="U309" s="122"/>
      <c r="V309" s="122"/>
      <c r="W309" s="122"/>
      <c r="X309" s="122"/>
      <c r="Y309" s="129"/>
    </row>
    <row r="310" spans="2:25" ht="14.25" customHeight="1">
      <c r="B310" s="458"/>
      <c r="C310" s="461"/>
      <c r="D310" s="464"/>
      <c r="E310" s="123" t="s">
        <v>166</v>
      </c>
      <c r="F310" s="209" t="s">
        <v>167</v>
      </c>
      <c r="G310" s="124">
        <v>3810</v>
      </c>
      <c r="H310" s="125">
        <f>IFERROR(G310/G312,"-")</f>
        <v>2.4436297586643029E-3</v>
      </c>
      <c r="I310" s="126">
        <v>1</v>
      </c>
      <c r="J310" s="125">
        <f t="shared" ref="J310" si="1100">IFERROR(I310/D302,"-")</f>
        <v>5.8823529411764705E-2</v>
      </c>
      <c r="K310" s="127">
        <f t="shared" si="947"/>
        <v>3810</v>
      </c>
      <c r="L310" s="464"/>
      <c r="M310" s="123" t="s">
        <v>166</v>
      </c>
      <c r="N310" s="209" t="s">
        <v>167</v>
      </c>
      <c r="O310" s="124">
        <v>91861</v>
      </c>
      <c r="P310" s="125">
        <f>IFERROR(O310/O312,"-")</f>
        <v>9.890080903770861E-3</v>
      </c>
      <c r="Q310" s="126">
        <v>10</v>
      </c>
      <c r="R310" s="125">
        <f t="shared" ref="R310" si="1101">IFERROR(Q310/L302,"-")</f>
        <v>0.2857142857142857</v>
      </c>
      <c r="S310" s="127">
        <f t="shared" si="949"/>
        <v>9186.1</v>
      </c>
      <c r="T310" s="122"/>
      <c r="U310" s="122"/>
      <c r="V310" s="122"/>
      <c r="W310" s="122"/>
      <c r="X310" s="122"/>
      <c r="Y310" s="129"/>
    </row>
    <row r="311" spans="2:25" ht="14.25" customHeight="1">
      <c r="B311" s="458"/>
      <c r="C311" s="461"/>
      <c r="D311" s="464"/>
      <c r="E311" s="130" t="s">
        <v>177</v>
      </c>
      <c r="F311" s="210" t="s">
        <v>178</v>
      </c>
      <c r="G311" s="131">
        <v>20116</v>
      </c>
      <c r="H311" s="132">
        <f>IFERROR(G311/G312,"-")</f>
        <v>1.2901852027635463E-2</v>
      </c>
      <c r="I311" s="133">
        <v>2</v>
      </c>
      <c r="J311" s="132">
        <f t="shared" ref="J311" si="1102">IFERROR(I311/D302,"-")</f>
        <v>0.11764705882352941</v>
      </c>
      <c r="K311" s="134">
        <f t="shared" si="947"/>
        <v>10058</v>
      </c>
      <c r="L311" s="464"/>
      <c r="M311" s="130" t="s">
        <v>177</v>
      </c>
      <c r="N311" s="210" t="s">
        <v>178</v>
      </c>
      <c r="O311" s="131">
        <v>158731</v>
      </c>
      <c r="P311" s="132">
        <f>IFERROR(O311/O312,"-")</f>
        <v>1.7089542155391872E-2</v>
      </c>
      <c r="Q311" s="133">
        <v>6</v>
      </c>
      <c r="R311" s="132">
        <f t="shared" ref="R311" si="1103">IFERROR(Q311/L302,"-")</f>
        <v>0.17142857142857143</v>
      </c>
      <c r="S311" s="134">
        <f t="shared" si="949"/>
        <v>26455.166666666668</v>
      </c>
      <c r="T311" s="122"/>
      <c r="U311" s="122"/>
      <c r="V311" s="122"/>
      <c r="W311" s="122"/>
      <c r="X311" s="122"/>
      <c r="Y311" s="129"/>
    </row>
    <row r="312" spans="2:25" ht="14.25" customHeight="1">
      <c r="B312" s="459"/>
      <c r="C312" s="462"/>
      <c r="D312" s="465"/>
      <c r="E312" s="135" t="s">
        <v>179</v>
      </c>
      <c r="F312" s="211"/>
      <c r="G312" s="136">
        <v>1559156</v>
      </c>
      <c r="H312" s="137" t="s">
        <v>181</v>
      </c>
      <c r="I312" s="138">
        <v>15</v>
      </c>
      <c r="J312" s="137">
        <f t="shared" ref="J312" si="1104">IFERROR(I312/D302,"-")</f>
        <v>0.88235294117647056</v>
      </c>
      <c r="K312" s="139">
        <f t="shared" si="947"/>
        <v>103943.73333333334</v>
      </c>
      <c r="L312" s="465"/>
      <c r="M312" s="135" t="s">
        <v>179</v>
      </c>
      <c r="N312" s="211"/>
      <c r="O312" s="136">
        <v>9288195</v>
      </c>
      <c r="P312" s="137" t="s">
        <v>181</v>
      </c>
      <c r="Q312" s="138">
        <v>34</v>
      </c>
      <c r="R312" s="137">
        <f t="shared" ref="R312" si="1105">IFERROR(Q312/L302,"-")</f>
        <v>0.97142857142857142</v>
      </c>
      <c r="S312" s="139">
        <f t="shared" si="949"/>
        <v>273182.20588235295</v>
      </c>
      <c r="T312" s="122"/>
      <c r="U312" s="122"/>
      <c r="V312" s="122"/>
      <c r="W312" s="122"/>
      <c r="X312" s="122"/>
      <c r="Y312" s="129"/>
    </row>
    <row r="313" spans="2:25" ht="14.25" customHeight="1">
      <c r="B313" s="457">
        <v>29</v>
      </c>
      <c r="C313" s="460" t="s">
        <v>39</v>
      </c>
      <c r="D313" s="463">
        <f t="shared" ref="D313" si="1106">VLOOKUP(C313,$V$5:$X$78,2,0)</f>
        <v>15</v>
      </c>
      <c r="E313" s="117" t="s">
        <v>150</v>
      </c>
      <c r="F313" s="207" t="s">
        <v>151</v>
      </c>
      <c r="G313" s="118">
        <v>289872</v>
      </c>
      <c r="H313" s="119">
        <f t="shared" ref="H313" si="1107">IFERROR(G313/G323,"-")</f>
        <v>0.10585675565725537</v>
      </c>
      <c r="I313" s="120">
        <v>11</v>
      </c>
      <c r="J313" s="119">
        <f t="shared" ref="J313" si="1108">IFERROR(I313/D313,"-")</f>
        <v>0.73333333333333328</v>
      </c>
      <c r="K313" s="121">
        <f t="shared" si="947"/>
        <v>26352</v>
      </c>
      <c r="L313" s="463">
        <f t="shared" ref="L313" si="1109">VLOOKUP(C313,$V$5:$X$78,3,0)</f>
        <v>36</v>
      </c>
      <c r="M313" s="117" t="s">
        <v>150</v>
      </c>
      <c r="N313" s="207" t="s">
        <v>151</v>
      </c>
      <c r="O313" s="118">
        <v>1387601</v>
      </c>
      <c r="P313" s="119">
        <f t="shared" ref="P313" si="1110">IFERROR(O313/O323,"-")</f>
        <v>5.7354953164564286E-2</v>
      </c>
      <c r="Q313" s="120">
        <v>24</v>
      </c>
      <c r="R313" s="119">
        <f t="shared" ref="R313" si="1111">IFERROR(Q313/L313,"-")</f>
        <v>0.66666666666666663</v>
      </c>
      <c r="S313" s="121">
        <f t="shared" si="949"/>
        <v>57816.708333333336</v>
      </c>
      <c r="T313" s="122"/>
      <c r="U313" s="122"/>
      <c r="V313" s="122"/>
      <c r="W313" s="122"/>
      <c r="X313" s="122"/>
      <c r="Y313" s="129"/>
    </row>
    <row r="314" spans="2:25" ht="14.25" customHeight="1">
      <c r="B314" s="458"/>
      <c r="C314" s="461"/>
      <c r="D314" s="464"/>
      <c r="E314" s="123" t="s">
        <v>152</v>
      </c>
      <c r="F314" s="208" t="s">
        <v>153</v>
      </c>
      <c r="G314" s="124">
        <v>275490</v>
      </c>
      <c r="H314" s="125">
        <f t="shared" ref="H314" si="1112">IFERROR(G314/G323,"-")</f>
        <v>0.10060467246238783</v>
      </c>
      <c r="I314" s="126">
        <v>10</v>
      </c>
      <c r="J314" s="125">
        <f t="shared" ref="J314" si="1113">IFERROR(I314/D313,"-")</f>
        <v>0.66666666666666663</v>
      </c>
      <c r="K314" s="127">
        <f t="shared" si="947"/>
        <v>27549</v>
      </c>
      <c r="L314" s="464"/>
      <c r="M314" s="123" t="s">
        <v>152</v>
      </c>
      <c r="N314" s="208" t="s">
        <v>153</v>
      </c>
      <c r="O314" s="124">
        <v>701254</v>
      </c>
      <c r="P314" s="125">
        <f t="shared" ref="P314" si="1114">IFERROR(O314/O323,"-")</f>
        <v>2.8985558763984291E-2</v>
      </c>
      <c r="Q314" s="126">
        <v>18</v>
      </c>
      <c r="R314" s="125">
        <f t="shared" ref="R314" si="1115">IFERROR(Q314/L313,"-")</f>
        <v>0.5</v>
      </c>
      <c r="S314" s="127">
        <f t="shared" si="949"/>
        <v>38958.555555555555</v>
      </c>
      <c r="T314" s="122"/>
      <c r="U314" s="122"/>
      <c r="V314" s="122"/>
      <c r="W314" s="122"/>
      <c r="X314" s="122"/>
      <c r="Y314" s="129"/>
    </row>
    <row r="315" spans="2:25" ht="14.25" customHeight="1">
      <c r="B315" s="458"/>
      <c r="C315" s="461"/>
      <c r="D315" s="464"/>
      <c r="E315" s="123" t="s">
        <v>154</v>
      </c>
      <c r="F315" s="209" t="s">
        <v>155</v>
      </c>
      <c r="G315" s="124">
        <v>487813</v>
      </c>
      <c r="H315" s="125">
        <f t="shared" ref="H315" si="1116">IFERROR(G315/G323,"-")</f>
        <v>0.17814173686121018</v>
      </c>
      <c r="I315" s="126">
        <v>13</v>
      </c>
      <c r="J315" s="125">
        <f t="shared" ref="J315" si="1117">IFERROR(I315/D313,"-")</f>
        <v>0.8666666666666667</v>
      </c>
      <c r="K315" s="127">
        <f t="shared" si="947"/>
        <v>37524.076923076922</v>
      </c>
      <c r="L315" s="464"/>
      <c r="M315" s="123" t="s">
        <v>154</v>
      </c>
      <c r="N315" s="209" t="s">
        <v>155</v>
      </c>
      <c r="O315" s="124">
        <v>2073130</v>
      </c>
      <c r="P315" s="125">
        <f t="shared" ref="P315" si="1118">IFERROR(O315/O323,"-")</f>
        <v>8.5690536439547937E-2</v>
      </c>
      <c r="Q315" s="126">
        <v>28</v>
      </c>
      <c r="R315" s="125">
        <f t="shared" ref="R315" si="1119">IFERROR(Q315/L313,"-")</f>
        <v>0.77777777777777779</v>
      </c>
      <c r="S315" s="127">
        <f t="shared" si="949"/>
        <v>74040.357142857145</v>
      </c>
      <c r="T315" s="122"/>
      <c r="U315" s="122"/>
      <c r="V315" s="122"/>
      <c r="W315" s="122"/>
      <c r="X315" s="122"/>
      <c r="Y315" s="129"/>
    </row>
    <row r="316" spans="2:25" ht="14.25" customHeight="1">
      <c r="B316" s="458"/>
      <c r="C316" s="461"/>
      <c r="D316" s="464"/>
      <c r="E316" s="123" t="s">
        <v>156</v>
      </c>
      <c r="F316" s="209" t="s">
        <v>157</v>
      </c>
      <c r="G316" s="124">
        <v>177322</v>
      </c>
      <c r="H316" s="125">
        <f t="shared" ref="H316" si="1120">IFERROR(G316/G323,"-")</f>
        <v>6.4755242405806143E-2</v>
      </c>
      <c r="I316" s="126">
        <v>4</v>
      </c>
      <c r="J316" s="125">
        <f t="shared" ref="J316" si="1121">IFERROR(I316/D313,"-")</f>
        <v>0.26666666666666666</v>
      </c>
      <c r="K316" s="127">
        <f t="shared" si="947"/>
        <v>44330.5</v>
      </c>
      <c r="L316" s="464"/>
      <c r="M316" s="123" t="s">
        <v>156</v>
      </c>
      <c r="N316" s="209" t="s">
        <v>157</v>
      </c>
      <c r="O316" s="124">
        <v>1366250</v>
      </c>
      <c r="P316" s="125">
        <f t="shared" ref="P316" si="1122">IFERROR(O316/O323,"-")</f>
        <v>5.647243318582644E-2</v>
      </c>
      <c r="Q316" s="126">
        <v>13</v>
      </c>
      <c r="R316" s="125">
        <f t="shared" ref="R316" si="1123">IFERROR(Q316/L313,"-")</f>
        <v>0.3611111111111111</v>
      </c>
      <c r="S316" s="127">
        <f t="shared" si="949"/>
        <v>105096.15384615384</v>
      </c>
      <c r="T316" s="122"/>
      <c r="U316" s="122"/>
      <c r="V316" s="122"/>
      <c r="W316" s="122"/>
      <c r="X316" s="122"/>
      <c r="Y316" s="129"/>
    </row>
    <row r="317" spans="2:25" ht="14.25" customHeight="1">
      <c r="B317" s="458"/>
      <c r="C317" s="461"/>
      <c r="D317" s="464"/>
      <c r="E317" s="123" t="s">
        <v>158</v>
      </c>
      <c r="F317" s="209" t="s">
        <v>159</v>
      </c>
      <c r="G317" s="124">
        <v>0</v>
      </c>
      <c r="H317" s="125">
        <f t="shared" ref="H317" si="1124">IFERROR(G317/G323,"-")</f>
        <v>0</v>
      </c>
      <c r="I317" s="126">
        <v>0</v>
      </c>
      <c r="J317" s="125">
        <f t="shared" ref="J317" si="1125">IFERROR(I317/D313,"-")</f>
        <v>0</v>
      </c>
      <c r="K317" s="127" t="str">
        <f t="shared" si="947"/>
        <v>-</v>
      </c>
      <c r="L317" s="464"/>
      <c r="M317" s="123" t="s">
        <v>158</v>
      </c>
      <c r="N317" s="209" t="s">
        <v>159</v>
      </c>
      <c r="O317" s="124">
        <v>0</v>
      </c>
      <c r="P317" s="125">
        <f t="shared" ref="P317" si="1126">IFERROR(O317/O323,"-")</f>
        <v>0</v>
      </c>
      <c r="Q317" s="126">
        <v>0</v>
      </c>
      <c r="R317" s="125">
        <f t="shared" ref="R317" si="1127">IFERROR(Q317/L313,"-")</f>
        <v>0</v>
      </c>
      <c r="S317" s="127" t="str">
        <f t="shared" si="949"/>
        <v>-</v>
      </c>
      <c r="T317" s="122"/>
      <c r="U317" s="122"/>
      <c r="V317" s="122"/>
      <c r="W317" s="122"/>
      <c r="X317" s="122"/>
      <c r="Y317" s="129"/>
    </row>
    <row r="318" spans="2:25" ht="14.25" customHeight="1">
      <c r="B318" s="458"/>
      <c r="C318" s="461"/>
      <c r="D318" s="464"/>
      <c r="E318" s="123" t="s">
        <v>160</v>
      </c>
      <c r="F318" s="209" t="s">
        <v>161</v>
      </c>
      <c r="G318" s="124">
        <v>0</v>
      </c>
      <c r="H318" s="125">
        <f t="shared" ref="H318" si="1128">IFERROR(G318/G323,"-")</f>
        <v>0</v>
      </c>
      <c r="I318" s="126">
        <v>0</v>
      </c>
      <c r="J318" s="125">
        <f t="shared" ref="J318" si="1129">IFERROR(I318/D313,"-")</f>
        <v>0</v>
      </c>
      <c r="K318" s="127" t="str">
        <f t="shared" si="947"/>
        <v>-</v>
      </c>
      <c r="L318" s="464"/>
      <c r="M318" s="123" t="s">
        <v>160</v>
      </c>
      <c r="N318" s="209" t="s">
        <v>161</v>
      </c>
      <c r="O318" s="124">
        <v>3004156</v>
      </c>
      <c r="P318" s="125">
        <f t="shared" ref="P318" si="1130">IFERROR(O318/O323,"-")</f>
        <v>0.12417346678118911</v>
      </c>
      <c r="Q318" s="126">
        <v>3</v>
      </c>
      <c r="R318" s="125">
        <f t="shared" ref="R318" si="1131">IFERROR(Q318/L313,"-")</f>
        <v>8.3333333333333329E-2</v>
      </c>
      <c r="S318" s="127">
        <f t="shared" si="949"/>
        <v>1001385.3333333334</v>
      </c>
      <c r="T318" s="122"/>
      <c r="U318" s="122"/>
      <c r="V318" s="122"/>
      <c r="W318" s="122"/>
      <c r="X318" s="122"/>
      <c r="Y318" s="129"/>
    </row>
    <row r="319" spans="2:25" ht="14.25" customHeight="1">
      <c r="B319" s="458"/>
      <c r="C319" s="461"/>
      <c r="D319" s="464"/>
      <c r="E319" s="123" t="s">
        <v>162</v>
      </c>
      <c r="F319" s="209" t="s">
        <v>163</v>
      </c>
      <c r="G319" s="124">
        <v>1070524</v>
      </c>
      <c r="H319" s="125">
        <f t="shared" ref="H319" si="1132">IFERROR(G319/G323,"-")</f>
        <v>0.39093875052860455</v>
      </c>
      <c r="I319" s="126">
        <v>6</v>
      </c>
      <c r="J319" s="125">
        <f t="shared" ref="J319" si="1133">IFERROR(I319/D313,"-")</f>
        <v>0.4</v>
      </c>
      <c r="K319" s="127">
        <f t="shared" si="947"/>
        <v>178420.66666666666</v>
      </c>
      <c r="L319" s="464"/>
      <c r="M319" s="123" t="s">
        <v>162</v>
      </c>
      <c r="N319" s="209" t="s">
        <v>163</v>
      </c>
      <c r="O319" s="124">
        <v>1252565</v>
      </c>
      <c r="P319" s="125">
        <f t="shared" ref="P319" si="1134">IFERROR(O319/O323,"-")</f>
        <v>5.1773389404138843E-2</v>
      </c>
      <c r="Q319" s="126">
        <v>5</v>
      </c>
      <c r="R319" s="125">
        <f t="shared" ref="R319" si="1135">IFERROR(Q319/L313,"-")</f>
        <v>0.1388888888888889</v>
      </c>
      <c r="S319" s="127">
        <f t="shared" si="949"/>
        <v>250513</v>
      </c>
      <c r="T319" s="122"/>
      <c r="U319" s="122"/>
      <c r="V319" s="122"/>
      <c r="W319" s="122"/>
      <c r="X319" s="122"/>
      <c r="Y319" s="129"/>
    </row>
    <row r="320" spans="2:25" ht="14.25" customHeight="1">
      <c r="B320" s="458"/>
      <c r="C320" s="461"/>
      <c r="D320" s="464"/>
      <c r="E320" s="123" t="s">
        <v>164</v>
      </c>
      <c r="F320" s="209" t="s">
        <v>165</v>
      </c>
      <c r="G320" s="124">
        <v>0</v>
      </c>
      <c r="H320" s="125">
        <f t="shared" ref="H320" si="1136">IFERROR(G320/G323,"-")</f>
        <v>0</v>
      </c>
      <c r="I320" s="126">
        <v>0</v>
      </c>
      <c r="J320" s="125">
        <f t="shared" ref="J320" si="1137">IFERROR(I320/D313,"-")</f>
        <v>0</v>
      </c>
      <c r="K320" s="127" t="str">
        <f t="shared" si="947"/>
        <v>-</v>
      </c>
      <c r="L320" s="464"/>
      <c r="M320" s="123" t="s">
        <v>164</v>
      </c>
      <c r="N320" s="209" t="s">
        <v>165</v>
      </c>
      <c r="O320" s="124">
        <v>0</v>
      </c>
      <c r="P320" s="125">
        <f t="shared" ref="P320" si="1138">IFERROR(O320/O323,"-")</f>
        <v>0</v>
      </c>
      <c r="Q320" s="126">
        <v>0</v>
      </c>
      <c r="R320" s="125">
        <f t="shared" ref="R320" si="1139">IFERROR(Q320/L313,"-")</f>
        <v>0</v>
      </c>
      <c r="S320" s="127" t="str">
        <f t="shared" si="949"/>
        <v>-</v>
      </c>
      <c r="T320" s="122"/>
      <c r="U320" s="122"/>
      <c r="V320" s="122"/>
      <c r="W320" s="122"/>
      <c r="X320" s="122"/>
      <c r="Y320" s="129"/>
    </row>
    <row r="321" spans="2:25" ht="14.25" customHeight="1">
      <c r="B321" s="458"/>
      <c r="C321" s="461"/>
      <c r="D321" s="464"/>
      <c r="E321" s="123" t="s">
        <v>166</v>
      </c>
      <c r="F321" s="209" t="s">
        <v>167</v>
      </c>
      <c r="G321" s="124">
        <v>37581</v>
      </c>
      <c r="H321" s="125">
        <f t="shared" ref="H321" si="1140">IFERROR(G321/G323,"-")</f>
        <v>1.3723997952045435E-2</v>
      </c>
      <c r="I321" s="126">
        <v>2</v>
      </c>
      <c r="J321" s="125">
        <f t="shared" ref="J321" si="1141">IFERROR(I321/D313,"-")</f>
        <v>0.13333333333333333</v>
      </c>
      <c r="K321" s="127">
        <f t="shared" si="947"/>
        <v>18790.5</v>
      </c>
      <c r="L321" s="464"/>
      <c r="M321" s="123" t="s">
        <v>166</v>
      </c>
      <c r="N321" s="209" t="s">
        <v>167</v>
      </c>
      <c r="O321" s="124">
        <v>297006</v>
      </c>
      <c r="P321" s="125">
        <f t="shared" ref="P321" si="1142">IFERROR(O321/O323,"-")</f>
        <v>1.2276414631867936E-2</v>
      </c>
      <c r="Q321" s="126">
        <v>10</v>
      </c>
      <c r="R321" s="125">
        <f t="shared" ref="R321" si="1143">IFERROR(Q321/L313,"-")</f>
        <v>0.27777777777777779</v>
      </c>
      <c r="S321" s="127">
        <f t="shared" si="949"/>
        <v>29700.6</v>
      </c>
      <c r="T321" s="122"/>
      <c r="U321" s="122"/>
      <c r="V321" s="122"/>
      <c r="W321" s="122"/>
      <c r="X321" s="122"/>
      <c r="Y321" s="129"/>
    </row>
    <row r="322" spans="2:25" ht="14.25" customHeight="1">
      <c r="B322" s="458"/>
      <c r="C322" s="461"/>
      <c r="D322" s="464"/>
      <c r="E322" s="130" t="s">
        <v>177</v>
      </c>
      <c r="F322" s="210" t="s">
        <v>178</v>
      </c>
      <c r="G322" s="131">
        <v>399740</v>
      </c>
      <c r="H322" s="132">
        <f t="shared" ref="H322" si="1144">IFERROR(G322/G323,"-")</f>
        <v>0.14597884413269052</v>
      </c>
      <c r="I322" s="133">
        <v>1</v>
      </c>
      <c r="J322" s="132">
        <f t="shared" ref="J322" si="1145">IFERROR(I322/D313,"-")</f>
        <v>6.6666666666666666E-2</v>
      </c>
      <c r="K322" s="134">
        <f t="shared" si="947"/>
        <v>399740</v>
      </c>
      <c r="L322" s="464"/>
      <c r="M322" s="130" t="s">
        <v>177</v>
      </c>
      <c r="N322" s="210" t="s">
        <v>178</v>
      </c>
      <c r="O322" s="131">
        <v>14111258</v>
      </c>
      <c r="P322" s="132">
        <f t="shared" ref="P322" si="1146">IFERROR(O322/O323,"-")</f>
        <v>0.58327324762888111</v>
      </c>
      <c r="Q322" s="133">
        <v>8</v>
      </c>
      <c r="R322" s="132">
        <f t="shared" ref="R322" si="1147">IFERROR(Q322/L313,"-")</f>
        <v>0.22222222222222221</v>
      </c>
      <c r="S322" s="134">
        <f t="shared" si="949"/>
        <v>1763907.25</v>
      </c>
      <c r="T322" s="122"/>
      <c r="U322" s="122"/>
      <c r="V322" s="122"/>
      <c r="W322" s="122"/>
      <c r="X322" s="122"/>
      <c r="Y322" s="129"/>
    </row>
    <row r="323" spans="2:25" ht="14.25" customHeight="1">
      <c r="B323" s="459"/>
      <c r="C323" s="462"/>
      <c r="D323" s="465"/>
      <c r="E323" s="135" t="s">
        <v>179</v>
      </c>
      <c r="F323" s="211"/>
      <c r="G323" s="136">
        <v>2738342</v>
      </c>
      <c r="H323" s="137" t="s">
        <v>181</v>
      </c>
      <c r="I323" s="138">
        <v>15</v>
      </c>
      <c r="J323" s="137">
        <f t="shared" ref="J323" si="1148">IFERROR(I323/D313,"-")</f>
        <v>1</v>
      </c>
      <c r="K323" s="139">
        <f t="shared" si="947"/>
        <v>182556.13333333333</v>
      </c>
      <c r="L323" s="465"/>
      <c r="M323" s="135" t="s">
        <v>179</v>
      </c>
      <c r="N323" s="211"/>
      <c r="O323" s="136">
        <v>24193220</v>
      </c>
      <c r="P323" s="137" t="s">
        <v>181</v>
      </c>
      <c r="Q323" s="138">
        <v>34</v>
      </c>
      <c r="R323" s="137">
        <f t="shared" ref="R323" si="1149">IFERROR(Q323/L313,"-")</f>
        <v>0.94444444444444442</v>
      </c>
      <c r="S323" s="139">
        <f t="shared" si="949"/>
        <v>711565.29411764711</v>
      </c>
      <c r="T323" s="122"/>
      <c r="U323" s="122"/>
      <c r="V323" s="122"/>
      <c r="W323" s="122"/>
      <c r="X323" s="122"/>
      <c r="Y323" s="129"/>
    </row>
    <row r="324" spans="2:25" ht="14.25" customHeight="1">
      <c r="B324" s="457">
        <v>30</v>
      </c>
      <c r="C324" s="460" t="s">
        <v>40</v>
      </c>
      <c r="D324" s="463">
        <f t="shared" ref="D324" si="1150">VLOOKUP(C324,$V$5:$X$78,2,0)</f>
        <v>16</v>
      </c>
      <c r="E324" s="117" t="s">
        <v>150</v>
      </c>
      <c r="F324" s="207" t="s">
        <v>151</v>
      </c>
      <c r="G324" s="118">
        <v>1773373</v>
      </c>
      <c r="H324" s="119">
        <f t="shared" ref="H324" si="1151">IFERROR(G324/G334,"-")</f>
        <v>0.21074895452832526</v>
      </c>
      <c r="I324" s="120">
        <v>15</v>
      </c>
      <c r="J324" s="119">
        <f t="shared" ref="J324" si="1152">IFERROR(I324/D324,"-")</f>
        <v>0.9375</v>
      </c>
      <c r="K324" s="121">
        <f t="shared" si="947"/>
        <v>118224.86666666667</v>
      </c>
      <c r="L324" s="463">
        <f t="shared" ref="L324" si="1153">VLOOKUP(C324,$V$5:$X$78,3,0)</f>
        <v>14</v>
      </c>
      <c r="M324" s="117" t="s">
        <v>150</v>
      </c>
      <c r="N324" s="207" t="s">
        <v>151</v>
      </c>
      <c r="O324" s="118">
        <v>181734</v>
      </c>
      <c r="P324" s="119">
        <f t="shared" ref="P324" si="1154">IFERROR(O324/O334,"-")</f>
        <v>0.13158460639524908</v>
      </c>
      <c r="Q324" s="120">
        <v>10</v>
      </c>
      <c r="R324" s="119">
        <f t="shared" ref="R324" si="1155">IFERROR(Q324/L324,"-")</f>
        <v>0.7142857142857143</v>
      </c>
      <c r="S324" s="121">
        <f t="shared" si="949"/>
        <v>18173.400000000001</v>
      </c>
      <c r="T324" s="122"/>
      <c r="U324" s="122"/>
      <c r="V324" s="122"/>
      <c r="W324" s="122"/>
      <c r="X324" s="122"/>
      <c r="Y324" s="129"/>
    </row>
    <row r="325" spans="2:25" ht="14.25" customHeight="1">
      <c r="B325" s="458"/>
      <c r="C325" s="461"/>
      <c r="D325" s="464"/>
      <c r="E325" s="123" t="s">
        <v>152</v>
      </c>
      <c r="F325" s="208" t="s">
        <v>153</v>
      </c>
      <c r="G325" s="124">
        <v>329564</v>
      </c>
      <c r="H325" s="125">
        <f t="shared" ref="H325" si="1156">IFERROR(G325/G334,"-")</f>
        <v>3.9165628691861777E-2</v>
      </c>
      <c r="I325" s="126">
        <v>12</v>
      </c>
      <c r="J325" s="125">
        <f t="shared" ref="J325" si="1157">IFERROR(I325/D324,"-")</f>
        <v>0.75</v>
      </c>
      <c r="K325" s="127">
        <f t="shared" si="947"/>
        <v>27463.666666666668</v>
      </c>
      <c r="L325" s="464"/>
      <c r="M325" s="123" t="s">
        <v>152</v>
      </c>
      <c r="N325" s="208" t="s">
        <v>153</v>
      </c>
      <c r="O325" s="124">
        <v>255500</v>
      </c>
      <c r="P325" s="125">
        <f t="shared" ref="P325" si="1158">IFERROR(O325/O334,"-")</f>
        <v>0.18499492078524732</v>
      </c>
      <c r="Q325" s="126">
        <v>6</v>
      </c>
      <c r="R325" s="125">
        <f t="shared" ref="R325" si="1159">IFERROR(Q325/L324,"-")</f>
        <v>0.42857142857142855</v>
      </c>
      <c r="S325" s="127">
        <f t="shared" si="949"/>
        <v>42583.333333333336</v>
      </c>
      <c r="T325" s="122"/>
      <c r="U325" s="122"/>
      <c r="V325" s="122"/>
      <c r="W325" s="122"/>
      <c r="X325" s="122"/>
      <c r="Y325" s="129"/>
    </row>
    <row r="326" spans="2:25" ht="14.25" customHeight="1">
      <c r="B326" s="458"/>
      <c r="C326" s="461"/>
      <c r="D326" s="464"/>
      <c r="E326" s="123" t="s">
        <v>154</v>
      </c>
      <c r="F326" s="209" t="s">
        <v>155</v>
      </c>
      <c r="G326" s="124">
        <v>1091767</v>
      </c>
      <c r="H326" s="125">
        <f t="shared" ref="H326" si="1160">IFERROR(G326/G334,"-")</f>
        <v>0.1297463950553697</v>
      </c>
      <c r="I326" s="126">
        <v>13</v>
      </c>
      <c r="J326" s="125">
        <f t="shared" ref="J326" si="1161">IFERROR(I326/D324,"-")</f>
        <v>0.8125</v>
      </c>
      <c r="K326" s="127">
        <f t="shared" si="947"/>
        <v>83982.076923076922</v>
      </c>
      <c r="L326" s="464"/>
      <c r="M326" s="123" t="s">
        <v>154</v>
      </c>
      <c r="N326" s="209" t="s">
        <v>155</v>
      </c>
      <c r="O326" s="124">
        <v>595274</v>
      </c>
      <c r="P326" s="125">
        <f t="shared" ref="P326" si="1162">IFERROR(O326/O334,"-")</f>
        <v>0.43100847935623215</v>
      </c>
      <c r="Q326" s="126">
        <v>11</v>
      </c>
      <c r="R326" s="125">
        <f t="shared" ref="R326" si="1163">IFERROR(Q326/L324,"-")</f>
        <v>0.7857142857142857</v>
      </c>
      <c r="S326" s="127">
        <f t="shared" si="949"/>
        <v>54115.818181818184</v>
      </c>
      <c r="T326" s="122"/>
      <c r="U326" s="122"/>
      <c r="V326" s="122"/>
      <c r="W326" s="122"/>
      <c r="X326" s="122"/>
      <c r="Y326" s="129"/>
    </row>
    <row r="327" spans="2:25" ht="14.25" customHeight="1">
      <c r="B327" s="458"/>
      <c r="C327" s="461"/>
      <c r="D327" s="464"/>
      <c r="E327" s="123" t="s">
        <v>156</v>
      </c>
      <c r="F327" s="209" t="s">
        <v>157</v>
      </c>
      <c r="G327" s="124">
        <v>1924431</v>
      </c>
      <c r="H327" s="125">
        <f t="shared" ref="H327" si="1164">IFERROR(G327/G334,"-")</f>
        <v>0.22870079859786946</v>
      </c>
      <c r="I327" s="126">
        <v>10</v>
      </c>
      <c r="J327" s="125">
        <f t="shared" ref="J327" si="1165">IFERROR(I327/D324,"-")</f>
        <v>0.625</v>
      </c>
      <c r="K327" s="127">
        <f t="shared" si="947"/>
        <v>192443.1</v>
      </c>
      <c r="L327" s="464"/>
      <c r="M327" s="123" t="s">
        <v>156</v>
      </c>
      <c r="N327" s="209" t="s">
        <v>157</v>
      </c>
      <c r="O327" s="124">
        <v>244181</v>
      </c>
      <c r="P327" s="125">
        <f t="shared" ref="P327" si="1166">IFERROR(O327/O334,"-")</f>
        <v>0.17679939237676115</v>
      </c>
      <c r="Q327" s="126">
        <v>3</v>
      </c>
      <c r="R327" s="125">
        <f t="shared" ref="R327" si="1167">IFERROR(Q327/L324,"-")</f>
        <v>0.21428571428571427</v>
      </c>
      <c r="S327" s="127">
        <f t="shared" si="949"/>
        <v>81393.666666666672</v>
      </c>
      <c r="T327" s="122"/>
      <c r="U327" s="122"/>
      <c r="V327" s="122"/>
      <c r="W327" s="122"/>
      <c r="X327" s="122"/>
      <c r="Y327" s="129"/>
    </row>
    <row r="328" spans="2:25" ht="14.25" customHeight="1">
      <c r="B328" s="458"/>
      <c r="C328" s="461"/>
      <c r="D328" s="464"/>
      <c r="E328" s="123" t="s">
        <v>158</v>
      </c>
      <c r="F328" s="209" t="s">
        <v>159</v>
      </c>
      <c r="G328" s="124">
        <v>0</v>
      </c>
      <c r="H328" s="125">
        <f t="shared" ref="H328" si="1168">IFERROR(G328/G334,"-")</f>
        <v>0</v>
      </c>
      <c r="I328" s="126">
        <v>0</v>
      </c>
      <c r="J328" s="125">
        <f t="shared" ref="J328" si="1169">IFERROR(I328/D324,"-")</f>
        <v>0</v>
      </c>
      <c r="K328" s="127" t="str">
        <f t="shared" si="947"/>
        <v>-</v>
      </c>
      <c r="L328" s="464"/>
      <c r="M328" s="123" t="s">
        <v>158</v>
      </c>
      <c r="N328" s="209" t="s">
        <v>159</v>
      </c>
      <c r="O328" s="124">
        <v>0</v>
      </c>
      <c r="P328" s="125">
        <f t="shared" ref="P328" si="1170">IFERROR(O328/O334,"-")</f>
        <v>0</v>
      </c>
      <c r="Q328" s="126">
        <v>0</v>
      </c>
      <c r="R328" s="125">
        <f t="shared" ref="R328" si="1171">IFERROR(Q328/L324,"-")</f>
        <v>0</v>
      </c>
      <c r="S328" s="127" t="str">
        <f t="shared" si="949"/>
        <v>-</v>
      </c>
      <c r="T328" s="122"/>
      <c r="U328" s="122"/>
      <c r="V328" s="122"/>
      <c r="W328" s="122"/>
      <c r="X328" s="122"/>
      <c r="Y328" s="129"/>
    </row>
    <row r="329" spans="2:25" ht="14.25" customHeight="1">
      <c r="B329" s="458"/>
      <c r="C329" s="461"/>
      <c r="D329" s="464"/>
      <c r="E329" s="123" t="s">
        <v>160</v>
      </c>
      <c r="F329" s="209" t="s">
        <v>161</v>
      </c>
      <c r="G329" s="124">
        <v>14162</v>
      </c>
      <c r="H329" s="125">
        <f t="shared" ref="H329" si="1172">IFERROR(G329/G334,"-")</f>
        <v>1.6830225192501196E-3</v>
      </c>
      <c r="I329" s="126">
        <v>3</v>
      </c>
      <c r="J329" s="125">
        <f t="shared" ref="J329" si="1173">IFERROR(I329/D324,"-")</f>
        <v>0.1875</v>
      </c>
      <c r="K329" s="127">
        <f t="shared" si="947"/>
        <v>4720.666666666667</v>
      </c>
      <c r="L329" s="464"/>
      <c r="M329" s="123" t="s">
        <v>160</v>
      </c>
      <c r="N329" s="209" t="s">
        <v>161</v>
      </c>
      <c r="O329" s="124">
        <v>2781</v>
      </c>
      <c r="P329" s="125">
        <f t="shared" ref="P329" si="1174">IFERROR(O329/O334,"-")</f>
        <v>2.0135846368053729E-3</v>
      </c>
      <c r="Q329" s="126">
        <v>1</v>
      </c>
      <c r="R329" s="125">
        <f t="shared" ref="R329" si="1175">IFERROR(Q329/L324,"-")</f>
        <v>7.1428571428571425E-2</v>
      </c>
      <c r="S329" s="127">
        <f t="shared" si="949"/>
        <v>2781</v>
      </c>
      <c r="T329" s="122"/>
      <c r="U329" s="122"/>
      <c r="V329" s="122"/>
      <c r="W329" s="122"/>
      <c r="X329" s="122"/>
      <c r="Y329" s="129"/>
    </row>
    <row r="330" spans="2:25" ht="14.25" customHeight="1">
      <c r="B330" s="458"/>
      <c r="C330" s="461"/>
      <c r="D330" s="464"/>
      <c r="E330" s="123" t="s">
        <v>162</v>
      </c>
      <c r="F330" s="209" t="s">
        <v>163</v>
      </c>
      <c r="G330" s="124">
        <v>272155</v>
      </c>
      <c r="H330" s="125">
        <f t="shared" ref="H330" si="1176">IFERROR(G330/G334,"-")</f>
        <v>3.2343100813904554E-2</v>
      </c>
      <c r="I330" s="126">
        <v>6</v>
      </c>
      <c r="J330" s="125">
        <f t="shared" ref="J330" si="1177">IFERROR(I330/D324,"-")</f>
        <v>0.375</v>
      </c>
      <c r="K330" s="127">
        <f t="shared" si="947"/>
        <v>45359.166666666664</v>
      </c>
      <c r="L330" s="464"/>
      <c r="M330" s="123" t="s">
        <v>162</v>
      </c>
      <c r="N330" s="209" t="s">
        <v>163</v>
      </c>
      <c r="O330" s="124">
        <v>74531</v>
      </c>
      <c r="P330" s="125">
        <f t="shared" ref="P330" si="1178">IFERROR(O330/O334,"-")</f>
        <v>5.3964213076498117E-2</v>
      </c>
      <c r="Q330" s="126">
        <v>5</v>
      </c>
      <c r="R330" s="125">
        <f t="shared" ref="R330" si="1179">IFERROR(Q330/L324,"-")</f>
        <v>0.35714285714285715</v>
      </c>
      <c r="S330" s="127">
        <f t="shared" si="949"/>
        <v>14906.2</v>
      </c>
      <c r="T330" s="122"/>
      <c r="U330" s="122"/>
      <c r="V330" s="122"/>
      <c r="W330" s="122"/>
      <c r="X330" s="122"/>
      <c r="Y330" s="129"/>
    </row>
    <row r="331" spans="2:25" ht="14.25" customHeight="1">
      <c r="B331" s="458"/>
      <c r="C331" s="461"/>
      <c r="D331" s="464"/>
      <c r="E331" s="123" t="s">
        <v>164</v>
      </c>
      <c r="F331" s="209" t="s">
        <v>165</v>
      </c>
      <c r="G331" s="124">
        <v>0</v>
      </c>
      <c r="H331" s="125">
        <f t="shared" ref="H331" si="1180">IFERROR(G331/G334,"-")</f>
        <v>0</v>
      </c>
      <c r="I331" s="126">
        <v>0</v>
      </c>
      <c r="J331" s="125">
        <f t="shared" ref="J331" si="1181">IFERROR(I331/D324,"-")</f>
        <v>0</v>
      </c>
      <c r="K331" s="127" t="str">
        <f t="shared" si="947"/>
        <v>-</v>
      </c>
      <c r="L331" s="464"/>
      <c r="M331" s="123" t="s">
        <v>164</v>
      </c>
      <c r="N331" s="209" t="s">
        <v>165</v>
      </c>
      <c r="O331" s="124">
        <v>0</v>
      </c>
      <c r="P331" s="125">
        <f t="shared" ref="P331" si="1182">IFERROR(O331/O334,"-")</f>
        <v>0</v>
      </c>
      <c r="Q331" s="126">
        <v>0</v>
      </c>
      <c r="R331" s="125">
        <f t="shared" ref="R331" si="1183">IFERROR(Q331/L324,"-")</f>
        <v>0</v>
      </c>
      <c r="S331" s="127" t="str">
        <f t="shared" si="949"/>
        <v>-</v>
      </c>
      <c r="T331" s="122"/>
      <c r="U331" s="122"/>
      <c r="V331" s="122"/>
      <c r="W331" s="122"/>
      <c r="X331" s="122"/>
      <c r="Y331" s="129"/>
    </row>
    <row r="332" spans="2:25" ht="14.25" customHeight="1">
      <c r="B332" s="458"/>
      <c r="C332" s="461"/>
      <c r="D332" s="464"/>
      <c r="E332" s="123" t="s">
        <v>166</v>
      </c>
      <c r="F332" s="209" t="s">
        <v>167</v>
      </c>
      <c r="G332" s="124">
        <v>14737</v>
      </c>
      <c r="H332" s="125">
        <f t="shared" ref="H332" si="1184">IFERROR(G332/G334,"-")</f>
        <v>1.7513559431004812E-3</v>
      </c>
      <c r="I332" s="126">
        <v>3</v>
      </c>
      <c r="J332" s="125">
        <f t="shared" ref="J332" si="1185">IFERROR(I332/D324,"-")</f>
        <v>0.1875</v>
      </c>
      <c r="K332" s="127">
        <f t="shared" si="947"/>
        <v>4912.333333333333</v>
      </c>
      <c r="L332" s="464"/>
      <c r="M332" s="123" t="s">
        <v>166</v>
      </c>
      <c r="N332" s="209" t="s">
        <v>167</v>
      </c>
      <c r="O332" s="124">
        <v>2717</v>
      </c>
      <c r="P332" s="125">
        <f t="shared" ref="P332" si="1186">IFERROR(O332/O334,"-")</f>
        <v>1.9672454002877377E-3</v>
      </c>
      <c r="Q332" s="126">
        <v>1</v>
      </c>
      <c r="R332" s="125">
        <f t="shared" ref="R332" si="1187">IFERROR(Q332/L324,"-")</f>
        <v>7.1428571428571425E-2</v>
      </c>
      <c r="S332" s="127">
        <f t="shared" si="949"/>
        <v>2717</v>
      </c>
      <c r="T332" s="122"/>
      <c r="U332" s="122"/>
      <c r="V332" s="122"/>
      <c r="W332" s="122"/>
      <c r="X332" s="122"/>
      <c r="Y332" s="129"/>
    </row>
    <row r="333" spans="2:25" ht="14.25" customHeight="1">
      <c r="B333" s="458"/>
      <c r="C333" s="461"/>
      <c r="D333" s="464"/>
      <c r="E333" s="130" t="s">
        <v>177</v>
      </c>
      <c r="F333" s="210" t="s">
        <v>178</v>
      </c>
      <c r="G333" s="131">
        <v>2994434</v>
      </c>
      <c r="H333" s="132">
        <f t="shared" ref="H333" si="1188">IFERROR(G333/G334,"-")</f>
        <v>0.35586074385031868</v>
      </c>
      <c r="I333" s="133">
        <v>1</v>
      </c>
      <c r="J333" s="132">
        <f t="shared" ref="J333" si="1189">IFERROR(I333/D324,"-")</f>
        <v>6.25E-2</v>
      </c>
      <c r="K333" s="134">
        <f t="shared" si="947"/>
        <v>2994434</v>
      </c>
      <c r="L333" s="464"/>
      <c r="M333" s="130" t="s">
        <v>177</v>
      </c>
      <c r="N333" s="210" t="s">
        <v>178</v>
      </c>
      <c r="O333" s="131">
        <v>24401</v>
      </c>
      <c r="P333" s="132">
        <f t="shared" ref="P333" si="1190">IFERROR(O333/O334,"-")</f>
        <v>1.7667557972919062E-2</v>
      </c>
      <c r="Q333" s="133">
        <v>3</v>
      </c>
      <c r="R333" s="132">
        <f t="shared" ref="R333" si="1191">IFERROR(Q333/L324,"-")</f>
        <v>0.21428571428571427</v>
      </c>
      <c r="S333" s="134">
        <f t="shared" si="949"/>
        <v>8133.666666666667</v>
      </c>
      <c r="T333" s="122"/>
      <c r="U333" s="122"/>
      <c r="V333" s="122"/>
      <c r="W333" s="122"/>
      <c r="X333" s="122"/>
      <c r="Y333" s="129"/>
    </row>
    <row r="334" spans="2:25" ht="14.25" customHeight="1">
      <c r="B334" s="459"/>
      <c r="C334" s="462"/>
      <c r="D334" s="465"/>
      <c r="E334" s="135" t="s">
        <v>179</v>
      </c>
      <c r="F334" s="211"/>
      <c r="G334" s="136">
        <v>8414623</v>
      </c>
      <c r="H334" s="137" t="s">
        <v>181</v>
      </c>
      <c r="I334" s="138">
        <v>16</v>
      </c>
      <c r="J334" s="137">
        <f t="shared" ref="J334" si="1192">IFERROR(I334/D324,"-")</f>
        <v>1</v>
      </c>
      <c r="K334" s="139">
        <f t="shared" ref="K334:K399" si="1193">IFERROR(G334/I334,"-")</f>
        <v>525913.9375</v>
      </c>
      <c r="L334" s="465"/>
      <c r="M334" s="135" t="s">
        <v>179</v>
      </c>
      <c r="N334" s="211"/>
      <c r="O334" s="136">
        <v>1381119</v>
      </c>
      <c r="P334" s="137" t="s">
        <v>181</v>
      </c>
      <c r="Q334" s="138">
        <v>13</v>
      </c>
      <c r="R334" s="137">
        <f t="shared" ref="R334" si="1194">IFERROR(Q334/L324,"-")</f>
        <v>0.9285714285714286</v>
      </c>
      <c r="S334" s="139">
        <f t="shared" ref="S334:S399" si="1195">IFERROR(O334/Q334,"-")</f>
        <v>106239.92307692308</v>
      </c>
      <c r="T334" s="122"/>
      <c r="U334" s="122"/>
      <c r="V334" s="122"/>
      <c r="W334" s="122"/>
      <c r="X334" s="122"/>
      <c r="Y334" s="129"/>
    </row>
    <row r="335" spans="2:25" ht="14.25" customHeight="1">
      <c r="B335" s="457">
        <v>31</v>
      </c>
      <c r="C335" s="460" t="s">
        <v>41</v>
      </c>
      <c r="D335" s="463">
        <f t="shared" ref="D335" si="1196">VLOOKUP(C335,$V$5:$X$78,2,0)</f>
        <v>9</v>
      </c>
      <c r="E335" s="117" t="s">
        <v>150</v>
      </c>
      <c r="F335" s="207" t="s">
        <v>151</v>
      </c>
      <c r="G335" s="118">
        <v>1288611</v>
      </c>
      <c r="H335" s="119">
        <f t="shared" ref="H335" si="1197">IFERROR(G335/G345,"-")</f>
        <v>0.36305231813659905</v>
      </c>
      <c r="I335" s="120">
        <v>7</v>
      </c>
      <c r="J335" s="119">
        <f t="shared" ref="J335" si="1198">IFERROR(I335/D335,"-")</f>
        <v>0.77777777777777779</v>
      </c>
      <c r="K335" s="121">
        <f t="shared" si="1193"/>
        <v>184087.28571428571</v>
      </c>
      <c r="L335" s="463">
        <f t="shared" ref="L335" si="1199">VLOOKUP(C335,$V$5:$X$78,3,0)</f>
        <v>37</v>
      </c>
      <c r="M335" s="117" t="s">
        <v>150</v>
      </c>
      <c r="N335" s="207" t="s">
        <v>151</v>
      </c>
      <c r="O335" s="118">
        <v>1230667</v>
      </c>
      <c r="P335" s="119">
        <f t="shared" ref="P335" si="1200">IFERROR(O335/O345,"-")</f>
        <v>6.1274587417336587E-2</v>
      </c>
      <c r="Q335" s="120">
        <v>30</v>
      </c>
      <c r="R335" s="119">
        <f t="shared" ref="R335" si="1201">IFERROR(Q335/L335,"-")</f>
        <v>0.81081081081081086</v>
      </c>
      <c r="S335" s="121">
        <f t="shared" si="1195"/>
        <v>41022.23333333333</v>
      </c>
      <c r="T335" s="122"/>
      <c r="U335" s="122"/>
      <c r="V335" s="122"/>
      <c r="W335" s="122"/>
      <c r="X335" s="122"/>
      <c r="Y335" s="129"/>
    </row>
    <row r="336" spans="2:25" ht="14.25" customHeight="1">
      <c r="B336" s="458"/>
      <c r="C336" s="461"/>
      <c r="D336" s="464"/>
      <c r="E336" s="123" t="s">
        <v>152</v>
      </c>
      <c r="F336" s="208" t="s">
        <v>153</v>
      </c>
      <c r="G336" s="124">
        <v>554253</v>
      </c>
      <c r="H336" s="125">
        <f t="shared" ref="H336" si="1202">IFERROR(G336/G345,"-")</f>
        <v>0.15615483375833702</v>
      </c>
      <c r="I336" s="126">
        <v>7</v>
      </c>
      <c r="J336" s="125">
        <f t="shared" ref="J336" si="1203">IFERROR(I336/D335,"-")</f>
        <v>0.77777777777777779</v>
      </c>
      <c r="K336" s="127">
        <f t="shared" si="1193"/>
        <v>79179</v>
      </c>
      <c r="L336" s="464"/>
      <c r="M336" s="123" t="s">
        <v>152</v>
      </c>
      <c r="N336" s="208" t="s">
        <v>153</v>
      </c>
      <c r="O336" s="124">
        <v>515604</v>
      </c>
      <c r="P336" s="125">
        <f t="shared" ref="P336" si="1204">IFERROR(O336/O345,"-")</f>
        <v>2.5671788039110834E-2</v>
      </c>
      <c r="Q336" s="126">
        <v>13</v>
      </c>
      <c r="R336" s="125">
        <f t="shared" ref="R336" si="1205">IFERROR(Q336/L335,"-")</f>
        <v>0.35135135135135137</v>
      </c>
      <c r="S336" s="127">
        <f t="shared" si="1195"/>
        <v>39661.846153846156</v>
      </c>
      <c r="T336" s="122"/>
      <c r="U336" s="122"/>
      <c r="V336" s="122"/>
      <c r="W336" s="122"/>
      <c r="X336" s="122"/>
      <c r="Y336" s="129"/>
    </row>
    <row r="337" spans="2:25" ht="14.25" customHeight="1">
      <c r="B337" s="458"/>
      <c r="C337" s="461"/>
      <c r="D337" s="464"/>
      <c r="E337" s="123" t="s">
        <v>154</v>
      </c>
      <c r="F337" s="209" t="s">
        <v>155</v>
      </c>
      <c r="G337" s="124">
        <v>718545</v>
      </c>
      <c r="H337" s="125">
        <f t="shared" ref="H337" si="1206">IFERROR(G337/G345,"-")</f>
        <v>0.20244234135473199</v>
      </c>
      <c r="I337" s="126">
        <v>8</v>
      </c>
      <c r="J337" s="125">
        <f t="shared" ref="J337" si="1207">IFERROR(I337/D335,"-")</f>
        <v>0.88888888888888884</v>
      </c>
      <c r="K337" s="127">
        <f t="shared" si="1193"/>
        <v>89818.125</v>
      </c>
      <c r="L337" s="464"/>
      <c r="M337" s="123" t="s">
        <v>154</v>
      </c>
      <c r="N337" s="209" t="s">
        <v>155</v>
      </c>
      <c r="O337" s="124">
        <v>1067588</v>
      </c>
      <c r="P337" s="125">
        <f t="shared" ref="P337" si="1208">IFERROR(O337/O345,"-")</f>
        <v>5.3154926744358573E-2</v>
      </c>
      <c r="Q337" s="126">
        <v>23</v>
      </c>
      <c r="R337" s="125">
        <f t="shared" ref="R337" si="1209">IFERROR(Q337/L335,"-")</f>
        <v>0.6216216216216216</v>
      </c>
      <c r="S337" s="127">
        <f t="shared" si="1195"/>
        <v>46416.869565217392</v>
      </c>
      <c r="T337" s="122"/>
      <c r="U337" s="122"/>
      <c r="V337" s="122"/>
      <c r="W337" s="122"/>
      <c r="X337" s="122"/>
      <c r="Y337" s="129"/>
    </row>
    <row r="338" spans="2:25" ht="14.25" customHeight="1">
      <c r="B338" s="458"/>
      <c r="C338" s="461"/>
      <c r="D338" s="464"/>
      <c r="E338" s="123" t="s">
        <v>156</v>
      </c>
      <c r="F338" s="209" t="s">
        <v>157</v>
      </c>
      <c r="G338" s="124">
        <v>605748</v>
      </c>
      <c r="H338" s="125">
        <f t="shared" ref="H338" si="1210">IFERROR(G338/G345,"-")</f>
        <v>0.17066299729445783</v>
      </c>
      <c r="I338" s="126">
        <v>7</v>
      </c>
      <c r="J338" s="125">
        <f t="shared" ref="J338" si="1211">IFERROR(I338/D335,"-")</f>
        <v>0.77777777777777779</v>
      </c>
      <c r="K338" s="127">
        <f t="shared" si="1193"/>
        <v>86535.428571428565</v>
      </c>
      <c r="L338" s="464"/>
      <c r="M338" s="123" t="s">
        <v>156</v>
      </c>
      <c r="N338" s="209" t="s">
        <v>157</v>
      </c>
      <c r="O338" s="124">
        <v>230167</v>
      </c>
      <c r="P338" s="125">
        <f t="shared" ref="P338" si="1212">IFERROR(O338/O345,"-")</f>
        <v>1.1459954611674896E-2</v>
      </c>
      <c r="Q338" s="126">
        <v>13</v>
      </c>
      <c r="R338" s="125">
        <f t="shared" ref="R338" si="1213">IFERROR(Q338/L335,"-")</f>
        <v>0.35135135135135137</v>
      </c>
      <c r="S338" s="127">
        <f t="shared" si="1195"/>
        <v>17705.153846153848</v>
      </c>
      <c r="T338" s="122"/>
      <c r="U338" s="122"/>
      <c r="V338" s="122"/>
      <c r="W338" s="122"/>
      <c r="X338" s="122"/>
      <c r="Y338" s="129"/>
    </row>
    <row r="339" spans="2:25" ht="14.25" customHeight="1">
      <c r="B339" s="458"/>
      <c r="C339" s="461"/>
      <c r="D339" s="464"/>
      <c r="E339" s="123" t="s">
        <v>158</v>
      </c>
      <c r="F339" s="209" t="s">
        <v>159</v>
      </c>
      <c r="G339" s="124">
        <v>0</v>
      </c>
      <c r="H339" s="125">
        <f t="shared" ref="H339" si="1214">IFERROR(G339/G345,"-")</f>
        <v>0</v>
      </c>
      <c r="I339" s="126">
        <v>0</v>
      </c>
      <c r="J339" s="125">
        <f t="shared" ref="J339" si="1215">IFERROR(I339/D335,"-")</f>
        <v>0</v>
      </c>
      <c r="K339" s="127" t="str">
        <f t="shared" si="1193"/>
        <v>-</v>
      </c>
      <c r="L339" s="464"/>
      <c r="M339" s="123" t="s">
        <v>158</v>
      </c>
      <c r="N339" s="209" t="s">
        <v>159</v>
      </c>
      <c r="O339" s="124">
        <v>0</v>
      </c>
      <c r="P339" s="125">
        <f t="shared" ref="P339" si="1216">IFERROR(O339/O345,"-")</f>
        <v>0</v>
      </c>
      <c r="Q339" s="126">
        <v>0</v>
      </c>
      <c r="R339" s="125">
        <f t="shared" ref="R339" si="1217">IFERROR(Q339/L335,"-")</f>
        <v>0</v>
      </c>
      <c r="S339" s="127" t="str">
        <f t="shared" si="1195"/>
        <v>-</v>
      </c>
      <c r="T339" s="122"/>
      <c r="U339" s="122"/>
      <c r="V339" s="122"/>
      <c r="W339" s="122"/>
      <c r="X339" s="122"/>
      <c r="Y339" s="129"/>
    </row>
    <row r="340" spans="2:25" ht="14.25" customHeight="1">
      <c r="B340" s="458"/>
      <c r="C340" s="461"/>
      <c r="D340" s="464"/>
      <c r="E340" s="123" t="s">
        <v>160</v>
      </c>
      <c r="F340" s="209" t="s">
        <v>161</v>
      </c>
      <c r="G340" s="124">
        <v>3976</v>
      </c>
      <c r="H340" s="125">
        <f t="shared" ref="H340" si="1218">IFERROR(G340/G345,"-")</f>
        <v>1.1201953241987829E-3</v>
      </c>
      <c r="I340" s="126">
        <v>1</v>
      </c>
      <c r="J340" s="125">
        <f t="shared" ref="J340" si="1219">IFERROR(I340/D335,"-")</f>
        <v>0.1111111111111111</v>
      </c>
      <c r="K340" s="127">
        <f t="shared" si="1193"/>
        <v>3976</v>
      </c>
      <c r="L340" s="464"/>
      <c r="M340" s="123" t="s">
        <v>160</v>
      </c>
      <c r="N340" s="209" t="s">
        <v>161</v>
      </c>
      <c r="O340" s="124">
        <v>22732</v>
      </c>
      <c r="P340" s="125">
        <f t="shared" ref="P340" si="1220">IFERROR(O340/O345,"-")</f>
        <v>1.131820322776913E-3</v>
      </c>
      <c r="Q340" s="126">
        <v>2</v>
      </c>
      <c r="R340" s="125">
        <f t="shared" ref="R340" si="1221">IFERROR(Q340/L335,"-")</f>
        <v>5.4054054054054057E-2</v>
      </c>
      <c r="S340" s="127">
        <f t="shared" si="1195"/>
        <v>11366</v>
      </c>
      <c r="T340" s="122"/>
      <c r="U340" s="122"/>
      <c r="V340" s="122"/>
      <c r="W340" s="122"/>
      <c r="X340" s="122"/>
      <c r="Y340" s="129"/>
    </row>
    <row r="341" spans="2:25" ht="14.25" customHeight="1">
      <c r="B341" s="458"/>
      <c r="C341" s="461"/>
      <c r="D341" s="464"/>
      <c r="E341" s="123" t="s">
        <v>162</v>
      </c>
      <c r="F341" s="209" t="s">
        <v>163</v>
      </c>
      <c r="G341" s="124">
        <v>62705</v>
      </c>
      <c r="H341" s="125">
        <f t="shared" ref="H341" si="1222">IFERROR(G341/G345,"-")</f>
        <v>1.7666460715262747E-2</v>
      </c>
      <c r="I341" s="126">
        <v>1</v>
      </c>
      <c r="J341" s="125">
        <f t="shared" ref="J341" si="1223">IFERROR(I341/D335,"-")</f>
        <v>0.1111111111111111</v>
      </c>
      <c r="K341" s="127">
        <f t="shared" si="1193"/>
        <v>62705</v>
      </c>
      <c r="L341" s="464"/>
      <c r="M341" s="123" t="s">
        <v>162</v>
      </c>
      <c r="N341" s="209" t="s">
        <v>163</v>
      </c>
      <c r="O341" s="124">
        <v>6229485</v>
      </c>
      <c r="P341" s="125">
        <f t="shared" ref="P341" si="1224">IFERROR(O341/O345,"-")</f>
        <v>0.31016442563056212</v>
      </c>
      <c r="Q341" s="126">
        <v>11</v>
      </c>
      <c r="R341" s="125">
        <f t="shared" ref="R341" si="1225">IFERROR(Q341/L335,"-")</f>
        <v>0.29729729729729731</v>
      </c>
      <c r="S341" s="127">
        <f t="shared" si="1195"/>
        <v>566316.81818181823</v>
      </c>
      <c r="T341" s="122"/>
      <c r="U341" s="122"/>
      <c r="V341" s="122"/>
      <c r="W341" s="122"/>
      <c r="X341" s="122"/>
      <c r="Y341" s="129"/>
    </row>
    <row r="342" spans="2:25" ht="14.25" customHeight="1">
      <c r="B342" s="458"/>
      <c r="C342" s="461"/>
      <c r="D342" s="464"/>
      <c r="E342" s="123" t="s">
        <v>164</v>
      </c>
      <c r="F342" s="209" t="s">
        <v>165</v>
      </c>
      <c r="G342" s="124">
        <v>0</v>
      </c>
      <c r="H342" s="125">
        <f t="shared" ref="H342" si="1226">IFERROR(G342/G345,"-")</f>
        <v>0</v>
      </c>
      <c r="I342" s="126">
        <v>0</v>
      </c>
      <c r="J342" s="125">
        <f t="shared" ref="J342" si="1227">IFERROR(I342/D335,"-")</f>
        <v>0</v>
      </c>
      <c r="K342" s="127" t="str">
        <f t="shared" si="1193"/>
        <v>-</v>
      </c>
      <c r="L342" s="464"/>
      <c r="M342" s="123" t="s">
        <v>164</v>
      </c>
      <c r="N342" s="209" t="s">
        <v>165</v>
      </c>
      <c r="O342" s="124">
        <v>0</v>
      </c>
      <c r="P342" s="125">
        <f t="shared" ref="P342" si="1228">IFERROR(O342/O345,"-")</f>
        <v>0</v>
      </c>
      <c r="Q342" s="126">
        <v>0</v>
      </c>
      <c r="R342" s="125">
        <f t="shared" ref="R342" si="1229">IFERROR(Q342/L335,"-")</f>
        <v>0</v>
      </c>
      <c r="S342" s="127" t="str">
        <f t="shared" si="1195"/>
        <v>-</v>
      </c>
      <c r="T342" s="122"/>
      <c r="U342" s="122"/>
      <c r="V342" s="122"/>
      <c r="W342" s="122"/>
      <c r="X342" s="122"/>
      <c r="Y342" s="129"/>
    </row>
    <row r="343" spans="2:25" ht="14.25" customHeight="1">
      <c r="B343" s="458"/>
      <c r="C343" s="461"/>
      <c r="D343" s="464"/>
      <c r="E343" s="123" t="s">
        <v>166</v>
      </c>
      <c r="F343" s="209" t="s">
        <v>167</v>
      </c>
      <c r="G343" s="124">
        <v>262</v>
      </c>
      <c r="H343" s="125">
        <f t="shared" ref="H343" si="1230">IFERROR(G343/G345,"-")</f>
        <v>7.3815687862193431E-5</v>
      </c>
      <c r="I343" s="126">
        <v>1</v>
      </c>
      <c r="J343" s="125">
        <f t="shared" ref="J343" si="1231">IFERROR(I343/D335,"-")</f>
        <v>0.1111111111111111</v>
      </c>
      <c r="K343" s="127">
        <f t="shared" si="1193"/>
        <v>262</v>
      </c>
      <c r="L343" s="464"/>
      <c r="M343" s="123" t="s">
        <v>166</v>
      </c>
      <c r="N343" s="209" t="s">
        <v>167</v>
      </c>
      <c r="O343" s="124">
        <v>38001</v>
      </c>
      <c r="P343" s="125">
        <f t="shared" ref="P343" si="1232">IFERROR(O343/O345,"-")</f>
        <v>1.8920598313322838E-3</v>
      </c>
      <c r="Q343" s="126">
        <v>7</v>
      </c>
      <c r="R343" s="125">
        <f t="shared" ref="R343" si="1233">IFERROR(Q343/L335,"-")</f>
        <v>0.1891891891891892</v>
      </c>
      <c r="S343" s="127">
        <f t="shared" si="1195"/>
        <v>5428.7142857142853</v>
      </c>
      <c r="T343" s="122"/>
      <c r="U343" s="122"/>
      <c r="V343" s="122"/>
      <c r="W343" s="122"/>
      <c r="X343" s="122"/>
      <c r="Y343" s="129"/>
    </row>
    <row r="344" spans="2:25" ht="14.25" customHeight="1">
      <c r="B344" s="458"/>
      <c r="C344" s="461"/>
      <c r="D344" s="464"/>
      <c r="E344" s="130" t="s">
        <v>177</v>
      </c>
      <c r="F344" s="210" t="s">
        <v>178</v>
      </c>
      <c r="G344" s="131">
        <v>315281</v>
      </c>
      <c r="H344" s="132">
        <f t="shared" ref="H344" si="1234">IFERROR(G344/G345,"-")</f>
        <v>8.8827037728550412E-2</v>
      </c>
      <c r="I344" s="133">
        <v>2</v>
      </c>
      <c r="J344" s="132">
        <f t="shared" ref="J344" si="1235">IFERROR(I344/D335,"-")</f>
        <v>0.22222222222222221</v>
      </c>
      <c r="K344" s="134">
        <f t="shared" si="1193"/>
        <v>157640.5</v>
      </c>
      <c r="L344" s="464"/>
      <c r="M344" s="130" t="s">
        <v>177</v>
      </c>
      <c r="N344" s="210" t="s">
        <v>178</v>
      </c>
      <c r="O344" s="131">
        <v>10750216</v>
      </c>
      <c r="P344" s="132">
        <f t="shared" ref="P344" si="1236">IFERROR(O344/O345,"-")</f>
        <v>0.53525043740284772</v>
      </c>
      <c r="Q344" s="133">
        <v>4</v>
      </c>
      <c r="R344" s="132">
        <f t="shared" ref="R344" si="1237">IFERROR(Q344/L335,"-")</f>
        <v>0.10810810810810811</v>
      </c>
      <c r="S344" s="134">
        <f t="shared" si="1195"/>
        <v>2687554</v>
      </c>
      <c r="T344" s="122"/>
      <c r="U344" s="122"/>
      <c r="V344" s="122"/>
      <c r="W344" s="122"/>
      <c r="X344" s="122"/>
      <c r="Y344" s="129"/>
    </row>
    <row r="345" spans="2:25" ht="14.25" customHeight="1">
      <c r="B345" s="459"/>
      <c r="C345" s="462"/>
      <c r="D345" s="465"/>
      <c r="E345" s="135" t="s">
        <v>179</v>
      </c>
      <c r="F345" s="211"/>
      <c r="G345" s="136">
        <v>3549381</v>
      </c>
      <c r="H345" s="137" t="s">
        <v>181</v>
      </c>
      <c r="I345" s="138">
        <v>9</v>
      </c>
      <c r="J345" s="137">
        <f t="shared" ref="J345" si="1238">IFERROR(I345/D335,"-")</f>
        <v>1</v>
      </c>
      <c r="K345" s="139">
        <f t="shared" si="1193"/>
        <v>394375.66666666669</v>
      </c>
      <c r="L345" s="465"/>
      <c r="M345" s="135" t="s">
        <v>179</v>
      </c>
      <c r="N345" s="211"/>
      <c r="O345" s="136">
        <v>20084460</v>
      </c>
      <c r="P345" s="137" t="s">
        <v>181</v>
      </c>
      <c r="Q345" s="138">
        <v>35</v>
      </c>
      <c r="R345" s="137">
        <f t="shared" ref="R345" si="1239">IFERROR(Q345/L335,"-")</f>
        <v>0.94594594594594594</v>
      </c>
      <c r="S345" s="139">
        <f t="shared" si="1195"/>
        <v>573841.71428571432</v>
      </c>
      <c r="T345" s="122"/>
      <c r="U345" s="122"/>
      <c r="V345" s="122"/>
      <c r="W345" s="122"/>
      <c r="X345" s="122"/>
      <c r="Y345" s="129"/>
    </row>
    <row r="346" spans="2:25" ht="14.25" customHeight="1">
      <c r="B346" s="457">
        <v>32</v>
      </c>
      <c r="C346" s="460" t="s">
        <v>42</v>
      </c>
      <c r="D346" s="463">
        <f t="shared" ref="D346" si="1240">VLOOKUP(C346,$V$5:$X$78,2,0)</f>
        <v>18</v>
      </c>
      <c r="E346" s="117" t="s">
        <v>150</v>
      </c>
      <c r="F346" s="207" t="s">
        <v>151</v>
      </c>
      <c r="G346" s="118">
        <v>2504186</v>
      </c>
      <c r="H346" s="119">
        <f t="shared" ref="H346" si="1241">IFERROR(G346/G356,"-")</f>
        <v>0.59367897392202762</v>
      </c>
      <c r="I346" s="120">
        <v>15</v>
      </c>
      <c r="J346" s="119">
        <f t="shared" ref="J346" si="1242">IFERROR(I346/D346,"-")</f>
        <v>0.83333333333333337</v>
      </c>
      <c r="K346" s="121">
        <f t="shared" si="1193"/>
        <v>166945.73333333334</v>
      </c>
      <c r="L346" s="463">
        <f t="shared" ref="L346" si="1243">VLOOKUP(C346,$V$5:$X$78,3,0)</f>
        <v>47</v>
      </c>
      <c r="M346" s="117" t="s">
        <v>150</v>
      </c>
      <c r="N346" s="207" t="s">
        <v>151</v>
      </c>
      <c r="O346" s="118">
        <v>2919241</v>
      </c>
      <c r="P346" s="119">
        <f t="shared" ref="P346" si="1244">IFERROR(O346/O356,"-")</f>
        <v>0.10551627827423886</v>
      </c>
      <c r="Q346" s="120">
        <v>31</v>
      </c>
      <c r="R346" s="119">
        <f t="shared" ref="R346" si="1245">IFERROR(Q346/L346,"-")</f>
        <v>0.65957446808510634</v>
      </c>
      <c r="S346" s="121">
        <f t="shared" si="1195"/>
        <v>94169.06451612903</v>
      </c>
      <c r="T346" s="122"/>
      <c r="U346" s="122"/>
      <c r="V346" s="122"/>
      <c r="W346" s="122"/>
      <c r="X346" s="122"/>
      <c r="Y346" s="129"/>
    </row>
    <row r="347" spans="2:25" ht="14.25" customHeight="1">
      <c r="B347" s="458"/>
      <c r="C347" s="461"/>
      <c r="D347" s="464"/>
      <c r="E347" s="123" t="s">
        <v>152</v>
      </c>
      <c r="F347" s="208" t="s">
        <v>153</v>
      </c>
      <c r="G347" s="124">
        <v>228196</v>
      </c>
      <c r="H347" s="125">
        <f t="shared" ref="H347" si="1246">IFERROR(G347/G356,"-")</f>
        <v>5.4099482679445934E-2</v>
      </c>
      <c r="I347" s="126">
        <v>8</v>
      </c>
      <c r="J347" s="125">
        <f t="shared" ref="J347" si="1247">IFERROR(I347/D346,"-")</f>
        <v>0.44444444444444442</v>
      </c>
      <c r="K347" s="127">
        <f t="shared" si="1193"/>
        <v>28524.5</v>
      </c>
      <c r="L347" s="464"/>
      <c r="M347" s="123" t="s">
        <v>152</v>
      </c>
      <c r="N347" s="208" t="s">
        <v>153</v>
      </c>
      <c r="O347" s="124">
        <v>823744</v>
      </c>
      <c r="P347" s="125">
        <f t="shared" ref="P347" si="1248">IFERROR(O347/O356,"-")</f>
        <v>2.9774315012270181E-2</v>
      </c>
      <c r="Q347" s="126">
        <v>16</v>
      </c>
      <c r="R347" s="125">
        <f t="shared" ref="R347" si="1249">IFERROR(Q347/L346,"-")</f>
        <v>0.34042553191489361</v>
      </c>
      <c r="S347" s="127">
        <f t="shared" si="1195"/>
        <v>51484</v>
      </c>
      <c r="T347" s="122"/>
      <c r="U347" s="122"/>
      <c r="V347" s="122"/>
      <c r="W347" s="122"/>
      <c r="X347" s="122"/>
      <c r="Y347" s="129"/>
    </row>
    <row r="348" spans="2:25" ht="14.25" customHeight="1">
      <c r="B348" s="458"/>
      <c r="C348" s="461"/>
      <c r="D348" s="464"/>
      <c r="E348" s="123" t="s">
        <v>154</v>
      </c>
      <c r="F348" s="209" t="s">
        <v>155</v>
      </c>
      <c r="G348" s="124">
        <v>598451</v>
      </c>
      <c r="H348" s="125">
        <f t="shared" ref="H348" si="1250">IFERROR(G348/G356,"-")</f>
        <v>0.1418775504785233</v>
      </c>
      <c r="I348" s="126">
        <v>14</v>
      </c>
      <c r="J348" s="125">
        <f t="shared" ref="J348" si="1251">IFERROR(I348/D346,"-")</f>
        <v>0.77777777777777779</v>
      </c>
      <c r="K348" s="127">
        <f t="shared" si="1193"/>
        <v>42746.5</v>
      </c>
      <c r="L348" s="464"/>
      <c r="M348" s="123" t="s">
        <v>154</v>
      </c>
      <c r="N348" s="209" t="s">
        <v>155</v>
      </c>
      <c r="O348" s="124">
        <v>2505108</v>
      </c>
      <c r="P348" s="125">
        <f t="shared" ref="P348" si="1252">IFERROR(O348/O356,"-")</f>
        <v>9.0547396681199654E-2</v>
      </c>
      <c r="Q348" s="126">
        <v>39</v>
      </c>
      <c r="R348" s="125">
        <f t="shared" ref="R348" si="1253">IFERROR(Q348/L346,"-")</f>
        <v>0.82978723404255317</v>
      </c>
      <c r="S348" s="127">
        <f t="shared" si="1195"/>
        <v>64233.538461538461</v>
      </c>
      <c r="T348" s="122"/>
      <c r="U348" s="122"/>
      <c r="V348" s="122"/>
      <c r="W348" s="122"/>
      <c r="X348" s="122"/>
      <c r="Y348" s="129"/>
    </row>
    <row r="349" spans="2:25" ht="14.25" customHeight="1">
      <c r="B349" s="458"/>
      <c r="C349" s="461"/>
      <c r="D349" s="464"/>
      <c r="E349" s="123" t="s">
        <v>156</v>
      </c>
      <c r="F349" s="209" t="s">
        <v>157</v>
      </c>
      <c r="G349" s="124">
        <v>230294</v>
      </c>
      <c r="H349" s="125">
        <f t="shared" ref="H349" si="1254">IFERROR(G349/G356,"-")</f>
        <v>5.4596865256973492E-2</v>
      </c>
      <c r="I349" s="126">
        <v>8</v>
      </c>
      <c r="J349" s="125">
        <f t="shared" ref="J349" si="1255">IFERROR(I349/D346,"-")</f>
        <v>0.44444444444444442</v>
      </c>
      <c r="K349" s="127">
        <f t="shared" si="1193"/>
        <v>28786.75</v>
      </c>
      <c r="L349" s="464"/>
      <c r="M349" s="123" t="s">
        <v>156</v>
      </c>
      <c r="N349" s="209" t="s">
        <v>157</v>
      </c>
      <c r="O349" s="124">
        <v>888609</v>
      </c>
      <c r="P349" s="125">
        <f t="shared" ref="P349" si="1256">IFERROR(O349/O356,"-")</f>
        <v>3.2118867377168625E-2</v>
      </c>
      <c r="Q349" s="126">
        <v>20</v>
      </c>
      <c r="R349" s="125">
        <f t="shared" ref="R349" si="1257">IFERROR(Q349/L346,"-")</f>
        <v>0.42553191489361702</v>
      </c>
      <c r="S349" s="127">
        <f t="shared" si="1195"/>
        <v>44430.45</v>
      </c>
      <c r="T349" s="122"/>
      <c r="U349" s="122"/>
      <c r="V349" s="122"/>
      <c r="W349" s="122"/>
      <c r="X349" s="122"/>
      <c r="Y349" s="129"/>
    </row>
    <row r="350" spans="2:25" ht="14.25" customHeight="1">
      <c r="B350" s="458"/>
      <c r="C350" s="461"/>
      <c r="D350" s="464"/>
      <c r="E350" s="123" t="s">
        <v>158</v>
      </c>
      <c r="F350" s="209" t="s">
        <v>159</v>
      </c>
      <c r="G350" s="124">
        <v>0</v>
      </c>
      <c r="H350" s="125">
        <f t="shared" ref="H350" si="1258">IFERROR(G350/G356,"-")</f>
        <v>0</v>
      </c>
      <c r="I350" s="126">
        <v>0</v>
      </c>
      <c r="J350" s="125">
        <f t="shared" ref="J350" si="1259">IFERROR(I350/D346,"-")</f>
        <v>0</v>
      </c>
      <c r="K350" s="127" t="str">
        <f t="shared" si="1193"/>
        <v>-</v>
      </c>
      <c r="L350" s="464"/>
      <c r="M350" s="123" t="s">
        <v>158</v>
      </c>
      <c r="N350" s="209" t="s">
        <v>159</v>
      </c>
      <c r="O350" s="124">
        <v>2104194</v>
      </c>
      <c r="P350" s="125">
        <f t="shared" ref="P350" si="1260">IFERROR(O350/O356,"-")</f>
        <v>7.6056317257459649E-2</v>
      </c>
      <c r="Q350" s="126">
        <v>1</v>
      </c>
      <c r="R350" s="125">
        <f t="shared" ref="R350" si="1261">IFERROR(Q350/L346,"-")</f>
        <v>2.1276595744680851E-2</v>
      </c>
      <c r="S350" s="127">
        <f t="shared" si="1195"/>
        <v>2104194</v>
      </c>
      <c r="T350" s="122"/>
      <c r="U350" s="122"/>
      <c r="V350" s="122"/>
      <c r="W350" s="122"/>
      <c r="X350" s="122"/>
      <c r="Y350" s="129"/>
    </row>
    <row r="351" spans="2:25" ht="14.25" customHeight="1">
      <c r="B351" s="458"/>
      <c r="C351" s="461"/>
      <c r="D351" s="464"/>
      <c r="E351" s="123" t="s">
        <v>160</v>
      </c>
      <c r="F351" s="209" t="s">
        <v>161</v>
      </c>
      <c r="G351" s="124">
        <v>0</v>
      </c>
      <c r="H351" s="125">
        <f t="shared" ref="H351" si="1262">IFERROR(G351/G356,"-")</f>
        <v>0</v>
      </c>
      <c r="I351" s="126">
        <v>0</v>
      </c>
      <c r="J351" s="125">
        <f t="shared" ref="J351" si="1263">IFERROR(I351/D346,"-")</f>
        <v>0</v>
      </c>
      <c r="K351" s="127" t="str">
        <f t="shared" si="1193"/>
        <v>-</v>
      </c>
      <c r="L351" s="464"/>
      <c r="M351" s="123" t="s">
        <v>160</v>
      </c>
      <c r="N351" s="209" t="s">
        <v>161</v>
      </c>
      <c r="O351" s="124">
        <v>2806307</v>
      </c>
      <c r="P351" s="125">
        <f t="shared" ref="P351" si="1264">IFERROR(O351/O356,"-")</f>
        <v>0.10143426676144396</v>
      </c>
      <c r="Q351" s="126">
        <v>4</v>
      </c>
      <c r="R351" s="125">
        <f t="shared" ref="R351" si="1265">IFERROR(Q351/L346,"-")</f>
        <v>8.5106382978723402E-2</v>
      </c>
      <c r="S351" s="127">
        <f t="shared" si="1195"/>
        <v>701576.75</v>
      </c>
      <c r="T351" s="122"/>
      <c r="U351" s="122"/>
      <c r="V351" s="122"/>
      <c r="W351" s="122"/>
      <c r="X351" s="122"/>
      <c r="Y351" s="129"/>
    </row>
    <row r="352" spans="2:25" ht="14.25" customHeight="1">
      <c r="B352" s="458"/>
      <c r="C352" s="461"/>
      <c r="D352" s="464"/>
      <c r="E352" s="123" t="s">
        <v>162</v>
      </c>
      <c r="F352" s="209" t="s">
        <v>163</v>
      </c>
      <c r="G352" s="124">
        <v>241426</v>
      </c>
      <c r="H352" s="125">
        <f t="shared" ref="H352" si="1266">IFERROR(G352/G356,"-")</f>
        <v>5.7235980058230274E-2</v>
      </c>
      <c r="I352" s="126">
        <v>8</v>
      </c>
      <c r="J352" s="125">
        <f t="shared" ref="J352" si="1267">IFERROR(I352/D346,"-")</f>
        <v>0.44444444444444442</v>
      </c>
      <c r="K352" s="127">
        <f t="shared" si="1193"/>
        <v>30178.25</v>
      </c>
      <c r="L352" s="464"/>
      <c r="M352" s="123" t="s">
        <v>162</v>
      </c>
      <c r="N352" s="209" t="s">
        <v>163</v>
      </c>
      <c r="O352" s="124">
        <v>1893576</v>
      </c>
      <c r="P352" s="125">
        <f t="shared" ref="P352" si="1268">IFERROR(O352/O356,"-")</f>
        <v>6.8443507113465488E-2</v>
      </c>
      <c r="Q352" s="126">
        <v>16</v>
      </c>
      <c r="R352" s="125">
        <f t="shared" ref="R352" si="1269">IFERROR(Q352/L346,"-")</f>
        <v>0.34042553191489361</v>
      </c>
      <c r="S352" s="127">
        <f t="shared" si="1195"/>
        <v>118348.5</v>
      </c>
      <c r="T352" s="122"/>
      <c r="U352" s="122"/>
      <c r="V352" s="122"/>
      <c r="W352" s="122"/>
      <c r="X352" s="122"/>
      <c r="Y352" s="129"/>
    </row>
    <row r="353" spans="2:25" ht="14.25" customHeight="1">
      <c r="B353" s="458"/>
      <c r="C353" s="461"/>
      <c r="D353" s="464"/>
      <c r="E353" s="123" t="s">
        <v>164</v>
      </c>
      <c r="F353" s="209" t="s">
        <v>165</v>
      </c>
      <c r="G353" s="124">
        <v>0</v>
      </c>
      <c r="H353" s="125">
        <f t="shared" ref="H353" si="1270">IFERROR(G353/G356,"-")</f>
        <v>0</v>
      </c>
      <c r="I353" s="126">
        <v>0</v>
      </c>
      <c r="J353" s="125">
        <f t="shared" ref="J353" si="1271">IFERROR(I353/D346,"-")</f>
        <v>0</v>
      </c>
      <c r="K353" s="127" t="str">
        <f t="shared" si="1193"/>
        <v>-</v>
      </c>
      <c r="L353" s="464"/>
      <c r="M353" s="123" t="s">
        <v>164</v>
      </c>
      <c r="N353" s="209" t="s">
        <v>165</v>
      </c>
      <c r="O353" s="124">
        <v>0</v>
      </c>
      <c r="P353" s="125">
        <f t="shared" ref="P353" si="1272">IFERROR(O353/O356,"-")</f>
        <v>0</v>
      </c>
      <c r="Q353" s="126">
        <v>0</v>
      </c>
      <c r="R353" s="125">
        <f t="shared" ref="R353" si="1273">IFERROR(Q353/L346,"-")</f>
        <v>0</v>
      </c>
      <c r="S353" s="127" t="str">
        <f t="shared" si="1195"/>
        <v>-</v>
      </c>
      <c r="T353" s="122"/>
      <c r="U353" s="122"/>
      <c r="V353" s="122"/>
      <c r="W353" s="122"/>
      <c r="X353" s="122"/>
      <c r="Y353" s="129"/>
    </row>
    <row r="354" spans="2:25" ht="14.25" customHeight="1">
      <c r="B354" s="458"/>
      <c r="C354" s="461"/>
      <c r="D354" s="464"/>
      <c r="E354" s="123" t="s">
        <v>166</v>
      </c>
      <c r="F354" s="209" t="s">
        <v>167</v>
      </c>
      <c r="G354" s="124">
        <v>19377</v>
      </c>
      <c r="H354" s="125">
        <f t="shared" ref="H354" si="1274">IFERROR(G354/G356,"-")</f>
        <v>4.5937951404916126E-3</v>
      </c>
      <c r="I354" s="126">
        <v>4</v>
      </c>
      <c r="J354" s="125">
        <f t="shared" ref="J354" si="1275">IFERROR(I354/D346,"-")</f>
        <v>0.22222222222222221</v>
      </c>
      <c r="K354" s="127">
        <f t="shared" si="1193"/>
        <v>4844.25</v>
      </c>
      <c r="L354" s="464"/>
      <c r="M354" s="123" t="s">
        <v>166</v>
      </c>
      <c r="N354" s="209" t="s">
        <v>167</v>
      </c>
      <c r="O354" s="124">
        <v>46730</v>
      </c>
      <c r="P354" s="125">
        <f t="shared" ref="P354" si="1276">IFERROR(O354/O356,"-")</f>
        <v>1.6890608496370055E-3</v>
      </c>
      <c r="Q354" s="126">
        <v>6</v>
      </c>
      <c r="R354" s="125">
        <f t="shared" ref="R354" si="1277">IFERROR(Q354/L346,"-")</f>
        <v>0.1276595744680851</v>
      </c>
      <c r="S354" s="127">
        <f t="shared" si="1195"/>
        <v>7788.333333333333</v>
      </c>
      <c r="T354" s="122"/>
      <c r="U354" s="122"/>
      <c r="V354" s="122"/>
      <c r="W354" s="122"/>
      <c r="X354" s="122"/>
      <c r="Y354" s="129"/>
    </row>
    <row r="355" spans="2:25" ht="14.25" customHeight="1">
      <c r="B355" s="458"/>
      <c r="C355" s="461"/>
      <c r="D355" s="464"/>
      <c r="E355" s="130" t="s">
        <v>177</v>
      </c>
      <c r="F355" s="210" t="s">
        <v>178</v>
      </c>
      <c r="G355" s="131">
        <v>396151</v>
      </c>
      <c r="H355" s="132">
        <f t="shared" ref="H355" si="1278">IFERROR(G355/G356,"-")</f>
        <v>9.3917352464307824E-2</v>
      </c>
      <c r="I355" s="133">
        <v>5</v>
      </c>
      <c r="J355" s="132">
        <f t="shared" ref="J355" si="1279">IFERROR(I355/D346,"-")</f>
        <v>0.27777777777777779</v>
      </c>
      <c r="K355" s="134">
        <f t="shared" si="1193"/>
        <v>79230.2</v>
      </c>
      <c r="L355" s="464"/>
      <c r="M355" s="130" t="s">
        <v>177</v>
      </c>
      <c r="N355" s="210" t="s">
        <v>178</v>
      </c>
      <c r="O355" s="131">
        <v>13678753</v>
      </c>
      <c r="P355" s="132">
        <f t="shared" ref="P355" si="1280">IFERROR(O355/O356,"-")</f>
        <v>0.49441999067311659</v>
      </c>
      <c r="Q355" s="133">
        <v>6</v>
      </c>
      <c r="R355" s="132">
        <f t="shared" ref="R355" si="1281">IFERROR(Q355/L346,"-")</f>
        <v>0.1276595744680851</v>
      </c>
      <c r="S355" s="134">
        <f t="shared" si="1195"/>
        <v>2279792.1666666665</v>
      </c>
      <c r="T355" s="122"/>
      <c r="U355" s="122"/>
      <c r="V355" s="122"/>
      <c r="W355" s="122"/>
      <c r="X355" s="122"/>
      <c r="Y355" s="129"/>
    </row>
    <row r="356" spans="2:25" ht="14.25" customHeight="1">
      <c r="B356" s="459"/>
      <c r="C356" s="462"/>
      <c r="D356" s="465"/>
      <c r="E356" s="135" t="s">
        <v>179</v>
      </c>
      <c r="F356" s="211"/>
      <c r="G356" s="136">
        <v>4218081</v>
      </c>
      <c r="H356" s="137" t="s">
        <v>181</v>
      </c>
      <c r="I356" s="138">
        <v>17</v>
      </c>
      <c r="J356" s="137">
        <f t="shared" ref="J356" si="1282">IFERROR(I356/D346,"-")</f>
        <v>0.94444444444444442</v>
      </c>
      <c r="K356" s="139">
        <f t="shared" si="1193"/>
        <v>248122.41176470587</v>
      </c>
      <c r="L356" s="465"/>
      <c r="M356" s="135" t="s">
        <v>179</v>
      </c>
      <c r="N356" s="211"/>
      <c r="O356" s="136">
        <v>27666262</v>
      </c>
      <c r="P356" s="137" t="s">
        <v>181</v>
      </c>
      <c r="Q356" s="138">
        <v>45</v>
      </c>
      <c r="R356" s="137">
        <f t="shared" ref="R356" si="1283">IFERROR(Q356/L346,"-")</f>
        <v>0.95744680851063835</v>
      </c>
      <c r="S356" s="139">
        <f t="shared" si="1195"/>
        <v>614805.82222222222</v>
      </c>
      <c r="T356" s="122"/>
      <c r="U356" s="122"/>
      <c r="V356" s="122"/>
      <c r="W356" s="122"/>
      <c r="X356" s="122"/>
      <c r="Y356" s="129"/>
    </row>
    <row r="357" spans="2:25" ht="14.25" customHeight="1">
      <c r="B357" s="457">
        <v>33</v>
      </c>
      <c r="C357" s="460" t="s">
        <v>43</v>
      </c>
      <c r="D357" s="463">
        <f t="shared" ref="D357" si="1284">VLOOKUP(C357,$V$5:$X$78,2,0)</f>
        <v>1</v>
      </c>
      <c r="E357" s="117" t="s">
        <v>150</v>
      </c>
      <c r="F357" s="207" t="s">
        <v>151</v>
      </c>
      <c r="G357" s="118">
        <v>0</v>
      </c>
      <c r="H357" s="119">
        <f t="shared" ref="H357" si="1285">IFERROR(G357/G367,"-")</f>
        <v>0</v>
      </c>
      <c r="I357" s="120">
        <v>0</v>
      </c>
      <c r="J357" s="119">
        <f t="shared" ref="J357" si="1286">IFERROR(I357/D357,"-")</f>
        <v>0</v>
      </c>
      <c r="K357" s="121" t="str">
        <f t="shared" si="1193"/>
        <v>-</v>
      </c>
      <c r="L357" s="463">
        <f t="shared" ref="L357" si="1287">VLOOKUP(C357,$V$5:$X$78,3,0)</f>
        <v>8</v>
      </c>
      <c r="M357" s="117" t="s">
        <v>150</v>
      </c>
      <c r="N357" s="207" t="s">
        <v>151</v>
      </c>
      <c r="O357" s="118">
        <v>291867</v>
      </c>
      <c r="P357" s="119">
        <f t="shared" ref="P357" si="1288">IFERROR(O357/O367,"-")</f>
        <v>1.6447676695999888E-2</v>
      </c>
      <c r="Q357" s="120">
        <v>4</v>
      </c>
      <c r="R357" s="119">
        <f t="shared" ref="R357" si="1289">IFERROR(Q357/L357,"-")</f>
        <v>0.5</v>
      </c>
      <c r="S357" s="121">
        <f t="shared" si="1195"/>
        <v>72966.75</v>
      </c>
      <c r="T357" s="122"/>
      <c r="U357" s="122"/>
      <c r="V357" s="122"/>
      <c r="W357" s="122"/>
      <c r="X357" s="122"/>
      <c r="Y357" s="129"/>
    </row>
    <row r="358" spans="2:25" ht="14.25" customHeight="1">
      <c r="B358" s="458"/>
      <c r="C358" s="461"/>
      <c r="D358" s="464"/>
      <c r="E358" s="123" t="s">
        <v>152</v>
      </c>
      <c r="F358" s="208" t="s">
        <v>153</v>
      </c>
      <c r="G358" s="124">
        <v>0</v>
      </c>
      <c r="H358" s="125">
        <f t="shared" ref="H358" si="1290">IFERROR(G358/G367,"-")</f>
        <v>0</v>
      </c>
      <c r="I358" s="126">
        <v>0</v>
      </c>
      <c r="J358" s="125">
        <f t="shared" ref="J358" si="1291">IFERROR(I358/D357,"-")</f>
        <v>0</v>
      </c>
      <c r="K358" s="127" t="str">
        <f t="shared" si="1193"/>
        <v>-</v>
      </c>
      <c r="L358" s="464"/>
      <c r="M358" s="123" t="s">
        <v>152</v>
      </c>
      <c r="N358" s="208" t="s">
        <v>153</v>
      </c>
      <c r="O358" s="124">
        <v>121236</v>
      </c>
      <c r="P358" s="125">
        <f t="shared" ref="P358" si="1292">IFERROR(O358/O367,"-")</f>
        <v>6.8320520371136255E-3</v>
      </c>
      <c r="Q358" s="126">
        <v>3</v>
      </c>
      <c r="R358" s="125">
        <f t="shared" ref="R358" si="1293">IFERROR(Q358/L357,"-")</f>
        <v>0.375</v>
      </c>
      <c r="S358" s="127">
        <f t="shared" si="1195"/>
        <v>40412</v>
      </c>
      <c r="T358" s="122"/>
      <c r="U358" s="122"/>
      <c r="V358" s="122"/>
      <c r="W358" s="122"/>
      <c r="X358" s="122"/>
      <c r="Y358" s="129"/>
    </row>
    <row r="359" spans="2:25" ht="14.25" customHeight="1">
      <c r="B359" s="458"/>
      <c r="C359" s="461"/>
      <c r="D359" s="464"/>
      <c r="E359" s="123" t="s">
        <v>154</v>
      </c>
      <c r="F359" s="209" t="s">
        <v>155</v>
      </c>
      <c r="G359" s="124">
        <v>58479</v>
      </c>
      <c r="H359" s="125">
        <f t="shared" ref="H359" si="1294">IFERROR(G359/G367,"-")</f>
        <v>1</v>
      </c>
      <c r="I359" s="126">
        <v>1</v>
      </c>
      <c r="J359" s="125">
        <f t="shared" ref="J359" si="1295">IFERROR(I359/D357,"-")</f>
        <v>1</v>
      </c>
      <c r="K359" s="127">
        <f t="shared" si="1193"/>
        <v>58479</v>
      </c>
      <c r="L359" s="464"/>
      <c r="M359" s="123" t="s">
        <v>154</v>
      </c>
      <c r="N359" s="209" t="s">
        <v>155</v>
      </c>
      <c r="O359" s="124">
        <v>555788</v>
      </c>
      <c r="P359" s="125">
        <f t="shared" ref="P359" si="1296">IFERROR(O359/O367,"-")</f>
        <v>3.132050329607796E-2</v>
      </c>
      <c r="Q359" s="126">
        <v>7</v>
      </c>
      <c r="R359" s="125">
        <f t="shared" ref="R359" si="1297">IFERROR(Q359/L357,"-")</f>
        <v>0.875</v>
      </c>
      <c r="S359" s="127">
        <f t="shared" si="1195"/>
        <v>79398.28571428571</v>
      </c>
      <c r="T359" s="122"/>
      <c r="U359" s="122"/>
      <c r="V359" s="122"/>
      <c r="W359" s="122"/>
      <c r="X359" s="122"/>
      <c r="Y359" s="129"/>
    </row>
    <row r="360" spans="2:25" ht="14.25" customHeight="1">
      <c r="B360" s="458"/>
      <c r="C360" s="461"/>
      <c r="D360" s="464"/>
      <c r="E360" s="123" t="s">
        <v>156</v>
      </c>
      <c r="F360" s="209" t="s">
        <v>157</v>
      </c>
      <c r="G360" s="124">
        <v>0</v>
      </c>
      <c r="H360" s="125">
        <f t="shared" ref="H360" si="1298">IFERROR(G360/G367,"-")</f>
        <v>0</v>
      </c>
      <c r="I360" s="126">
        <v>0</v>
      </c>
      <c r="J360" s="125">
        <f t="shared" ref="J360" si="1299">IFERROR(I360/D357,"-")</f>
        <v>0</v>
      </c>
      <c r="K360" s="127" t="str">
        <f t="shared" si="1193"/>
        <v>-</v>
      </c>
      <c r="L360" s="464"/>
      <c r="M360" s="123" t="s">
        <v>156</v>
      </c>
      <c r="N360" s="209" t="s">
        <v>157</v>
      </c>
      <c r="O360" s="124">
        <v>377217</v>
      </c>
      <c r="P360" s="125">
        <f t="shared" ref="P360" si="1300">IFERROR(O360/O367,"-")</f>
        <v>2.1257433215248693E-2</v>
      </c>
      <c r="Q360" s="126">
        <v>5</v>
      </c>
      <c r="R360" s="125">
        <f t="shared" ref="R360" si="1301">IFERROR(Q360/L357,"-")</f>
        <v>0.625</v>
      </c>
      <c r="S360" s="127">
        <f t="shared" si="1195"/>
        <v>75443.399999999994</v>
      </c>
      <c r="T360" s="122"/>
      <c r="U360" s="122"/>
      <c r="V360" s="122"/>
      <c r="W360" s="122"/>
      <c r="X360" s="122"/>
      <c r="Y360" s="129"/>
    </row>
    <row r="361" spans="2:25" ht="14.25" customHeight="1">
      <c r="B361" s="458"/>
      <c r="C361" s="461"/>
      <c r="D361" s="464"/>
      <c r="E361" s="123" t="s">
        <v>158</v>
      </c>
      <c r="F361" s="209" t="s">
        <v>159</v>
      </c>
      <c r="G361" s="124">
        <v>0</v>
      </c>
      <c r="H361" s="125">
        <f t="shared" ref="H361" si="1302">IFERROR(G361/G367,"-")</f>
        <v>0</v>
      </c>
      <c r="I361" s="126">
        <v>0</v>
      </c>
      <c r="J361" s="125">
        <f t="shared" ref="J361" si="1303">IFERROR(I361/D357,"-")</f>
        <v>0</v>
      </c>
      <c r="K361" s="127" t="str">
        <f t="shared" si="1193"/>
        <v>-</v>
      </c>
      <c r="L361" s="464"/>
      <c r="M361" s="123" t="s">
        <v>158</v>
      </c>
      <c r="N361" s="209" t="s">
        <v>159</v>
      </c>
      <c r="O361" s="124">
        <v>0</v>
      </c>
      <c r="P361" s="125">
        <f t="shared" ref="P361" si="1304">IFERROR(O361/O367,"-")</f>
        <v>0</v>
      </c>
      <c r="Q361" s="126">
        <v>0</v>
      </c>
      <c r="R361" s="125">
        <f t="shared" ref="R361" si="1305">IFERROR(Q361/L357,"-")</f>
        <v>0</v>
      </c>
      <c r="S361" s="127" t="str">
        <f t="shared" si="1195"/>
        <v>-</v>
      </c>
      <c r="T361" s="122"/>
      <c r="U361" s="122"/>
      <c r="V361" s="122"/>
      <c r="W361" s="122"/>
      <c r="X361" s="122"/>
      <c r="Y361" s="129"/>
    </row>
    <row r="362" spans="2:25" ht="14.25" customHeight="1">
      <c r="B362" s="458"/>
      <c r="C362" s="461"/>
      <c r="D362" s="464"/>
      <c r="E362" s="123" t="s">
        <v>160</v>
      </c>
      <c r="F362" s="209" t="s">
        <v>161</v>
      </c>
      <c r="G362" s="124">
        <v>0</v>
      </c>
      <c r="H362" s="125">
        <f t="shared" ref="H362" si="1306">IFERROR(G362/G367,"-")</f>
        <v>0</v>
      </c>
      <c r="I362" s="126">
        <v>0</v>
      </c>
      <c r="J362" s="125">
        <f t="shared" ref="J362" si="1307">IFERROR(I362/D357,"-")</f>
        <v>0</v>
      </c>
      <c r="K362" s="127" t="str">
        <f t="shared" si="1193"/>
        <v>-</v>
      </c>
      <c r="L362" s="464"/>
      <c r="M362" s="123" t="s">
        <v>160</v>
      </c>
      <c r="N362" s="209" t="s">
        <v>161</v>
      </c>
      <c r="O362" s="124">
        <v>62305</v>
      </c>
      <c r="P362" s="125">
        <f t="shared" ref="P362" si="1308">IFERROR(O362/O367,"-")</f>
        <v>3.511094082387776E-3</v>
      </c>
      <c r="Q362" s="126">
        <v>2</v>
      </c>
      <c r="R362" s="125">
        <f t="shared" ref="R362" si="1309">IFERROR(Q362/L357,"-")</f>
        <v>0.25</v>
      </c>
      <c r="S362" s="127">
        <f t="shared" si="1195"/>
        <v>31152.5</v>
      </c>
      <c r="T362" s="122"/>
      <c r="U362" s="122"/>
      <c r="V362" s="122"/>
      <c r="W362" s="122"/>
      <c r="X362" s="122"/>
      <c r="Y362" s="129"/>
    </row>
    <row r="363" spans="2:25" ht="14.25" customHeight="1">
      <c r="B363" s="458"/>
      <c r="C363" s="461"/>
      <c r="D363" s="464"/>
      <c r="E363" s="123" t="s">
        <v>162</v>
      </c>
      <c r="F363" s="209" t="s">
        <v>163</v>
      </c>
      <c r="G363" s="124">
        <v>0</v>
      </c>
      <c r="H363" s="125">
        <f t="shared" ref="H363" si="1310">IFERROR(G363/G367,"-")</f>
        <v>0</v>
      </c>
      <c r="I363" s="126">
        <v>0</v>
      </c>
      <c r="J363" s="125">
        <f t="shared" ref="J363" si="1311">IFERROR(I363/D357,"-")</f>
        <v>0</v>
      </c>
      <c r="K363" s="127" t="str">
        <f t="shared" si="1193"/>
        <v>-</v>
      </c>
      <c r="L363" s="464"/>
      <c r="M363" s="123" t="s">
        <v>162</v>
      </c>
      <c r="N363" s="209" t="s">
        <v>163</v>
      </c>
      <c r="O363" s="124">
        <v>412544</v>
      </c>
      <c r="P363" s="125">
        <f t="shared" ref="P363" si="1312">IFERROR(O363/O367,"-")</f>
        <v>2.3248227222928863E-2</v>
      </c>
      <c r="Q363" s="126">
        <v>2</v>
      </c>
      <c r="R363" s="125">
        <f t="shared" ref="R363" si="1313">IFERROR(Q363/L357,"-")</f>
        <v>0.25</v>
      </c>
      <c r="S363" s="127">
        <f t="shared" si="1195"/>
        <v>206272</v>
      </c>
      <c r="T363" s="122"/>
      <c r="U363" s="122"/>
      <c r="V363" s="122"/>
      <c r="W363" s="122"/>
      <c r="X363" s="122"/>
      <c r="Y363" s="129"/>
    </row>
    <row r="364" spans="2:25" ht="14.25" customHeight="1">
      <c r="B364" s="458"/>
      <c r="C364" s="461"/>
      <c r="D364" s="464"/>
      <c r="E364" s="123" t="s">
        <v>164</v>
      </c>
      <c r="F364" s="209" t="s">
        <v>165</v>
      </c>
      <c r="G364" s="124">
        <v>0</v>
      </c>
      <c r="H364" s="125">
        <f t="shared" ref="H364" si="1314">IFERROR(G364/G367,"-")</f>
        <v>0</v>
      </c>
      <c r="I364" s="126">
        <v>0</v>
      </c>
      <c r="J364" s="125">
        <f t="shared" ref="J364" si="1315">IFERROR(I364/D357,"-")</f>
        <v>0</v>
      </c>
      <c r="K364" s="127" t="str">
        <f t="shared" si="1193"/>
        <v>-</v>
      </c>
      <c r="L364" s="464"/>
      <c r="M364" s="123" t="s">
        <v>164</v>
      </c>
      <c r="N364" s="209" t="s">
        <v>165</v>
      </c>
      <c r="O364" s="124">
        <v>0</v>
      </c>
      <c r="P364" s="125">
        <f t="shared" ref="P364" si="1316">IFERROR(O364/O367,"-")</f>
        <v>0</v>
      </c>
      <c r="Q364" s="126">
        <v>0</v>
      </c>
      <c r="R364" s="125">
        <f t="shared" ref="R364" si="1317">IFERROR(Q364/L357,"-")</f>
        <v>0</v>
      </c>
      <c r="S364" s="127" t="str">
        <f t="shared" si="1195"/>
        <v>-</v>
      </c>
      <c r="T364" s="122"/>
      <c r="U364" s="122"/>
      <c r="V364" s="122"/>
      <c r="W364" s="122"/>
      <c r="X364" s="122"/>
      <c r="Y364" s="129"/>
    </row>
    <row r="365" spans="2:25" ht="14.25" customHeight="1">
      <c r="B365" s="458"/>
      <c r="C365" s="461"/>
      <c r="D365" s="464"/>
      <c r="E365" s="123" t="s">
        <v>166</v>
      </c>
      <c r="F365" s="209" t="s">
        <v>167</v>
      </c>
      <c r="G365" s="124">
        <v>0</v>
      </c>
      <c r="H365" s="125">
        <f t="shared" ref="H365" si="1318">IFERROR(G365/G367,"-")</f>
        <v>0</v>
      </c>
      <c r="I365" s="126">
        <v>0</v>
      </c>
      <c r="J365" s="125">
        <f t="shared" ref="J365" si="1319">IFERROR(I365/D357,"-")</f>
        <v>0</v>
      </c>
      <c r="K365" s="127" t="str">
        <f t="shared" si="1193"/>
        <v>-</v>
      </c>
      <c r="L365" s="464"/>
      <c r="M365" s="123" t="s">
        <v>166</v>
      </c>
      <c r="N365" s="209" t="s">
        <v>167</v>
      </c>
      <c r="O365" s="124">
        <v>25166</v>
      </c>
      <c r="P365" s="125">
        <f t="shared" ref="P365" si="1320">IFERROR(O365/O367,"-")</f>
        <v>1.4181878449140643E-3</v>
      </c>
      <c r="Q365" s="126">
        <v>3</v>
      </c>
      <c r="R365" s="125">
        <f t="shared" ref="R365" si="1321">IFERROR(Q365/L357,"-")</f>
        <v>0.375</v>
      </c>
      <c r="S365" s="127">
        <f t="shared" si="1195"/>
        <v>8388.6666666666661</v>
      </c>
      <c r="T365" s="122"/>
      <c r="U365" s="122"/>
      <c r="V365" s="122"/>
      <c r="W365" s="122"/>
      <c r="X365" s="122"/>
      <c r="Y365" s="129"/>
    </row>
    <row r="366" spans="2:25" ht="14.25" customHeight="1">
      <c r="B366" s="458"/>
      <c r="C366" s="461"/>
      <c r="D366" s="464"/>
      <c r="E366" s="130" t="s">
        <v>177</v>
      </c>
      <c r="F366" s="210" t="s">
        <v>178</v>
      </c>
      <c r="G366" s="131">
        <v>0</v>
      </c>
      <c r="H366" s="132">
        <f t="shared" ref="H366" si="1322">IFERROR(G366/G367,"-")</f>
        <v>0</v>
      </c>
      <c r="I366" s="133">
        <v>0</v>
      </c>
      <c r="J366" s="132">
        <f t="shared" ref="J366" si="1323">IFERROR(I366/D357,"-")</f>
        <v>0</v>
      </c>
      <c r="K366" s="134" t="str">
        <f t="shared" si="1193"/>
        <v>-</v>
      </c>
      <c r="L366" s="464"/>
      <c r="M366" s="130" t="s">
        <v>177</v>
      </c>
      <c r="N366" s="210" t="s">
        <v>178</v>
      </c>
      <c r="O366" s="131">
        <v>15899058</v>
      </c>
      <c r="P366" s="132">
        <f t="shared" ref="P366" si="1324">IFERROR(O366/O367,"-")</f>
        <v>0.89596482560532908</v>
      </c>
      <c r="Q366" s="133">
        <v>4</v>
      </c>
      <c r="R366" s="132">
        <f t="shared" ref="R366" si="1325">IFERROR(Q366/L357,"-")</f>
        <v>0.5</v>
      </c>
      <c r="S366" s="134">
        <f t="shared" si="1195"/>
        <v>3974764.5</v>
      </c>
      <c r="T366" s="122"/>
      <c r="U366" s="122"/>
      <c r="V366" s="122"/>
      <c r="W366" s="122"/>
      <c r="X366" s="122"/>
      <c r="Y366" s="129"/>
    </row>
    <row r="367" spans="2:25" ht="14.25" customHeight="1">
      <c r="B367" s="459"/>
      <c r="C367" s="462"/>
      <c r="D367" s="465"/>
      <c r="E367" s="135" t="s">
        <v>179</v>
      </c>
      <c r="F367" s="211"/>
      <c r="G367" s="136">
        <v>58479</v>
      </c>
      <c r="H367" s="137" t="s">
        <v>181</v>
      </c>
      <c r="I367" s="138">
        <v>1</v>
      </c>
      <c r="J367" s="137">
        <f t="shared" ref="J367" si="1326">IFERROR(I367/D357,"-")</f>
        <v>1</v>
      </c>
      <c r="K367" s="139">
        <f t="shared" si="1193"/>
        <v>58479</v>
      </c>
      <c r="L367" s="465"/>
      <c r="M367" s="135" t="s">
        <v>179</v>
      </c>
      <c r="N367" s="211"/>
      <c r="O367" s="136">
        <v>17745181</v>
      </c>
      <c r="P367" s="137" t="s">
        <v>181</v>
      </c>
      <c r="Q367" s="138">
        <v>8</v>
      </c>
      <c r="R367" s="137">
        <f t="shared" ref="R367" si="1327">IFERROR(Q367/L357,"-")</f>
        <v>1</v>
      </c>
      <c r="S367" s="139">
        <f t="shared" si="1195"/>
        <v>2218147.625</v>
      </c>
      <c r="T367" s="122"/>
      <c r="U367" s="122"/>
      <c r="V367" s="122"/>
      <c r="W367" s="122"/>
      <c r="X367" s="122"/>
      <c r="Y367" s="129"/>
    </row>
    <row r="368" spans="2:25" ht="14.25" customHeight="1">
      <c r="B368" s="457">
        <v>34</v>
      </c>
      <c r="C368" s="460" t="s">
        <v>45</v>
      </c>
      <c r="D368" s="463">
        <f t="shared" ref="D368" si="1328">VLOOKUP(C368,$V$5:$X$78,2,0)</f>
        <v>18</v>
      </c>
      <c r="E368" s="117" t="s">
        <v>150</v>
      </c>
      <c r="F368" s="207" t="s">
        <v>151</v>
      </c>
      <c r="G368" s="118">
        <v>2021882</v>
      </c>
      <c r="H368" s="119">
        <f>IFERROR(G368/G378,"-")</f>
        <v>0.19525506367357243</v>
      </c>
      <c r="I368" s="120">
        <v>15</v>
      </c>
      <c r="J368" s="119">
        <f t="shared" ref="J368" si="1329">IFERROR(I368/D368,"-")</f>
        <v>0.83333333333333337</v>
      </c>
      <c r="K368" s="121">
        <f t="shared" si="1193"/>
        <v>134792.13333333333</v>
      </c>
      <c r="L368" s="463">
        <f t="shared" ref="L368" si="1330">VLOOKUP(C368,$V$5:$X$78,3,0)</f>
        <v>49</v>
      </c>
      <c r="M368" s="117" t="s">
        <v>150</v>
      </c>
      <c r="N368" s="207" t="s">
        <v>151</v>
      </c>
      <c r="O368" s="118">
        <v>2242611</v>
      </c>
      <c r="P368" s="119">
        <f>IFERROR(O368/O378,"-")</f>
        <v>7.6892956895479064E-2</v>
      </c>
      <c r="Q368" s="120">
        <v>29</v>
      </c>
      <c r="R368" s="119">
        <f t="shared" ref="R368" si="1331">IFERROR(Q368/L368,"-")</f>
        <v>0.59183673469387754</v>
      </c>
      <c r="S368" s="121">
        <f t="shared" si="1195"/>
        <v>77331.413793103449</v>
      </c>
      <c r="T368" s="122"/>
      <c r="U368" s="122"/>
      <c r="V368" s="122"/>
      <c r="W368" s="122"/>
      <c r="X368" s="122"/>
      <c r="Y368" s="129"/>
    </row>
    <row r="369" spans="2:25" ht="14.25" customHeight="1">
      <c r="B369" s="458"/>
      <c r="C369" s="461"/>
      <c r="D369" s="464"/>
      <c r="E369" s="123" t="s">
        <v>152</v>
      </c>
      <c r="F369" s="208" t="s">
        <v>153</v>
      </c>
      <c r="G369" s="124">
        <v>488049</v>
      </c>
      <c r="H369" s="125">
        <f>IFERROR(G369/G378,"-")</f>
        <v>4.7131355128945875E-2</v>
      </c>
      <c r="I369" s="126">
        <v>9</v>
      </c>
      <c r="J369" s="125">
        <f t="shared" ref="J369" si="1332">IFERROR(I369/D368,"-")</f>
        <v>0.5</v>
      </c>
      <c r="K369" s="127">
        <f t="shared" si="1193"/>
        <v>54227.666666666664</v>
      </c>
      <c r="L369" s="464"/>
      <c r="M369" s="123" t="s">
        <v>152</v>
      </c>
      <c r="N369" s="208" t="s">
        <v>153</v>
      </c>
      <c r="O369" s="124">
        <v>783253</v>
      </c>
      <c r="P369" s="125">
        <f>IFERROR(O369/O378,"-")</f>
        <v>2.6855588939523913E-2</v>
      </c>
      <c r="Q369" s="126">
        <v>20</v>
      </c>
      <c r="R369" s="125">
        <f t="shared" ref="R369" si="1333">IFERROR(Q369/L368,"-")</f>
        <v>0.40816326530612246</v>
      </c>
      <c r="S369" s="127">
        <f t="shared" si="1195"/>
        <v>39162.65</v>
      </c>
      <c r="T369" s="122"/>
      <c r="U369" s="122"/>
      <c r="V369" s="122"/>
      <c r="W369" s="122"/>
      <c r="X369" s="122"/>
      <c r="Y369" s="129"/>
    </row>
    <row r="370" spans="2:25" ht="14.25" customHeight="1">
      <c r="B370" s="458"/>
      <c r="C370" s="461"/>
      <c r="D370" s="464"/>
      <c r="E370" s="123" t="s">
        <v>154</v>
      </c>
      <c r="F370" s="209" t="s">
        <v>155</v>
      </c>
      <c r="G370" s="124">
        <v>617909</v>
      </c>
      <c r="H370" s="125">
        <f>IFERROR(G370/G378,"-")</f>
        <v>5.9672058576847445E-2</v>
      </c>
      <c r="I370" s="126">
        <v>14</v>
      </c>
      <c r="J370" s="125">
        <f t="shared" ref="J370" si="1334">IFERROR(I370/D368,"-")</f>
        <v>0.77777777777777779</v>
      </c>
      <c r="K370" s="127">
        <f t="shared" si="1193"/>
        <v>44136.357142857145</v>
      </c>
      <c r="L370" s="464"/>
      <c r="M370" s="123" t="s">
        <v>154</v>
      </c>
      <c r="N370" s="209" t="s">
        <v>155</v>
      </c>
      <c r="O370" s="124">
        <v>1577470</v>
      </c>
      <c r="P370" s="125">
        <f>IFERROR(O370/O378,"-")</f>
        <v>5.4087103253266558E-2</v>
      </c>
      <c r="Q370" s="126">
        <v>35</v>
      </c>
      <c r="R370" s="125">
        <f t="shared" ref="R370" si="1335">IFERROR(Q370/L368,"-")</f>
        <v>0.7142857142857143</v>
      </c>
      <c r="S370" s="127">
        <f t="shared" si="1195"/>
        <v>45070.571428571428</v>
      </c>
      <c r="T370" s="122"/>
      <c r="U370" s="122"/>
      <c r="V370" s="122"/>
      <c r="W370" s="122"/>
      <c r="X370" s="122"/>
      <c r="Y370" s="129"/>
    </row>
    <row r="371" spans="2:25" ht="14.25" customHeight="1">
      <c r="B371" s="458"/>
      <c r="C371" s="461"/>
      <c r="D371" s="464"/>
      <c r="E371" s="123" t="s">
        <v>156</v>
      </c>
      <c r="F371" s="209" t="s">
        <v>157</v>
      </c>
      <c r="G371" s="124">
        <v>560043</v>
      </c>
      <c r="H371" s="125">
        <f>IFERROR(G371/G378,"-")</f>
        <v>5.4083884037218061E-2</v>
      </c>
      <c r="I371" s="126">
        <v>10</v>
      </c>
      <c r="J371" s="125">
        <f t="shared" ref="J371" si="1336">IFERROR(I371/D368,"-")</f>
        <v>0.55555555555555558</v>
      </c>
      <c r="K371" s="127">
        <f t="shared" si="1193"/>
        <v>56004.3</v>
      </c>
      <c r="L371" s="464"/>
      <c r="M371" s="123" t="s">
        <v>156</v>
      </c>
      <c r="N371" s="209" t="s">
        <v>157</v>
      </c>
      <c r="O371" s="124">
        <v>1808383</v>
      </c>
      <c r="P371" s="125">
        <f>IFERROR(O371/O378,"-")</f>
        <v>6.200447427998753E-2</v>
      </c>
      <c r="Q371" s="126">
        <v>20</v>
      </c>
      <c r="R371" s="125">
        <f t="shared" ref="R371" si="1337">IFERROR(Q371/L368,"-")</f>
        <v>0.40816326530612246</v>
      </c>
      <c r="S371" s="127">
        <f t="shared" si="1195"/>
        <v>90419.15</v>
      </c>
      <c r="T371" s="122"/>
      <c r="U371" s="122"/>
      <c r="V371" s="122"/>
      <c r="W371" s="122"/>
      <c r="X371" s="122"/>
      <c r="Y371" s="129"/>
    </row>
    <row r="372" spans="2:25" ht="14.25" customHeight="1">
      <c r="B372" s="458"/>
      <c r="C372" s="461"/>
      <c r="D372" s="464"/>
      <c r="E372" s="123" t="s">
        <v>158</v>
      </c>
      <c r="F372" s="209" t="s">
        <v>159</v>
      </c>
      <c r="G372" s="124">
        <v>0</v>
      </c>
      <c r="H372" s="125">
        <f>IFERROR(G372/G378,"-")</f>
        <v>0</v>
      </c>
      <c r="I372" s="126">
        <v>0</v>
      </c>
      <c r="J372" s="125">
        <f t="shared" ref="J372" si="1338">IFERROR(I372/D368,"-")</f>
        <v>0</v>
      </c>
      <c r="K372" s="127" t="str">
        <f t="shared" si="1193"/>
        <v>-</v>
      </c>
      <c r="L372" s="464"/>
      <c r="M372" s="123" t="s">
        <v>158</v>
      </c>
      <c r="N372" s="209" t="s">
        <v>159</v>
      </c>
      <c r="O372" s="124">
        <v>2402</v>
      </c>
      <c r="P372" s="125">
        <f>IFERROR(O372/O378,"-")</f>
        <v>8.2357966880096777E-5</v>
      </c>
      <c r="Q372" s="126">
        <v>1</v>
      </c>
      <c r="R372" s="125">
        <f t="shared" ref="R372" si="1339">IFERROR(Q372/L368,"-")</f>
        <v>2.0408163265306121E-2</v>
      </c>
      <c r="S372" s="127">
        <f t="shared" si="1195"/>
        <v>2402</v>
      </c>
      <c r="T372" s="122"/>
      <c r="U372" s="122"/>
      <c r="V372" s="122"/>
      <c r="W372" s="122"/>
      <c r="X372" s="122"/>
      <c r="Y372" s="129"/>
    </row>
    <row r="373" spans="2:25" ht="14.25" customHeight="1">
      <c r="B373" s="458"/>
      <c r="C373" s="461"/>
      <c r="D373" s="464"/>
      <c r="E373" s="123" t="s">
        <v>160</v>
      </c>
      <c r="F373" s="209" t="s">
        <v>161</v>
      </c>
      <c r="G373" s="124">
        <v>5712900</v>
      </c>
      <c r="H373" s="125">
        <f>IFERROR(G373/G378,"-")</f>
        <v>0.55170017501553104</v>
      </c>
      <c r="I373" s="126">
        <v>4</v>
      </c>
      <c r="J373" s="125">
        <f t="shared" ref="J373" si="1340">IFERROR(I373/D368,"-")</f>
        <v>0.22222222222222221</v>
      </c>
      <c r="K373" s="127">
        <f t="shared" si="1193"/>
        <v>1428225</v>
      </c>
      <c r="L373" s="464"/>
      <c r="M373" s="123" t="s">
        <v>160</v>
      </c>
      <c r="N373" s="209" t="s">
        <v>161</v>
      </c>
      <c r="O373" s="124">
        <v>1497387</v>
      </c>
      <c r="P373" s="125">
        <f>IFERROR(O373/O378,"-")</f>
        <v>5.1341277665565142E-2</v>
      </c>
      <c r="Q373" s="126">
        <v>6</v>
      </c>
      <c r="R373" s="125">
        <f t="shared" ref="R373" si="1341">IFERROR(Q373/L368,"-")</f>
        <v>0.12244897959183673</v>
      </c>
      <c r="S373" s="127">
        <f t="shared" si="1195"/>
        <v>249564.5</v>
      </c>
      <c r="T373" s="122"/>
      <c r="U373" s="122"/>
      <c r="V373" s="122"/>
      <c r="W373" s="122"/>
      <c r="X373" s="122"/>
      <c r="Y373" s="129"/>
    </row>
    <row r="374" spans="2:25" ht="14.25" customHeight="1">
      <c r="B374" s="458"/>
      <c r="C374" s="461"/>
      <c r="D374" s="464"/>
      <c r="E374" s="123" t="s">
        <v>162</v>
      </c>
      <c r="F374" s="209" t="s">
        <v>163</v>
      </c>
      <c r="G374" s="124">
        <v>819913</v>
      </c>
      <c r="H374" s="125">
        <f>IFERROR(G374/G378,"-")</f>
        <v>7.9179776575383623E-2</v>
      </c>
      <c r="I374" s="126">
        <v>6</v>
      </c>
      <c r="J374" s="125">
        <f t="shared" ref="J374" si="1342">IFERROR(I374/D368,"-")</f>
        <v>0.33333333333333331</v>
      </c>
      <c r="K374" s="127">
        <f t="shared" si="1193"/>
        <v>136652.16666666666</v>
      </c>
      <c r="L374" s="464"/>
      <c r="M374" s="123" t="s">
        <v>162</v>
      </c>
      <c r="N374" s="209" t="s">
        <v>163</v>
      </c>
      <c r="O374" s="124">
        <v>4385267</v>
      </c>
      <c r="P374" s="125">
        <f>IFERROR(O374/O378,"-")</f>
        <v>0.15035873203429698</v>
      </c>
      <c r="Q374" s="126">
        <v>14</v>
      </c>
      <c r="R374" s="125">
        <f t="shared" ref="R374" si="1343">IFERROR(Q374/L368,"-")</f>
        <v>0.2857142857142857</v>
      </c>
      <c r="S374" s="127">
        <f t="shared" si="1195"/>
        <v>313233.35714285716</v>
      </c>
      <c r="T374" s="122"/>
      <c r="U374" s="122"/>
      <c r="V374" s="122"/>
      <c r="W374" s="122"/>
      <c r="X374" s="122"/>
      <c r="Y374" s="129"/>
    </row>
    <row r="375" spans="2:25" ht="14.25" customHeight="1">
      <c r="B375" s="458"/>
      <c r="C375" s="461"/>
      <c r="D375" s="464"/>
      <c r="E375" s="123" t="s">
        <v>164</v>
      </c>
      <c r="F375" s="209" t="s">
        <v>165</v>
      </c>
      <c r="G375" s="124">
        <v>0</v>
      </c>
      <c r="H375" s="125">
        <f>IFERROR(G375/G378,"-")</f>
        <v>0</v>
      </c>
      <c r="I375" s="126">
        <v>0</v>
      </c>
      <c r="J375" s="125">
        <f t="shared" ref="J375" si="1344">IFERROR(I375/D368,"-")</f>
        <v>0</v>
      </c>
      <c r="K375" s="127" t="str">
        <f t="shared" si="1193"/>
        <v>-</v>
      </c>
      <c r="L375" s="464"/>
      <c r="M375" s="123" t="s">
        <v>164</v>
      </c>
      <c r="N375" s="209" t="s">
        <v>165</v>
      </c>
      <c r="O375" s="124">
        <v>0</v>
      </c>
      <c r="P375" s="125">
        <f>IFERROR(O375/O378,"-")</f>
        <v>0</v>
      </c>
      <c r="Q375" s="126">
        <v>0</v>
      </c>
      <c r="R375" s="125">
        <f t="shared" ref="R375" si="1345">IFERROR(Q375/L368,"-")</f>
        <v>0</v>
      </c>
      <c r="S375" s="127" t="str">
        <f t="shared" si="1195"/>
        <v>-</v>
      </c>
      <c r="T375" s="122"/>
      <c r="U375" s="122"/>
      <c r="V375" s="122"/>
      <c r="W375" s="122"/>
      <c r="X375" s="122"/>
      <c r="Y375" s="129"/>
    </row>
    <row r="376" spans="2:25" ht="14.25" customHeight="1">
      <c r="B376" s="458"/>
      <c r="C376" s="461"/>
      <c r="D376" s="464"/>
      <c r="E376" s="123" t="s">
        <v>166</v>
      </c>
      <c r="F376" s="209" t="s">
        <v>167</v>
      </c>
      <c r="G376" s="124">
        <v>5508</v>
      </c>
      <c r="H376" s="125">
        <f>IFERROR(G376/G378,"-")</f>
        <v>5.3191278754845088E-4</v>
      </c>
      <c r="I376" s="126">
        <v>4</v>
      </c>
      <c r="J376" s="125">
        <f t="shared" ref="J376" si="1346">IFERROR(I376/D368,"-")</f>
        <v>0.22222222222222221</v>
      </c>
      <c r="K376" s="127">
        <f t="shared" si="1193"/>
        <v>1377</v>
      </c>
      <c r="L376" s="464"/>
      <c r="M376" s="123" t="s">
        <v>166</v>
      </c>
      <c r="N376" s="209" t="s">
        <v>167</v>
      </c>
      <c r="O376" s="124">
        <v>178009</v>
      </c>
      <c r="P376" s="125">
        <f>IFERROR(O376/O378,"-")</f>
        <v>6.1034385205491872E-3</v>
      </c>
      <c r="Q376" s="126">
        <v>8</v>
      </c>
      <c r="R376" s="125">
        <f t="shared" ref="R376" si="1347">IFERROR(Q376/L368,"-")</f>
        <v>0.16326530612244897</v>
      </c>
      <c r="S376" s="127">
        <f t="shared" si="1195"/>
        <v>22251.125</v>
      </c>
      <c r="T376" s="122"/>
      <c r="U376" s="122"/>
      <c r="V376" s="122"/>
      <c r="W376" s="122"/>
      <c r="X376" s="122"/>
      <c r="Y376" s="129"/>
    </row>
    <row r="377" spans="2:25" ht="14.25" customHeight="1">
      <c r="B377" s="458"/>
      <c r="C377" s="461"/>
      <c r="D377" s="464"/>
      <c r="E377" s="130" t="s">
        <v>177</v>
      </c>
      <c r="F377" s="210" t="s">
        <v>178</v>
      </c>
      <c r="G377" s="131">
        <v>128877</v>
      </c>
      <c r="H377" s="132">
        <f>IFERROR(G377/G378,"-")</f>
        <v>1.2445774204953105E-2</v>
      </c>
      <c r="I377" s="133">
        <v>1</v>
      </c>
      <c r="J377" s="132">
        <f t="shared" ref="J377" si="1348">IFERROR(I377/D368,"-")</f>
        <v>5.5555555555555552E-2</v>
      </c>
      <c r="K377" s="134">
        <f t="shared" si="1193"/>
        <v>128877</v>
      </c>
      <c r="L377" s="464"/>
      <c r="M377" s="130" t="s">
        <v>177</v>
      </c>
      <c r="N377" s="210" t="s">
        <v>178</v>
      </c>
      <c r="O377" s="131">
        <v>16690581</v>
      </c>
      <c r="P377" s="132">
        <f>IFERROR(O377/O378,"-")</f>
        <v>0.57227407044445155</v>
      </c>
      <c r="Q377" s="133">
        <v>5</v>
      </c>
      <c r="R377" s="132">
        <f t="shared" ref="R377" si="1349">IFERROR(Q377/L368,"-")</f>
        <v>0.10204081632653061</v>
      </c>
      <c r="S377" s="134">
        <f t="shared" si="1195"/>
        <v>3338116.2</v>
      </c>
      <c r="T377" s="122"/>
      <c r="U377" s="122"/>
      <c r="V377" s="122"/>
      <c r="W377" s="122"/>
      <c r="X377" s="122"/>
      <c r="Y377" s="129"/>
    </row>
    <row r="378" spans="2:25" ht="14.25" customHeight="1">
      <c r="B378" s="459"/>
      <c r="C378" s="462"/>
      <c r="D378" s="465"/>
      <c r="E378" s="135" t="s">
        <v>179</v>
      </c>
      <c r="F378" s="211"/>
      <c r="G378" s="136">
        <v>10355081</v>
      </c>
      <c r="H378" s="137" t="s">
        <v>181</v>
      </c>
      <c r="I378" s="138">
        <v>17</v>
      </c>
      <c r="J378" s="137">
        <f t="shared" ref="J378" si="1350">IFERROR(I378/D368,"-")</f>
        <v>0.94444444444444442</v>
      </c>
      <c r="K378" s="139">
        <f t="shared" si="1193"/>
        <v>609122.4117647059</v>
      </c>
      <c r="L378" s="465"/>
      <c r="M378" s="135" t="s">
        <v>179</v>
      </c>
      <c r="N378" s="211"/>
      <c r="O378" s="136">
        <v>29165363</v>
      </c>
      <c r="P378" s="137" t="s">
        <v>181</v>
      </c>
      <c r="Q378" s="138">
        <v>44</v>
      </c>
      <c r="R378" s="137">
        <f t="shared" ref="R378" si="1351">IFERROR(Q378/L368,"-")</f>
        <v>0.89795918367346939</v>
      </c>
      <c r="S378" s="139">
        <f t="shared" si="1195"/>
        <v>662849.15909090906</v>
      </c>
      <c r="T378" s="122"/>
      <c r="U378" s="122"/>
      <c r="V378" s="122"/>
      <c r="W378" s="122"/>
      <c r="X378" s="122"/>
      <c r="Y378" s="129"/>
    </row>
    <row r="379" spans="2:25" ht="14.25" customHeight="1">
      <c r="B379" s="457">
        <v>35</v>
      </c>
      <c r="C379" s="460" t="s">
        <v>2</v>
      </c>
      <c r="D379" s="463">
        <f t="shared" ref="D379" si="1352">VLOOKUP(C379,$V$5:$X$78,2,0)</f>
        <v>47</v>
      </c>
      <c r="E379" s="117" t="s">
        <v>150</v>
      </c>
      <c r="F379" s="207" t="s">
        <v>151</v>
      </c>
      <c r="G379" s="118">
        <v>5263352</v>
      </c>
      <c r="H379" s="119">
        <f t="shared" ref="H379" si="1353">IFERROR(G379/G389,"-")</f>
        <v>0.32275404910279698</v>
      </c>
      <c r="I379" s="120">
        <v>40</v>
      </c>
      <c r="J379" s="119">
        <f t="shared" ref="J379" si="1354">IFERROR(I379/D379,"-")</f>
        <v>0.85106382978723405</v>
      </c>
      <c r="K379" s="121">
        <f t="shared" si="1193"/>
        <v>131583.79999999999</v>
      </c>
      <c r="L379" s="463">
        <f t="shared" ref="L379" si="1355">VLOOKUP(C379,$V$5:$X$78,3,0)</f>
        <v>143</v>
      </c>
      <c r="M379" s="117" t="s">
        <v>150</v>
      </c>
      <c r="N379" s="207" t="s">
        <v>151</v>
      </c>
      <c r="O379" s="118">
        <v>4836639</v>
      </c>
      <c r="P379" s="119">
        <f t="shared" ref="P379" si="1356">IFERROR(O379/O389,"-")</f>
        <v>0.1084412318551969</v>
      </c>
      <c r="Q379" s="120">
        <v>94</v>
      </c>
      <c r="R379" s="119">
        <f t="shared" ref="R379" si="1357">IFERROR(Q379/L379,"-")</f>
        <v>0.65734265734265729</v>
      </c>
      <c r="S379" s="121">
        <f t="shared" si="1195"/>
        <v>51453.606382978724</v>
      </c>
      <c r="T379" s="122"/>
      <c r="U379" s="122"/>
      <c r="V379" s="122"/>
      <c r="W379" s="122"/>
      <c r="X379" s="122"/>
      <c r="Y379" s="129"/>
    </row>
    <row r="380" spans="2:25" ht="14.25" customHeight="1">
      <c r="B380" s="458"/>
      <c r="C380" s="461"/>
      <c r="D380" s="464"/>
      <c r="E380" s="123" t="s">
        <v>152</v>
      </c>
      <c r="F380" s="208" t="s">
        <v>153</v>
      </c>
      <c r="G380" s="124">
        <v>853339</v>
      </c>
      <c r="H380" s="125">
        <f t="shared" ref="H380" si="1358">IFERROR(G380/G389,"-")</f>
        <v>5.2327607484229002E-2</v>
      </c>
      <c r="I380" s="126">
        <v>21</v>
      </c>
      <c r="J380" s="125">
        <f t="shared" ref="J380" si="1359">IFERROR(I380/D379,"-")</f>
        <v>0.44680851063829785</v>
      </c>
      <c r="K380" s="127">
        <f t="shared" si="1193"/>
        <v>40635.190476190473</v>
      </c>
      <c r="L380" s="464"/>
      <c r="M380" s="123" t="s">
        <v>152</v>
      </c>
      <c r="N380" s="208" t="s">
        <v>153</v>
      </c>
      <c r="O380" s="124">
        <v>2420648</v>
      </c>
      <c r="P380" s="125">
        <f t="shared" ref="P380" si="1360">IFERROR(O380/O389,"-")</f>
        <v>5.4272822720037334E-2</v>
      </c>
      <c r="Q380" s="126">
        <v>50</v>
      </c>
      <c r="R380" s="125">
        <f t="shared" ref="R380" si="1361">IFERROR(Q380/L379,"-")</f>
        <v>0.34965034965034963</v>
      </c>
      <c r="S380" s="127">
        <f t="shared" si="1195"/>
        <v>48412.959999999999</v>
      </c>
      <c r="T380" s="122"/>
      <c r="U380" s="122"/>
      <c r="V380" s="122"/>
      <c r="W380" s="122"/>
      <c r="X380" s="122"/>
      <c r="Y380" s="129"/>
    </row>
    <row r="381" spans="2:25" ht="14.25" customHeight="1">
      <c r="B381" s="458"/>
      <c r="C381" s="461"/>
      <c r="D381" s="464"/>
      <c r="E381" s="123" t="s">
        <v>154</v>
      </c>
      <c r="F381" s="209" t="s">
        <v>155</v>
      </c>
      <c r="G381" s="124">
        <v>3680499</v>
      </c>
      <c r="H381" s="125">
        <f t="shared" ref="H381" si="1362">IFERROR(G381/G389,"-")</f>
        <v>0.22569190792650679</v>
      </c>
      <c r="I381" s="126">
        <v>36</v>
      </c>
      <c r="J381" s="125">
        <f t="shared" ref="J381" si="1363">IFERROR(I381/D379,"-")</f>
        <v>0.76595744680851063</v>
      </c>
      <c r="K381" s="127">
        <f t="shared" si="1193"/>
        <v>102236.08333333333</v>
      </c>
      <c r="L381" s="464"/>
      <c r="M381" s="123" t="s">
        <v>154</v>
      </c>
      <c r="N381" s="209" t="s">
        <v>155</v>
      </c>
      <c r="O381" s="124">
        <v>6396414</v>
      </c>
      <c r="P381" s="125">
        <f t="shared" ref="P381" si="1364">IFERROR(O381/O389,"-")</f>
        <v>0.14341260813879791</v>
      </c>
      <c r="Q381" s="126">
        <v>97</v>
      </c>
      <c r="R381" s="125">
        <f t="shared" ref="R381" si="1365">IFERROR(Q381/L379,"-")</f>
        <v>0.67832167832167833</v>
      </c>
      <c r="S381" s="127">
        <f t="shared" si="1195"/>
        <v>65942.412371134022</v>
      </c>
      <c r="T381" s="122"/>
      <c r="U381" s="122"/>
      <c r="V381" s="122"/>
      <c r="W381" s="122"/>
      <c r="X381" s="122"/>
      <c r="Y381" s="129"/>
    </row>
    <row r="382" spans="2:25" ht="14.25" customHeight="1">
      <c r="B382" s="458"/>
      <c r="C382" s="461"/>
      <c r="D382" s="464"/>
      <c r="E382" s="123" t="s">
        <v>156</v>
      </c>
      <c r="F382" s="209" t="s">
        <v>157</v>
      </c>
      <c r="G382" s="124">
        <v>1204076</v>
      </c>
      <c r="H382" s="125">
        <f t="shared" ref="H382" si="1366">IFERROR(G382/G389,"-")</f>
        <v>7.3835153800752715E-2</v>
      </c>
      <c r="I382" s="126">
        <v>17</v>
      </c>
      <c r="J382" s="125">
        <f t="shared" ref="J382" si="1367">IFERROR(I382/D379,"-")</f>
        <v>0.36170212765957449</v>
      </c>
      <c r="K382" s="127">
        <f t="shared" si="1193"/>
        <v>70828</v>
      </c>
      <c r="L382" s="464"/>
      <c r="M382" s="123" t="s">
        <v>156</v>
      </c>
      <c r="N382" s="209" t="s">
        <v>157</v>
      </c>
      <c r="O382" s="124">
        <v>3570738</v>
      </c>
      <c r="P382" s="125">
        <f t="shared" ref="P382" si="1368">IFERROR(O382/O389,"-")</f>
        <v>8.0058740656923547E-2</v>
      </c>
      <c r="Q382" s="126">
        <v>46</v>
      </c>
      <c r="R382" s="125">
        <f t="shared" ref="R382" si="1369">IFERROR(Q382/L379,"-")</f>
        <v>0.32167832167832167</v>
      </c>
      <c r="S382" s="127">
        <f t="shared" si="1195"/>
        <v>77624.739130434784</v>
      </c>
      <c r="T382" s="122"/>
      <c r="U382" s="122"/>
      <c r="V382" s="122"/>
      <c r="W382" s="122"/>
      <c r="X382" s="122"/>
      <c r="Y382" s="129"/>
    </row>
    <row r="383" spans="2:25" ht="14.25" customHeight="1">
      <c r="B383" s="458"/>
      <c r="C383" s="461"/>
      <c r="D383" s="464"/>
      <c r="E383" s="123" t="s">
        <v>158</v>
      </c>
      <c r="F383" s="209" t="s">
        <v>159</v>
      </c>
      <c r="G383" s="124">
        <v>10345</v>
      </c>
      <c r="H383" s="125">
        <f t="shared" ref="H383" si="1370">IFERROR(G383/G389,"-")</f>
        <v>6.3436582580234709E-4</v>
      </c>
      <c r="I383" s="126">
        <v>1</v>
      </c>
      <c r="J383" s="125">
        <f t="shared" ref="J383" si="1371">IFERROR(I383/D379,"-")</f>
        <v>2.1276595744680851E-2</v>
      </c>
      <c r="K383" s="127">
        <f t="shared" si="1193"/>
        <v>10345</v>
      </c>
      <c r="L383" s="464"/>
      <c r="M383" s="123" t="s">
        <v>158</v>
      </c>
      <c r="N383" s="209" t="s">
        <v>159</v>
      </c>
      <c r="O383" s="124">
        <v>3682</v>
      </c>
      <c r="P383" s="125">
        <f t="shared" ref="P383" si="1372">IFERROR(O383/O389,"-")</f>
        <v>8.2553321777960892E-5</v>
      </c>
      <c r="Q383" s="126">
        <v>1</v>
      </c>
      <c r="R383" s="125">
        <f t="shared" ref="R383" si="1373">IFERROR(Q383/L379,"-")</f>
        <v>6.993006993006993E-3</v>
      </c>
      <c r="S383" s="127">
        <f t="shared" si="1195"/>
        <v>3682</v>
      </c>
      <c r="T383" s="122"/>
      <c r="U383" s="122"/>
      <c r="V383" s="122"/>
      <c r="W383" s="122"/>
      <c r="X383" s="122"/>
      <c r="Y383" s="129"/>
    </row>
    <row r="384" spans="2:25" ht="14.25" customHeight="1">
      <c r="B384" s="458"/>
      <c r="C384" s="461"/>
      <c r="D384" s="464"/>
      <c r="E384" s="123" t="s">
        <v>160</v>
      </c>
      <c r="F384" s="209" t="s">
        <v>161</v>
      </c>
      <c r="G384" s="124">
        <v>31488</v>
      </c>
      <c r="H384" s="125">
        <f t="shared" ref="H384" si="1374">IFERROR(G384/G389,"-")</f>
        <v>1.9308758939453169E-3</v>
      </c>
      <c r="I384" s="126">
        <v>5</v>
      </c>
      <c r="J384" s="125">
        <f t="shared" ref="J384" si="1375">IFERROR(I384/D379,"-")</f>
        <v>0.10638297872340426</v>
      </c>
      <c r="K384" s="127">
        <f t="shared" si="1193"/>
        <v>6297.6</v>
      </c>
      <c r="L384" s="464"/>
      <c r="M384" s="123" t="s">
        <v>160</v>
      </c>
      <c r="N384" s="209" t="s">
        <v>161</v>
      </c>
      <c r="O384" s="124">
        <v>3173609</v>
      </c>
      <c r="P384" s="125">
        <f t="shared" ref="P384" si="1376">IFERROR(O384/O389,"-")</f>
        <v>7.1154797657369012E-2</v>
      </c>
      <c r="Q384" s="126">
        <v>7</v>
      </c>
      <c r="R384" s="125">
        <f t="shared" ref="R384" si="1377">IFERROR(Q384/L379,"-")</f>
        <v>4.8951048951048952E-2</v>
      </c>
      <c r="S384" s="127">
        <f t="shared" si="1195"/>
        <v>453372.71428571426</v>
      </c>
      <c r="T384" s="122"/>
      <c r="U384" s="122"/>
      <c r="V384" s="122"/>
      <c r="W384" s="122"/>
      <c r="X384" s="122"/>
      <c r="Y384" s="129"/>
    </row>
    <row r="385" spans="2:25" ht="14.25" customHeight="1">
      <c r="B385" s="458"/>
      <c r="C385" s="461"/>
      <c r="D385" s="464"/>
      <c r="E385" s="123" t="s">
        <v>162</v>
      </c>
      <c r="F385" s="209" t="s">
        <v>163</v>
      </c>
      <c r="G385" s="124">
        <v>3942110</v>
      </c>
      <c r="H385" s="125">
        <f t="shared" ref="H385" si="1378">IFERROR(G385/G389,"-")</f>
        <v>0.24173415810088839</v>
      </c>
      <c r="I385" s="126">
        <v>18</v>
      </c>
      <c r="J385" s="125">
        <f t="shared" ref="J385" si="1379">IFERROR(I385/D379,"-")</f>
        <v>0.38297872340425532</v>
      </c>
      <c r="K385" s="127">
        <f t="shared" si="1193"/>
        <v>219006.11111111112</v>
      </c>
      <c r="L385" s="464"/>
      <c r="M385" s="123" t="s">
        <v>162</v>
      </c>
      <c r="N385" s="209" t="s">
        <v>163</v>
      </c>
      <c r="O385" s="124">
        <v>18633228</v>
      </c>
      <c r="P385" s="125">
        <f t="shared" ref="P385" si="1380">IFERROR(O385/O389,"-")</f>
        <v>0.41777155536287636</v>
      </c>
      <c r="Q385" s="126">
        <v>45</v>
      </c>
      <c r="R385" s="125">
        <f t="shared" ref="R385" si="1381">IFERROR(Q385/L379,"-")</f>
        <v>0.31468531468531469</v>
      </c>
      <c r="S385" s="127">
        <f t="shared" si="1195"/>
        <v>414071.73333333334</v>
      </c>
      <c r="T385" s="122"/>
      <c r="U385" s="122"/>
      <c r="V385" s="122"/>
      <c r="W385" s="122"/>
      <c r="X385" s="122"/>
      <c r="Y385" s="129"/>
    </row>
    <row r="386" spans="2:25" ht="14.25" customHeight="1">
      <c r="B386" s="458"/>
      <c r="C386" s="461"/>
      <c r="D386" s="464"/>
      <c r="E386" s="123" t="s">
        <v>164</v>
      </c>
      <c r="F386" s="209" t="s">
        <v>165</v>
      </c>
      <c r="G386" s="124">
        <v>0</v>
      </c>
      <c r="H386" s="125">
        <f t="shared" ref="H386" si="1382">IFERROR(G386/G389,"-")</f>
        <v>0</v>
      </c>
      <c r="I386" s="126">
        <v>0</v>
      </c>
      <c r="J386" s="125">
        <f t="shared" ref="J386" si="1383">IFERROR(I386/D379,"-")</f>
        <v>0</v>
      </c>
      <c r="K386" s="127" t="str">
        <f t="shared" si="1193"/>
        <v>-</v>
      </c>
      <c r="L386" s="464"/>
      <c r="M386" s="123" t="s">
        <v>164</v>
      </c>
      <c r="N386" s="209" t="s">
        <v>165</v>
      </c>
      <c r="O386" s="124">
        <v>0</v>
      </c>
      <c r="P386" s="125">
        <f t="shared" ref="P386" si="1384">IFERROR(O386/O389,"-")</f>
        <v>0</v>
      </c>
      <c r="Q386" s="126">
        <v>0</v>
      </c>
      <c r="R386" s="125">
        <f t="shared" ref="R386" si="1385">IFERROR(Q386/L379,"-")</f>
        <v>0</v>
      </c>
      <c r="S386" s="127" t="str">
        <f t="shared" si="1195"/>
        <v>-</v>
      </c>
      <c r="T386" s="122"/>
      <c r="U386" s="122"/>
      <c r="V386" s="122"/>
      <c r="W386" s="122"/>
      <c r="X386" s="122"/>
      <c r="Y386" s="129"/>
    </row>
    <row r="387" spans="2:25" ht="14.25" customHeight="1">
      <c r="B387" s="458"/>
      <c r="C387" s="461"/>
      <c r="D387" s="464"/>
      <c r="E387" s="123" t="s">
        <v>166</v>
      </c>
      <c r="F387" s="209" t="s">
        <v>167</v>
      </c>
      <c r="G387" s="124">
        <v>44805</v>
      </c>
      <c r="H387" s="125">
        <f t="shared" ref="H387" si="1386">IFERROR(G387/G389,"-")</f>
        <v>2.7474877549612526E-3</v>
      </c>
      <c r="I387" s="126">
        <v>5</v>
      </c>
      <c r="J387" s="125">
        <f t="shared" ref="J387" si="1387">IFERROR(I387/D379,"-")</f>
        <v>0.10638297872340426</v>
      </c>
      <c r="K387" s="127">
        <f t="shared" si="1193"/>
        <v>8961</v>
      </c>
      <c r="L387" s="464"/>
      <c r="M387" s="123" t="s">
        <v>166</v>
      </c>
      <c r="N387" s="209" t="s">
        <v>167</v>
      </c>
      <c r="O387" s="124">
        <v>203531</v>
      </c>
      <c r="P387" s="125">
        <f t="shared" ref="P387" si="1388">IFERROR(O387/O389,"-")</f>
        <v>4.5633243168903201E-3</v>
      </c>
      <c r="Q387" s="126">
        <v>13</v>
      </c>
      <c r="R387" s="125">
        <f t="shared" ref="R387" si="1389">IFERROR(Q387/L379,"-")</f>
        <v>9.0909090909090912E-2</v>
      </c>
      <c r="S387" s="127">
        <f t="shared" si="1195"/>
        <v>15656.23076923077</v>
      </c>
      <c r="T387" s="122"/>
      <c r="U387" s="122"/>
      <c r="V387" s="122"/>
      <c r="W387" s="122"/>
      <c r="X387" s="122"/>
      <c r="Y387" s="129"/>
    </row>
    <row r="388" spans="2:25" ht="14.25" customHeight="1">
      <c r="B388" s="458"/>
      <c r="C388" s="461"/>
      <c r="D388" s="464"/>
      <c r="E388" s="130" t="s">
        <v>177</v>
      </c>
      <c r="F388" s="210" t="s">
        <v>178</v>
      </c>
      <c r="G388" s="131">
        <v>1277611</v>
      </c>
      <c r="H388" s="132">
        <f t="shared" ref="H388" si="1390">IFERROR(G388/G389,"-")</f>
        <v>7.8344394110117205E-2</v>
      </c>
      <c r="I388" s="133">
        <v>7</v>
      </c>
      <c r="J388" s="132">
        <f t="shared" ref="J388" si="1391">IFERROR(I388/D379,"-")</f>
        <v>0.14893617021276595</v>
      </c>
      <c r="K388" s="134">
        <f t="shared" si="1193"/>
        <v>182515.85714285713</v>
      </c>
      <c r="L388" s="464"/>
      <c r="M388" s="130" t="s">
        <v>177</v>
      </c>
      <c r="N388" s="210" t="s">
        <v>178</v>
      </c>
      <c r="O388" s="131">
        <v>5362987</v>
      </c>
      <c r="P388" s="132">
        <f t="shared" ref="P388" si="1392">IFERROR(O388/O389,"-")</f>
        <v>0.12024236597013067</v>
      </c>
      <c r="Q388" s="133">
        <v>20</v>
      </c>
      <c r="R388" s="132">
        <f t="shared" ref="R388" si="1393">IFERROR(Q388/L379,"-")</f>
        <v>0.13986013986013987</v>
      </c>
      <c r="S388" s="134">
        <f t="shared" si="1195"/>
        <v>268149.34999999998</v>
      </c>
      <c r="T388" s="122"/>
      <c r="U388" s="122"/>
      <c r="V388" s="122"/>
      <c r="W388" s="122"/>
      <c r="X388" s="122"/>
      <c r="Y388" s="129"/>
    </row>
    <row r="389" spans="2:25" ht="14.25" customHeight="1">
      <c r="B389" s="459"/>
      <c r="C389" s="462"/>
      <c r="D389" s="465"/>
      <c r="E389" s="135" t="s">
        <v>179</v>
      </c>
      <c r="F389" s="211"/>
      <c r="G389" s="136">
        <v>16307625</v>
      </c>
      <c r="H389" s="137" t="s">
        <v>181</v>
      </c>
      <c r="I389" s="138">
        <v>45</v>
      </c>
      <c r="J389" s="137">
        <f t="shared" ref="J389" si="1394">IFERROR(I389/D379,"-")</f>
        <v>0.95744680851063835</v>
      </c>
      <c r="K389" s="139">
        <f t="shared" si="1193"/>
        <v>362391.66666666669</v>
      </c>
      <c r="L389" s="465"/>
      <c r="M389" s="135" t="s">
        <v>179</v>
      </c>
      <c r="N389" s="211"/>
      <c r="O389" s="136">
        <v>44601476</v>
      </c>
      <c r="P389" s="137" t="s">
        <v>181</v>
      </c>
      <c r="Q389" s="138">
        <v>133</v>
      </c>
      <c r="R389" s="137">
        <f t="shared" ref="R389" si="1395">IFERROR(Q389/L379,"-")</f>
        <v>0.93006993006993011</v>
      </c>
      <c r="S389" s="139">
        <f t="shared" si="1195"/>
        <v>335349.44360902254</v>
      </c>
      <c r="T389" s="122"/>
      <c r="U389" s="122"/>
      <c r="V389" s="122"/>
      <c r="W389" s="122"/>
      <c r="X389" s="122"/>
      <c r="Y389" s="129"/>
    </row>
    <row r="390" spans="2:25" ht="14.25" customHeight="1">
      <c r="B390" s="457">
        <v>36</v>
      </c>
      <c r="C390" s="460" t="s">
        <v>3</v>
      </c>
      <c r="D390" s="463">
        <f t="shared" ref="D390" si="1396">VLOOKUP(C390,$V$5:$X$78,2,0)</f>
        <v>8</v>
      </c>
      <c r="E390" s="117" t="s">
        <v>150</v>
      </c>
      <c r="F390" s="207" t="s">
        <v>151</v>
      </c>
      <c r="G390" s="118">
        <v>671289</v>
      </c>
      <c r="H390" s="119">
        <f t="shared" ref="H390" si="1397">IFERROR(G390/G400,"-")</f>
        <v>6.0712911314556008E-2</v>
      </c>
      <c r="I390" s="120">
        <v>6</v>
      </c>
      <c r="J390" s="119">
        <f t="shared" ref="J390" si="1398">IFERROR(I390/D390,"-")</f>
        <v>0.75</v>
      </c>
      <c r="K390" s="121">
        <f t="shared" si="1193"/>
        <v>111881.5</v>
      </c>
      <c r="L390" s="463">
        <f t="shared" ref="L390" si="1399">VLOOKUP(C390,$V$5:$X$78,3,0)</f>
        <v>64</v>
      </c>
      <c r="M390" s="117" t="s">
        <v>150</v>
      </c>
      <c r="N390" s="207" t="s">
        <v>151</v>
      </c>
      <c r="O390" s="118">
        <v>5683413</v>
      </c>
      <c r="P390" s="119">
        <f t="shared" ref="P390" si="1400">IFERROR(O390/O400,"-")</f>
        <v>0.23941678215380588</v>
      </c>
      <c r="Q390" s="120">
        <v>43</v>
      </c>
      <c r="R390" s="119">
        <f t="shared" ref="R390" si="1401">IFERROR(Q390/L390,"-")</f>
        <v>0.671875</v>
      </c>
      <c r="S390" s="121">
        <f t="shared" si="1195"/>
        <v>132172.39534883722</v>
      </c>
      <c r="T390" s="122"/>
      <c r="U390" s="122"/>
      <c r="V390" s="122"/>
      <c r="W390" s="122"/>
      <c r="X390" s="122"/>
      <c r="Y390" s="129"/>
    </row>
    <row r="391" spans="2:25" ht="14.25" customHeight="1">
      <c r="B391" s="458"/>
      <c r="C391" s="461"/>
      <c r="D391" s="464"/>
      <c r="E391" s="123" t="s">
        <v>152</v>
      </c>
      <c r="F391" s="208" t="s">
        <v>153</v>
      </c>
      <c r="G391" s="124">
        <v>268919</v>
      </c>
      <c r="H391" s="125">
        <f t="shared" ref="H391" si="1402">IFERROR(G391/G400,"-")</f>
        <v>2.4321648943747158E-2</v>
      </c>
      <c r="I391" s="126">
        <v>6</v>
      </c>
      <c r="J391" s="125">
        <f t="shared" ref="J391" si="1403">IFERROR(I391/D390,"-")</f>
        <v>0.75</v>
      </c>
      <c r="K391" s="127">
        <f t="shared" si="1193"/>
        <v>44819.833333333336</v>
      </c>
      <c r="L391" s="464"/>
      <c r="M391" s="123" t="s">
        <v>152</v>
      </c>
      <c r="N391" s="208" t="s">
        <v>153</v>
      </c>
      <c r="O391" s="124">
        <v>975432</v>
      </c>
      <c r="P391" s="125">
        <f t="shared" ref="P391" si="1404">IFERROR(O391/O400,"-")</f>
        <v>4.1090589518982902E-2</v>
      </c>
      <c r="Q391" s="126">
        <v>21</v>
      </c>
      <c r="R391" s="125">
        <f t="shared" ref="R391" si="1405">IFERROR(Q391/L390,"-")</f>
        <v>0.328125</v>
      </c>
      <c r="S391" s="127">
        <f t="shared" si="1195"/>
        <v>46449.142857142855</v>
      </c>
      <c r="T391" s="122"/>
      <c r="U391" s="122"/>
      <c r="V391" s="122"/>
      <c r="W391" s="122"/>
      <c r="X391" s="122"/>
      <c r="Y391" s="129"/>
    </row>
    <row r="392" spans="2:25" ht="14.25" customHeight="1">
      <c r="B392" s="458"/>
      <c r="C392" s="461"/>
      <c r="D392" s="464"/>
      <c r="E392" s="123" t="s">
        <v>154</v>
      </c>
      <c r="F392" s="209" t="s">
        <v>155</v>
      </c>
      <c r="G392" s="124">
        <v>500480</v>
      </c>
      <c r="H392" s="125">
        <f t="shared" ref="H392" si="1406">IFERROR(G392/G400,"-")</f>
        <v>4.5264554990040042E-2</v>
      </c>
      <c r="I392" s="126">
        <v>6</v>
      </c>
      <c r="J392" s="125">
        <f t="shared" ref="J392" si="1407">IFERROR(I392/D390,"-")</f>
        <v>0.75</v>
      </c>
      <c r="K392" s="127">
        <f t="shared" si="1193"/>
        <v>83413.333333333328</v>
      </c>
      <c r="L392" s="464"/>
      <c r="M392" s="123" t="s">
        <v>154</v>
      </c>
      <c r="N392" s="209" t="s">
        <v>155</v>
      </c>
      <c r="O392" s="124">
        <v>3427093</v>
      </c>
      <c r="P392" s="125">
        <f t="shared" ref="P392" si="1408">IFERROR(O392/O400,"-")</f>
        <v>0.14436810736820163</v>
      </c>
      <c r="Q392" s="126">
        <v>44</v>
      </c>
      <c r="R392" s="125">
        <f t="shared" ref="R392" si="1409">IFERROR(Q392/L390,"-")</f>
        <v>0.6875</v>
      </c>
      <c r="S392" s="127">
        <f t="shared" si="1195"/>
        <v>77888.477272727279</v>
      </c>
      <c r="T392" s="122"/>
      <c r="U392" s="122"/>
      <c r="V392" s="122"/>
      <c r="W392" s="122"/>
      <c r="X392" s="122"/>
      <c r="Y392" s="129"/>
    </row>
    <row r="393" spans="2:25" ht="14.25" customHeight="1">
      <c r="B393" s="458"/>
      <c r="C393" s="461"/>
      <c r="D393" s="464"/>
      <c r="E393" s="123" t="s">
        <v>156</v>
      </c>
      <c r="F393" s="209" t="s">
        <v>157</v>
      </c>
      <c r="G393" s="124">
        <v>313635</v>
      </c>
      <c r="H393" s="125">
        <f t="shared" ref="H393" si="1410">IFERROR(G393/G400,"-")</f>
        <v>2.836586617707243E-2</v>
      </c>
      <c r="I393" s="126">
        <v>2</v>
      </c>
      <c r="J393" s="125">
        <f t="shared" ref="J393" si="1411">IFERROR(I393/D390,"-")</f>
        <v>0.25</v>
      </c>
      <c r="K393" s="127">
        <f t="shared" si="1193"/>
        <v>156817.5</v>
      </c>
      <c r="L393" s="464"/>
      <c r="M393" s="123" t="s">
        <v>156</v>
      </c>
      <c r="N393" s="209" t="s">
        <v>157</v>
      </c>
      <c r="O393" s="124">
        <v>925752</v>
      </c>
      <c r="P393" s="125">
        <f t="shared" ref="P393" si="1412">IFERROR(O393/O400,"-")</f>
        <v>3.8997793212010121E-2</v>
      </c>
      <c r="Q393" s="126">
        <v>13</v>
      </c>
      <c r="R393" s="125">
        <f t="shared" ref="R393" si="1413">IFERROR(Q393/L390,"-")</f>
        <v>0.203125</v>
      </c>
      <c r="S393" s="127">
        <f t="shared" si="1195"/>
        <v>71211.692307692312</v>
      </c>
      <c r="T393" s="122"/>
      <c r="U393" s="122"/>
      <c r="V393" s="122"/>
      <c r="W393" s="122"/>
      <c r="X393" s="122"/>
      <c r="Y393" s="129"/>
    </row>
    <row r="394" spans="2:25" ht="14.25" customHeight="1">
      <c r="B394" s="458"/>
      <c r="C394" s="461"/>
      <c r="D394" s="464"/>
      <c r="E394" s="123" t="s">
        <v>158</v>
      </c>
      <c r="F394" s="209" t="s">
        <v>159</v>
      </c>
      <c r="G394" s="124">
        <v>0</v>
      </c>
      <c r="H394" s="125">
        <f t="shared" ref="H394" si="1414">IFERROR(G394/G400,"-")</f>
        <v>0</v>
      </c>
      <c r="I394" s="126">
        <v>0</v>
      </c>
      <c r="J394" s="125">
        <f t="shared" ref="J394" si="1415">IFERROR(I394/D390,"-")</f>
        <v>0</v>
      </c>
      <c r="K394" s="127" t="str">
        <f t="shared" si="1193"/>
        <v>-</v>
      </c>
      <c r="L394" s="464"/>
      <c r="M394" s="123" t="s">
        <v>158</v>
      </c>
      <c r="N394" s="209" t="s">
        <v>159</v>
      </c>
      <c r="O394" s="124">
        <v>5860</v>
      </c>
      <c r="P394" s="125">
        <f t="shared" ref="P394" si="1416">IFERROR(O394/O400,"-")</f>
        <v>2.4685560303664409E-4</v>
      </c>
      <c r="Q394" s="126">
        <v>1</v>
      </c>
      <c r="R394" s="125">
        <f t="shared" ref="R394" si="1417">IFERROR(Q394/L390,"-")</f>
        <v>1.5625E-2</v>
      </c>
      <c r="S394" s="127">
        <f t="shared" si="1195"/>
        <v>5860</v>
      </c>
      <c r="T394" s="122"/>
      <c r="U394" s="122"/>
      <c r="V394" s="122"/>
      <c r="W394" s="122"/>
      <c r="X394" s="122"/>
      <c r="Y394" s="129"/>
    </row>
    <row r="395" spans="2:25" ht="14.25" customHeight="1">
      <c r="B395" s="458"/>
      <c r="C395" s="461"/>
      <c r="D395" s="464"/>
      <c r="E395" s="123" t="s">
        <v>160</v>
      </c>
      <c r="F395" s="209" t="s">
        <v>161</v>
      </c>
      <c r="G395" s="124">
        <v>0</v>
      </c>
      <c r="H395" s="125">
        <f t="shared" ref="H395" si="1418">IFERROR(G395/G400,"-")</f>
        <v>0</v>
      </c>
      <c r="I395" s="126">
        <v>0</v>
      </c>
      <c r="J395" s="125">
        <f t="shared" ref="J395" si="1419">IFERROR(I395/D390,"-")</f>
        <v>0</v>
      </c>
      <c r="K395" s="127" t="str">
        <f t="shared" si="1193"/>
        <v>-</v>
      </c>
      <c r="L395" s="464"/>
      <c r="M395" s="123" t="s">
        <v>160</v>
      </c>
      <c r="N395" s="209" t="s">
        <v>161</v>
      </c>
      <c r="O395" s="124">
        <v>29595</v>
      </c>
      <c r="P395" s="125">
        <f t="shared" ref="P395" si="1420">IFERROR(O395/O400,"-")</f>
        <v>1.2467050463941093E-3</v>
      </c>
      <c r="Q395" s="126">
        <v>5</v>
      </c>
      <c r="R395" s="125">
        <f t="shared" ref="R395" si="1421">IFERROR(Q395/L390,"-")</f>
        <v>7.8125E-2</v>
      </c>
      <c r="S395" s="127">
        <f t="shared" si="1195"/>
        <v>5919</v>
      </c>
      <c r="T395" s="122"/>
      <c r="U395" s="122"/>
      <c r="V395" s="122"/>
      <c r="W395" s="122"/>
      <c r="X395" s="122"/>
      <c r="Y395" s="129"/>
    </row>
    <row r="396" spans="2:25" ht="14.25" customHeight="1">
      <c r="B396" s="458"/>
      <c r="C396" s="461"/>
      <c r="D396" s="464"/>
      <c r="E396" s="123" t="s">
        <v>162</v>
      </c>
      <c r="F396" s="209" t="s">
        <v>163</v>
      </c>
      <c r="G396" s="124">
        <v>1205974</v>
      </c>
      <c r="H396" s="125">
        <f t="shared" ref="H396" si="1422">IFERROR(G396/G400,"-")</f>
        <v>0.10907104467622793</v>
      </c>
      <c r="I396" s="126">
        <v>4</v>
      </c>
      <c r="J396" s="125">
        <f t="shared" ref="J396" si="1423">IFERROR(I396/D390,"-")</f>
        <v>0.5</v>
      </c>
      <c r="K396" s="127">
        <f t="shared" si="1193"/>
        <v>301493.5</v>
      </c>
      <c r="L396" s="464"/>
      <c r="M396" s="123" t="s">
        <v>162</v>
      </c>
      <c r="N396" s="209" t="s">
        <v>163</v>
      </c>
      <c r="O396" s="124">
        <v>9909362</v>
      </c>
      <c r="P396" s="125">
        <f t="shared" ref="P396" si="1424">IFERROR(O396/O400,"-")</f>
        <v>0.41743712153897705</v>
      </c>
      <c r="Q396" s="126">
        <v>14</v>
      </c>
      <c r="R396" s="125">
        <f t="shared" ref="R396" si="1425">IFERROR(Q396/L390,"-")</f>
        <v>0.21875</v>
      </c>
      <c r="S396" s="127">
        <f t="shared" si="1195"/>
        <v>707811.57142857148</v>
      </c>
      <c r="T396" s="122"/>
      <c r="U396" s="122"/>
      <c r="V396" s="122"/>
      <c r="W396" s="122"/>
      <c r="X396" s="122"/>
      <c r="Y396" s="129"/>
    </row>
    <row r="397" spans="2:25" ht="14.25" customHeight="1">
      <c r="B397" s="458"/>
      <c r="C397" s="461"/>
      <c r="D397" s="464"/>
      <c r="E397" s="123" t="s">
        <v>164</v>
      </c>
      <c r="F397" s="209" t="s">
        <v>165</v>
      </c>
      <c r="G397" s="124">
        <v>0</v>
      </c>
      <c r="H397" s="125">
        <f t="shared" ref="H397" si="1426">IFERROR(G397/G400,"-")</f>
        <v>0</v>
      </c>
      <c r="I397" s="126">
        <v>0</v>
      </c>
      <c r="J397" s="125">
        <f t="shared" ref="J397" si="1427">IFERROR(I397/D390,"-")</f>
        <v>0</v>
      </c>
      <c r="K397" s="127" t="str">
        <f t="shared" si="1193"/>
        <v>-</v>
      </c>
      <c r="L397" s="464"/>
      <c r="M397" s="123" t="s">
        <v>164</v>
      </c>
      <c r="N397" s="209" t="s">
        <v>165</v>
      </c>
      <c r="O397" s="124">
        <v>0</v>
      </c>
      <c r="P397" s="125">
        <f t="shared" ref="P397" si="1428">IFERROR(O397/O400,"-")</f>
        <v>0</v>
      </c>
      <c r="Q397" s="126">
        <v>0</v>
      </c>
      <c r="R397" s="125">
        <f t="shared" ref="R397" si="1429">IFERROR(Q397/L390,"-")</f>
        <v>0</v>
      </c>
      <c r="S397" s="127" t="str">
        <f t="shared" si="1195"/>
        <v>-</v>
      </c>
      <c r="T397" s="122"/>
      <c r="U397" s="122"/>
      <c r="V397" s="122"/>
      <c r="W397" s="122"/>
      <c r="X397" s="122"/>
      <c r="Y397" s="129"/>
    </row>
    <row r="398" spans="2:25" ht="14.25" customHeight="1">
      <c r="B398" s="458"/>
      <c r="C398" s="461"/>
      <c r="D398" s="464"/>
      <c r="E398" s="123" t="s">
        <v>166</v>
      </c>
      <c r="F398" s="209" t="s">
        <v>167</v>
      </c>
      <c r="G398" s="124">
        <v>33050</v>
      </c>
      <c r="H398" s="125">
        <f t="shared" ref="H398" si="1430">IFERROR(G398/G400,"-")</f>
        <v>2.9891175320109166E-3</v>
      </c>
      <c r="I398" s="126">
        <v>2</v>
      </c>
      <c r="J398" s="125">
        <f t="shared" ref="J398" si="1431">IFERROR(I398/D390,"-")</f>
        <v>0.25</v>
      </c>
      <c r="K398" s="127">
        <f t="shared" si="1193"/>
        <v>16525</v>
      </c>
      <c r="L398" s="464"/>
      <c r="M398" s="123" t="s">
        <v>166</v>
      </c>
      <c r="N398" s="209" t="s">
        <v>167</v>
      </c>
      <c r="O398" s="124">
        <v>34197</v>
      </c>
      <c r="P398" s="125">
        <f t="shared" ref="P398" si="1432">IFERROR(O398/O400,"-")</f>
        <v>1.440566733283979E-3</v>
      </c>
      <c r="Q398" s="126">
        <v>2</v>
      </c>
      <c r="R398" s="125">
        <f t="shared" ref="R398" si="1433">IFERROR(Q398/L390,"-")</f>
        <v>3.125E-2</v>
      </c>
      <c r="S398" s="127">
        <f t="shared" si="1195"/>
        <v>17098.5</v>
      </c>
      <c r="T398" s="122"/>
      <c r="U398" s="122"/>
      <c r="V398" s="122"/>
      <c r="W398" s="122"/>
      <c r="X398" s="122"/>
      <c r="Y398" s="129"/>
    </row>
    <row r="399" spans="2:25" ht="14.25" customHeight="1">
      <c r="B399" s="458"/>
      <c r="C399" s="461"/>
      <c r="D399" s="464"/>
      <c r="E399" s="130" t="s">
        <v>177</v>
      </c>
      <c r="F399" s="210" t="s">
        <v>178</v>
      </c>
      <c r="G399" s="131">
        <v>8063428</v>
      </c>
      <c r="H399" s="132">
        <f t="shared" ref="H399" si="1434">IFERROR(G399/G400,"-")</f>
        <v>0.72927485636634548</v>
      </c>
      <c r="I399" s="133">
        <v>1</v>
      </c>
      <c r="J399" s="132">
        <f t="shared" ref="J399" si="1435">IFERROR(I399/D390,"-")</f>
        <v>0.125</v>
      </c>
      <c r="K399" s="134">
        <f t="shared" si="1193"/>
        <v>8063428</v>
      </c>
      <c r="L399" s="464"/>
      <c r="M399" s="130" t="s">
        <v>177</v>
      </c>
      <c r="N399" s="210" t="s">
        <v>178</v>
      </c>
      <c r="O399" s="131">
        <v>2747870</v>
      </c>
      <c r="P399" s="132">
        <f t="shared" ref="P399" si="1436">IFERROR(O399/O400,"-")</f>
        <v>0.11575547882530771</v>
      </c>
      <c r="Q399" s="133">
        <v>9</v>
      </c>
      <c r="R399" s="132">
        <f t="shared" ref="R399" si="1437">IFERROR(Q399/L390,"-")</f>
        <v>0.140625</v>
      </c>
      <c r="S399" s="134">
        <f t="shared" si="1195"/>
        <v>305318.88888888888</v>
      </c>
      <c r="T399" s="122"/>
      <c r="U399" s="122"/>
      <c r="V399" s="122"/>
      <c r="W399" s="122"/>
      <c r="X399" s="122"/>
      <c r="Y399" s="129"/>
    </row>
    <row r="400" spans="2:25" ht="14.25" customHeight="1">
      <c r="B400" s="459"/>
      <c r="C400" s="462"/>
      <c r="D400" s="465"/>
      <c r="E400" s="135" t="s">
        <v>179</v>
      </c>
      <c r="F400" s="211"/>
      <c r="G400" s="136">
        <v>11056775</v>
      </c>
      <c r="H400" s="137" t="s">
        <v>181</v>
      </c>
      <c r="I400" s="138">
        <v>8</v>
      </c>
      <c r="J400" s="137">
        <f t="shared" ref="J400" si="1438">IFERROR(I400/D390,"-")</f>
        <v>1</v>
      </c>
      <c r="K400" s="139">
        <f t="shared" ref="K400:K465" si="1439">IFERROR(G400/I400,"-")</f>
        <v>1382096.875</v>
      </c>
      <c r="L400" s="465"/>
      <c r="M400" s="135" t="s">
        <v>179</v>
      </c>
      <c r="N400" s="211"/>
      <c r="O400" s="136">
        <v>23738574</v>
      </c>
      <c r="P400" s="137" t="s">
        <v>181</v>
      </c>
      <c r="Q400" s="138">
        <v>56</v>
      </c>
      <c r="R400" s="137">
        <f t="shared" ref="R400" si="1440">IFERROR(Q400/L390,"-")</f>
        <v>0.875</v>
      </c>
      <c r="S400" s="139">
        <f t="shared" ref="S400:S465" si="1441">IFERROR(O400/Q400,"-")</f>
        <v>423903.10714285716</v>
      </c>
      <c r="T400" s="122"/>
      <c r="U400" s="122"/>
      <c r="V400" s="122"/>
      <c r="W400" s="122"/>
      <c r="X400" s="122"/>
      <c r="Y400" s="129"/>
    </row>
    <row r="401" spans="2:25" ht="14.25" customHeight="1">
      <c r="B401" s="457">
        <v>37</v>
      </c>
      <c r="C401" s="460" t="s">
        <v>4</v>
      </c>
      <c r="D401" s="463">
        <f t="shared" ref="D401" si="1442">VLOOKUP(C401,$V$5:$X$78,2,0)</f>
        <v>16</v>
      </c>
      <c r="E401" s="117" t="s">
        <v>150</v>
      </c>
      <c r="F401" s="207" t="s">
        <v>151</v>
      </c>
      <c r="G401" s="118">
        <v>2061100</v>
      </c>
      <c r="H401" s="119">
        <f t="shared" ref="H401" si="1443">IFERROR(G401/G411,"-")</f>
        <v>0.31486673274320709</v>
      </c>
      <c r="I401" s="120">
        <v>15</v>
      </c>
      <c r="J401" s="119">
        <f t="shared" ref="J401" si="1444">IFERROR(I401/D401,"-")</f>
        <v>0.9375</v>
      </c>
      <c r="K401" s="121">
        <f t="shared" si="1439"/>
        <v>137406.66666666666</v>
      </c>
      <c r="L401" s="463">
        <f t="shared" ref="L401" si="1445">VLOOKUP(C401,$V$5:$X$78,3,0)</f>
        <v>115</v>
      </c>
      <c r="M401" s="117" t="s">
        <v>150</v>
      </c>
      <c r="N401" s="207" t="s">
        <v>151</v>
      </c>
      <c r="O401" s="118">
        <v>5697335</v>
      </c>
      <c r="P401" s="119">
        <f t="shared" ref="P401" si="1446">IFERROR(O401/O411,"-")</f>
        <v>0.17075932961137646</v>
      </c>
      <c r="Q401" s="120">
        <v>79</v>
      </c>
      <c r="R401" s="119">
        <f t="shared" ref="R401" si="1447">IFERROR(Q401/L401,"-")</f>
        <v>0.68695652173913047</v>
      </c>
      <c r="S401" s="121">
        <f t="shared" si="1441"/>
        <v>72118.16455696203</v>
      </c>
      <c r="T401" s="122"/>
      <c r="U401" s="122"/>
      <c r="V401" s="122"/>
      <c r="W401" s="122"/>
      <c r="X401" s="122"/>
      <c r="Y401" s="129"/>
    </row>
    <row r="402" spans="2:25" ht="14.25" customHeight="1">
      <c r="B402" s="458"/>
      <c r="C402" s="461"/>
      <c r="D402" s="464"/>
      <c r="E402" s="123" t="s">
        <v>152</v>
      </c>
      <c r="F402" s="208" t="s">
        <v>153</v>
      </c>
      <c r="G402" s="124">
        <v>428176</v>
      </c>
      <c r="H402" s="125">
        <f t="shared" ref="H402" si="1448">IFERROR(G402/G411,"-")</f>
        <v>6.5410886497043061E-2</v>
      </c>
      <c r="I402" s="126">
        <v>6</v>
      </c>
      <c r="J402" s="125">
        <f t="shared" ref="J402" si="1449">IFERROR(I402/D401,"-")</f>
        <v>0.375</v>
      </c>
      <c r="K402" s="127">
        <f t="shared" si="1439"/>
        <v>71362.666666666672</v>
      </c>
      <c r="L402" s="464"/>
      <c r="M402" s="123" t="s">
        <v>152</v>
      </c>
      <c r="N402" s="208" t="s">
        <v>153</v>
      </c>
      <c r="O402" s="124">
        <v>2543305</v>
      </c>
      <c r="P402" s="125">
        <f t="shared" ref="P402" si="1450">IFERROR(O402/O411,"-")</f>
        <v>7.6227404005076382E-2</v>
      </c>
      <c r="Q402" s="126">
        <v>47</v>
      </c>
      <c r="R402" s="125">
        <f t="shared" ref="R402" si="1451">IFERROR(Q402/L401,"-")</f>
        <v>0.40869565217391307</v>
      </c>
      <c r="S402" s="127">
        <f t="shared" si="1441"/>
        <v>54112.872340425529</v>
      </c>
      <c r="T402" s="122"/>
      <c r="U402" s="122"/>
      <c r="V402" s="122"/>
      <c r="W402" s="122"/>
      <c r="X402" s="122"/>
      <c r="Y402" s="129"/>
    </row>
    <row r="403" spans="2:25" ht="14.25" customHeight="1">
      <c r="B403" s="458"/>
      <c r="C403" s="461"/>
      <c r="D403" s="464"/>
      <c r="E403" s="123" t="s">
        <v>154</v>
      </c>
      <c r="F403" s="209" t="s">
        <v>155</v>
      </c>
      <c r="G403" s="124">
        <v>1017927</v>
      </c>
      <c r="H403" s="125">
        <f t="shared" ref="H403" si="1452">IFERROR(G403/G411,"-")</f>
        <v>0.15550499668191478</v>
      </c>
      <c r="I403" s="126">
        <v>10</v>
      </c>
      <c r="J403" s="125">
        <f t="shared" ref="J403" si="1453">IFERROR(I403/D401,"-")</f>
        <v>0.625</v>
      </c>
      <c r="K403" s="127">
        <f t="shared" si="1439"/>
        <v>101792.7</v>
      </c>
      <c r="L403" s="464"/>
      <c r="M403" s="123" t="s">
        <v>154</v>
      </c>
      <c r="N403" s="209" t="s">
        <v>155</v>
      </c>
      <c r="O403" s="124">
        <v>8114294</v>
      </c>
      <c r="P403" s="125">
        <f t="shared" ref="P403" si="1454">IFERROR(O403/O411,"-")</f>
        <v>0.2431999178053624</v>
      </c>
      <c r="Q403" s="126">
        <v>88</v>
      </c>
      <c r="R403" s="125">
        <f t="shared" ref="R403" si="1455">IFERROR(Q403/L401,"-")</f>
        <v>0.76521739130434785</v>
      </c>
      <c r="S403" s="127">
        <f t="shared" si="1441"/>
        <v>92207.886363636368</v>
      </c>
      <c r="T403" s="122"/>
      <c r="U403" s="122"/>
      <c r="V403" s="122"/>
      <c r="W403" s="122"/>
      <c r="X403" s="122"/>
      <c r="Y403" s="129"/>
    </row>
    <row r="404" spans="2:25" ht="14.25" customHeight="1">
      <c r="B404" s="458"/>
      <c r="C404" s="461"/>
      <c r="D404" s="464"/>
      <c r="E404" s="123" t="s">
        <v>156</v>
      </c>
      <c r="F404" s="209" t="s">
        <v>157</v>
      </c>
      <c r="G404" s="124">
        <v>330314</v>
      </c>
      <c r="H404" s="125">
        <f t="shared" ref="H404" si="1456">IFERROR(G404/G411,"-")</f>
        <v>5.0460865537499254E-2</v>
      </c>
      <c r="I404" s="126">
        <v>5</v>
      </c>
      <c r="J404" s="125">
        <f t="shared" ref="J404" si="1457">IFERROR(I404/D401,"-")</f>
        <v>0.3125</v>
      </c>
      <c r="K404" s="127">
        <f t="shared" si="1439"/>
        <v>66062.8</v>
      </c>
      <c r="L404" s="464"/>
      <c r="M404" s="123" t="s">
        <v>156</v>
      </c>
      <c r="N404" s="209" t="s">
        <v>157</v>
      </c>
      <c r="O404" s="124">
        <v>3200149</v>
      </c>
      <c r="P404" s="125">
        <f t="shared" ref="P404" si="1458">IFERROR(O404/O411,"-")</f>
        <v>9.5914194600899685E-2</v>
      </c>
      <c r="Q404" s="126">
        <v>49</v>
      </c>
      <c r="R404" s="125">
        <f t="shared" ref="R404" si="1459">IFERROR(Q404/L401,"-")</f>
        <v>0.42608695652173911</v>
      </c>
      <c r="S404" s="127">
        <f t="shared" si="1441"/>
        <v>65309.163265306124</v>
      </c>
      <c r="T404" s="122"/>
      <c r="U404" s="122"/>
      <c r="V404" s="122"/>
      <c r="W404" s="122"/>
      <c r="X404" s="122"/>
      <c r="Y404" s="129"/>
    </row>
    <row r="405" spans="2:25" ht="14.25" customHeight="1">
      <c r="B405" s="458"/>
      <c r="C405" s="461"/>
      <c r="D405" s="464"/>
      <c r="E405" s="123" t="s">
        <v>158</v>
      </c>
      <c r="F405" s="209" t="s">
        <v>159</v>
      </c>
      <c r="G405" s="124">
        <v>9034</v>
      </c>
      <c r="H405" s="125">
        <f t="shared" ref="H405" si="1460">IFERROR(G405/G411,"-")</f>
        <v>1.3800912442880661E-3</v>
      </c>
      <c r="I405" s="126">
        <v>1</v>
      </c>
      <c r="J405" s="125">
        <f t="shared" ref="J405" si="1461">IFERROR(I405/D401,"-")</f>
        <v>6.25E-2</v>
      </c>
      <c r="K405" s="127">
        <f t="shared" si="1439"/>
        <v>9034</v>
      </c>
      <c r="L405" s="464"/>
      <c r="M405" s="123" t="s">
        <v>158</v>
      </c>
      <c r="N405" s="209" t="s">
        <v>159</v>
      </c>
      <c r="O405" s="124">
        <v>45755</v>
      </c>
      <c r="P405" s="125">
        <f t="shared" ref="P405" si="1462">IFERROR(O405/O411,"-")</f>
        <v>1.3713592629481207E-3</v>
      </c>
      <c r="Q405" s="126">
        <v>1</v>
      </c>
      <c r="R405" s="125">
        <f t="shared" ref="R405" si="1463">IFERROR(Q405/L401,"-")</f>
        <v>8.6956521739130436E-3</v>
      </c>
      <c r="S405" s="127">
        <f t="shared" si="1441"/>
        <v>45755</v>
      </c>
      <c r="T405" s="122"/>
      <c r="U405" s="122"/>
      <c r="V405" s="122"/>
      <c r="W405" s="122"/>
      <c r="X405" s="122"/>
      <c r="Y405" s="129"/>
    </row>
    <row r="406" spans="2:25" ht="14.25" customHeight="1">
      <c r="B406" s="458"/>
      <c r="C406" s="461"/>
      <c r="D406" s="464"/>
      <c r="E406" s="123" t="s">
        <v>160</v>
      </c>
      <c r="F406" s="209" t="s">
        <v>161</v>
      </c>
      <c r="G406" s="124">
        <v>92891</v>
      </c>
      <c r="H406" s="125">
        <f t="shared" ref="H406" si="1464">IFERROR(G406/G411,"-")</f>
        <v>1.4190619412570594E-2</v>
      </c>
      <c r="I406" s="126">
        <v>2</v>
      </c>
      <c r="J406" s="125">
        <f t="shared" ref="J406" si="1465">IFERROR(I406/D401,"-")</f>
        <v>0.125</v>
      </c>
      <c r="K406" s="127">
        <f t="shared" si="1439"/>
        <v>46445.5</v>
      </c>
      <c r="L406" s="464"/>
      <c r="M406" s="123" t="s">
        <v>160</v>
      </c>
      <c r="N406" s="209" t="s">
        <v>161</v>
      </c>
      <c r="O406" s="124">
        <v>146751</v>
      </c>
      <c r="P406" s="125">
        <f t="shared" ref="P406" si="1466">IFERROR(O406/O411,"-")</f>
        <v>4.398390191168171E-3</v>
      </c>
      <c r="Q406" s="126">
        <v>6</v>
      </c>
      <c r="R406" s="125">
        <f t="shared" ref="R406" si="1467">IFERROR(Q406/L401,"-")</f>
        <v>5.2173913043478258E-2</v>
      </c>
      <c r="S406" s="127">
        <f t="shared" si="1441"/>
        <v>24458.5</v>
      </c>
      <c r="T406" s="122"/>
      <c r="U406" s="122"/>
      <c r="V406" s="122"/>
      <c r="W406" s="122"/>
      <c r="X406" s="122"/>
      <c r="Y406" s="129"/>
    </row>
    <row r="407" spans="2:25" ht="14.25" customHeight="1">
      <c r="B407" s="458"/>
      <c r="C407" s="461"/>
      <c r="D407" s="464"/>
      <c r="E407" s="123" t="s">
        <v>162</v>
      </c>
      <c r="F407" s="209" t="s">
        <v>163</v>
      </c>
      <c r="G407" s="124">
        <v>237971</v>
      </c>
      <c r="H407" s="125">
        <f t="shared" ref="H407" si="1468">IFERROR(G407/G411,"-")</f>
        <v>3.6353962087057268E-2</v>
      </c>
      <c r="I407" s="126">
        <v>6</v>
      </c>
      <c r="J407" s="125">
        <f t="shared" ref="J407" si="1469">IFERROR(I407/D401,"-")</f>
        <v>0.375</v>
      </c>
      <c r="K407" s="127">
        <f t="shared" si="1439"/>
        <v>39661.833333333336</v>
      </c>
      <c r="L407" s="464"/>
      <c r="M407" s="123" t="s">
        <v>162</v>
      </c>
      <c r="N407" s="209" t="s">
        <v>163</v>
      </c>
      <c r="O407" s="124">
        <v>4177232</v>
      </c>
      <c r="P407" s="125">
        <f t="shared" ref="P407" si="1470">IFERROR(O407/O411,"-")</f>
        <v>0.12519912133500827</v>
      </c>
      <c r="Q407" s="126">
        <v>29</v>
      </c>
      <c r="R407" s="125">
        <f t="shared" ref="R407" si="1471">IFERROR(Q407/L401,"-")</f>
        <v>0.25217391304347825</v>
      </c>
      <c r="S407" s="127">
        <f t="shared" si="1441"/>
        <v>144042.4827586207</v>
      </c>
      <c r="T407" s="122"/>
      <c r="U407" s="122"/>
      <c r="V407" s="122"/>
      <c r="W407" s="122"/>
      <c r="X407" s="122"/>
      <c r="Y407" s="129"/>
    </row>
    <row r="408" spans="2:25" ht="14.25" customHeight="1">
      <c r="B408" s="458"/>
      <c r="C408" s="461"/>
      <c r="D408" s="464"/>
      <c r="E408" s="123" t="s">
        <v>164</v>
      </c>
      <c r="F408" s="209" t="s">
        <v>165</v>
      </c>
      <c r="G408" s="124">
        <v>0</v>
      </c>
      <c r="H408" s="125">
        <f t="shared" ref="H408" si="1472">IFERROR(G408/G411,"-")</f>
        <v>0</v>
      </c>
      <c r="I408" s="126">
        <v>0</v>
      </c>
      <c r="J408" s="125">
        <f t="shared" ref="J408" si="1473">IFERROR(I408/D401,"-")</f>
        <v>0</v>
      </c>
      <c r="K408" s="127" t="str">
        <f t="shared" si="1439"/>
        <v>-</v>
      </c>
      <c r="L408" s="464"/>
      <c r="M408" s="123" t="s">
        <v>164</v>
      </c>
      <c r="N408" s="209" t="s">
        <v>165</v>
      </c>
      <c r="O408" s="124">
        <v>0</v>
      </c>
      <c r="P408" s="125">
        <f t="shared" ref="P408" si="1474">IFERROR(O408/O411,"-")</f>
        <v>0</v>
      </c>
      <c r="Q408" s="126">
        <v>0</v>
      </c>
      <c r="R408" s="125">
        <f t="shared" ref="R408" si="1475">IFERROR(Q408/L401,"-")</f>
        <v>0</v>
      </c>
      <c r="S408" s="127" t="str">
        <f t="shared" si="1441"/>
        <v>-</v>
      </c>
      <c r="T408" s="122"/>
      <c r="U408" s="122"/>
      <c r="V408" s="122"/>
      <c r="W408" s="122"/>
      <c r="X408" s="122"/>
      <c r="Y408" s="129"/>
    </row>
    <row r="409" spans="2:25" ht="14.25" customHeight="1">
      <c r="B409" s="458"/>
      <c r="C409" s="461"/>
      <c r="D409" s="464"/>
      <c r="E409" s="123" t="s">
        <v>166</v>
      </c>
      <c r="F409" s="209" t="s">
        <v>167</v>
      </c>
      <c r="G409" s="124">
        <v>22033</v>
      </c>
      <c r="H409" s="125">
        <f t="shared" ref="H409" si="1476">IFERROR(G409/G411,"-")</f>
        <v>3.3659010831745581E-3</v>
      </c>
      <c r="I409" s="126">
        <v>2</v>
      </c>
      <c r="J409" s="125">
        <f t="shared" ref="J409" si="1477">IFERROR(I409/D401,"-")</f>
        <v>0.125</v>
      </c>
      <c r="K409" s="127">
        <f t="shared" si="1439"/>
        <v>11016.5</v>
      </c>
      <c r="L409" s="464"/>
      <c r="M409" s="123" t="s">
        <v>166</v>
      </c>
      <c r="N409" s="209" t="s">
        <v>167</v>
      </c>
      <c r="O409" s="124">
        <v>353357</v>
      </c>
      <c r="P409" s="125">
        <f t="shared" ref="P409" si="1478">IFERROR(O409/O411,"-")</f>
        <v>1.0590741887827758E-2</v>
      </c>
      <c r="Q409" s="126">
        <v>12</v>
      </c>
      <c r="R409" s="125">
        <f t="shared" ref="R409" si="1479">IFERROR(Q409/L401,"-")</f>
        <v>0.10434782608695652</v>
      </c>
      <c r="S409" s="127">
        <f t="shared" si="1441"/>
        <v>29446.416666666668</v>
      </c>
      <c r="T409" s="122"/>
      <c r="U409" s="122"/>
      <c r="V409" s="122"/>
      <c r="W409" s="122"/>
      <c r="X409" s="122"/>
      <c r="Y409" s="129"/>
    </row>
    <row r="410" spans="2:25" ht="14.25" customHeight="1">
      <c r="B410" s="458"/>
      <c r="C410" s="461"/>
      <c r="D410" s="464"/>
      <c r="E410" s="130" t="s">
        <v>177</v>
      </c>
      <c r="F410" s="210" t="s">
        <v>178</v>
      </c>
      <c r="G410" s="131">
        <v>2346498</v>
      </c>
      <c r="H410" s="132">
        <f t="shared" ref="H410" si="1480">IFERROR(G410/G411,"-")</f>
        <v>0.35846594471324533</v>
      </c>
      <c r="I410" s="133">
        <v>5</v>
      </c>
      <c r="J410" s="132">
        <f t="shared" ref="J410" si="1481">IFERROR(I410/D401,"-")</f>
        <v>0.3125</v>
      </c>
      <c r="K410" s="134">
        <f t="shared" si="1439"/>
        <v>469299.6</v>
      </c>
      <c r="L410" s="464"/>
      <c r="M410" s="130" t="s">
        <v>177</v>
      </c>
      <c r="N410" s="210" t="s">
        <v>178</v>
      </c>
      <c r="O410" s="131">
        <v>9086529</v>
      </c>
      <c r="P410" s="132">
        <f t="shared" ref="P410" si="1482">IFERROR(O410/O411,"-")</f>
        <v>0.27233954130033272</v>
      </c>
      <c r="Q410" s="133">
        <v>17</v>
      </c>
      <c r="R410" s="132">
        <f t="shared" ref="R410" si="1483">IFERROR(Q410/L401,"-")</f>
        <v>0.14782608695652175</v>
      </c>
      <c r="S410" s="134">
        <f t="shared" si="1441"/>
        <v>534501.70588235289</v>
      </c>
      <c r="T410" s="122"/>
      <c r="U410" s="122"/>
      <c r="V410" s="122"/>
      <c r="W410" s="122"/>
      <c r="X410" s="122"/>
      <c r="Y410" s="129"/>
    </row>
    <row r="411" spans="2:25" ht="14.25" customHeight="1">
      <c r="B411" s="459"/>
      <c r="C411" s="462"/>
      <c r="D411" s="465"/>
      <c r="E411" s="135" t="s">
        <v>179</v>
      </c>
      <c r="F411" s="211"/>
      <c r="G411" s="136">
        <v>6545944</v>
      </c>
      <c r="H411" s="137" t="s">
        <v>181</v>
      </c>
      <c r="I411" s="138">
        <v>15</v>
      </c>
      <c r="J411" s="137">
        <f t="shared" ref="J411" si="1484">IFERROR(I411/D401,"-")</f>
        <v>0.9375</v>
      </c>
      <c r="K411" s="139">
        <f t="shared" si="1439"/>
        <v>436396.26666666666</v>
      </c>
      <c r="L411" s="465"/>
      <c r="M411" s="135" t="s">
        <v>179</v>
      </c>
      <c r="N411" s="211"/>
      <c r="O411" s="136">
        <v>33364707</v>
      </c>
      <c r="P411" s="137" t="s">
        <v>181</v>
      </c>
      <c r="Q411" s="138">
        <v>108</v>
      </c>
      <c r="R411" s="137">
        <f t="shared" ref="R411" si="1485">IFERROR(Q411/L401,"-")</f>
        <v>0.93913043478260871</v>
      </c>
      <c r="S411" s="139">
        <f t="shared" si="1441"/>
        <v>308932.47222222225</v>
      </c>
      <c r="T411" s="122"/>
      <c r="U411" s="122"/>
      <c r="V411" s="122"/>
      <c r="W411" s="122"/>
      <c r="X411" s="122"/>
      <c r="Y411" s="129"/>
    </row>
    <row r="412" spans="2:25" ht="14.25" customHeight="1">
      <c r="B412" s="457">
        <v>38</v>
      </c>
      <c r="C412" s="460" t="s">
        <v>46</v>
      </c>
      <c r="D412" s="463">
        <f t="shared" ref="D412" si="1486">VLOOKUP(C412,$V$5:$X$78,2,0)</f>
        <v>9</v>
      </c>
      <c r="E412" s="117" t="s">
        <v>150</v>
      </c>
      <c r="F412" s="207" t="s">
        <v>151</v>
      </c>
      <c r="G412" s="118">
        <v>59737</v>
      </c>
      <c r="H412" s="119">
        <f t="shared" ref="H412" si="1487">IFERROR(G412/G422,"-")</f>
        <v>4.7970467851989142E-2</v>
      </c>
      <c r="I412" s="120">
        <v>5</v>
      </c>
      <c r="J412" s="119">
        <f t="shared" ref="J412" si="1488">IFERROR(I412/D412,"-")</f>
        <v>0.55555555555555558</v>
      </c>
      <c r="K412" s="121">
        <f t="shared" si="1439"/>
        <v>11947.4</v>
      </c>
      <c r="L412" s="463">
        <f t="shared" ref="L412" si="1489">VLOOKUP(C412,$V$5:$X$78,3,0)</f>
        <v>16</v>
      </c>
      <c r="M412" s="117" t="s">
        <v>150</v>
      </c>
      <c r="N412" s="207" t="s">
        <v>151</v>
      </c>
      <c r="O412" s="118">
        <v>140303</v>
      </c>
      <c r="P412" s="119">
        <f t="shared" ref="P412" si="1490">IFERROR(O412/O422,"-")</f>
        <v>4.6976445649950259E-2</v>
      </c>
      <c r="Q412" s="120">
        <v>9</v>
      </c>
      <c r="R412" s="119">
        <f t="shared" ref="R412" si="1491">IFERROR(Q412/L412,"-")</f>
        <v>0.5625</v>
      </c>
      <c r="S412" s="121">
        <f t="shared" si="1441"/>
        <v>15589.222222222223</v>
      </c>
      <c r="T412" s="122"/>
      <c r="U412" s="122"/>
      <c r="V412" s="122"/>
      <c r="W412" s="122"/>
      <c r="X412" s="122"/>
      <c r="Y412" s="129"/>
    </row>
    <row r="413" spans="2:25" ht="14.25" customHeight="1">
      <c r="B413" s="458"/>
      <c r="C413" s="461"/>
      <c r="D413" s="464"/>
      <c r="E413" s="123" t="s">
        <v>152</v>
      </c>
      <c r="F413" s="208" t="s">
        <v>153</v>
      </c>
      <c r="G413" s="124">
        <v>175450</v>
      </c>
      <c r="H413" s="125">
        <f t="shared" ref="H413" si="1492">IFERROR(G413/G422,"-")</f>
        <v>0.14089121624171777</v>
      </c>
      <c r="I413" s="126">
        <v>5</v>
      </c>
      <c r="J413" s="125">
        <f t="shared" ref="J413" si="1493">IFERROR(I413/D412,"-")</f>
        <v>0.55555555555555558</v>
      </c>
      <c r="K413" s="127">
        <f t="shared" si="1439"/>
        <v>35090</v>
      </c>
      <c r="L413" s="464"/>
      <c r="M413" s="123" t="s">
        <v>152</v>
      </c>
      <c r="N413" s="208" t="s">
        <v>153</v>
      </c>
      <c r="O413" s="124">
        <v>92128</v>
      </c>
      <c r="P413" s="125">
        <f t="shared" ref="P413" si="1494">IFERROR(O413/O422,"-")</f>
        <v>3.0846425128747197E-2</v>
      </c>
      <c r="Q413" s="126">
        <v>4</v>
      </c>
      <c r="R413" s="125">
        <f t="shared" ref="R413" si="1495">IFERROR(Q413/L412,"-")</f>
        <v>0.25</v>
      </c>
      <c r="S413" s="127">
        <f t="shared" si="1441"/>
        <v>23032</v>
      </c>
      <c r="T413" s="122"/>
      <c r="U413" s="122"/>
      <c r="V413" s="122"/>
      <c r="W413" s="122"/>
      <c r="X413" s="122"/>
      <c r="Y413" s="129"/>
    </row>
    <row r="414" spans="2:25" ht="14.25" customHeight="1">
      <c r="B414" s="458"/>
      <c r="C414" s="461"/>
      <c r="D414" s="464"/>
      <c r="E414" s="123" t="s">
        <v>154</v>
      </c>
      <c r="F414" s="209" t="s">
        <v>155</v>
      </c>
      <c r="G414" s="124">
        <v>173141</v>
      </c>
      <c r="H414" s="125">
        <f t="shared" ref="H414" si="1496">IFERROR(G414/G422,"-")</f>
        <v>0.13903702519981337</v>
      </c>
      <c r="I414" s="126">
        <v>7</v>
      </c>
      <c r="J414" s="125">
        <f t="shared" ref="J414" si="1497">IFERROR(I414/D412,"-")</f>
        <v>0.77777777777777779</v>
      </c>
      <c r="K414" s="127">
        <f t="shared" si="1439"/>
        <v>24734.428571428572</v>
      </c>
      <c r="L414" s="464"/>
      <c r="M414" s="123" t="s">
        <v>154</v>
      </c>
      <c r="N414" s="209" t="s">
        <v>155</v>
      </c>
      <c r="O414" s="124">
        <v>594467</v>
      </c>
      <c r="P414" s="125">
        <f t="shared" ref="P414" si="1498">IFERROR(O414/O422,"-")</f>
        <v>0.19904026796425581</v>
      </c>
      <c r="Q414" s="126">
        <v>10</v>
      </c>
      <c r="R414" s="125">
        <f t="shared" ref="R414" si="1499">IFERROR(Q414/L412,"-")</f>
        <v>0.625</v>
      </c>
      <c r="S414" s="127">
        <f t="shared" si="1441"/>
        <v>59446.7</v>
      </c>
      <c r="T414" s="122"/>
      <c r="U414" s="122"/>
      <c r="V414" s="122"/>
      <c r="W414" s="122"/>
      <c r="X414" s="122"/>
      <c r="Y414" s="129"/>
    </row>
    <row r="415" spans="2:25" ht="14.25" customHeight="1">
      <c r="B415" s="458"/>
      <c r="C415" s="461"/>
      <c r="D415" s="464"/>
      <c r="E415" s="123" t="s">
        <v>156</v>
      </c>
      <c r="F415" s="209" t="s">
        <v>157</v>
      </c>
      <c r="G415" s="124">
        <v>46753</v>
      </c>
      <c r="H415" s="125">
        <f t="shared" ref="H415" si="1500">IFERROR(G415/G422,"-")</f>
        <v>3.754395573068698E-2</v>
      </c>
      <c r="I415" s="126">
        <v>4</v>
      </c>
      <c r="J415" s="125">
        <f t="shared" ref="J415" si="1501">IFERROR(I415/D412,"-")</f>
        <v>0.44444444444444442</v>
      </c>
      <c r="K415" s="127">
        <f t="shared" si="1439"/>
        <v>11688.25</v>
      </c>
      <c r="L415" s="464"/>
      <c r="M415" s="123" t="s">
        <v>156</v>
      </c>
      <c r="N415" s="209" t="s">
        <v>157</v>
      </c>
      <c r="O415" s="124">
        <v>613569</v>
      </c>
      <c r="P415" s="125">
        <f t="shared" ref="P415" si="1502">IFERROR(O415/O422,"-")</f>
        <v>0.20543602617901494</v>
      </c>
      <c r="Q415" s="126">
        <v>4</v>
      </c>
      <c r="R415" s="125">
        <f t="shared" ref="R415" si="1503">IFERROR(Q415/L412,"-")</f>
        <v>0.25</v>
      </c>
      <c r="S415" s="127">
        <f t="shared" si="1441"/>
        <v>153392.25</v>
      </c>
      <c r="T415" s="122"/>
      <c r="U415" s="122"/>
      <c r="V415" s="122"/>
      <c r="W415" s="122"/>
      <c r="X415" s="122"/>
      <c r="Y415" s="129"/>
    </row>
    <row r="416" spans="2:25" ht="14.25" customHeight="1">
      <c r="B416" s="458"/>
      <c r="C416" s="461"/>
      <c r="D416" s="464"/>
      <c r="E416" s="123" t="s">
        <v>158</v>
      </c>
      <c r="F416" s="209" t="s">
        <v>159</v>
      </c>
      <c r="G416" s="124">
        <v>0</v>
      </c>
      <c r="H416" s="125">
        <f t="shared" ref="H416" si="1504">IFERROR(G416/G422,"-")</f>
        <v>0</v>
      </c>
      <c r="I416" s="126">
        <v>0</v>
      </c>
      <c r="J416" s="125">
        <f t="shared" ref="J416" si="1505">IFERROR(I416/D412,"-")</f>
        <v>0</v>
      </c>
      <c r="K416" s="127" t="str">
        <f t="shared" si="1439"/>
        <v>-</v>
      </c>
      <c r="L416" s="464"/>
      <c r="M416" s="123" t="s">
        <v>158</v>
      </c>
      <c r="N416" s="209" t="s">
        <v>159</v>
      </c>
      <c r="O416" s="124">
        <v>0</v>
      </c>
      <c r="P416" s="125">
        <f t="shared" ref="P416" si="1506">IFERROR(O416/O422,"-")</f>
        <v>0</v>
      </c>
      <c r="Q416" s="126">
        <v>0</v>
      </c>
      <c r="R416" s="125">
        <f t="shared" ref="R416" si="1507">IFERROR(Q416/L412,"-")</f>
        <v>0</v>
      </c>
      <c r="S416" s="127" t="str">
        <f t="shared" si="1441"/>
        <v>-</v>
      </c>
      <c r="T416" s="122"/>
      <c r="U416" s="122"/>
      <c r="V416" s="122"/>
      <c r="W416" s="122"/>
      <c r="X416" s="122"/>
      <c r="Y416" s="129"/>
    </row>
    <row r="417" spans="2:25" ht="14.25" customHeight="1">
      <c r="B417" s="458"/>
      <c r="C417" s="461"/>
      <c r="D417" s="464"/>
      <c r="E417" s="123" t="s">
        <v>160</v>
      </c>
      <c r="F417" s="209" t="s">
        <v>161</v>
      </c>
      <c r="G417" s="124">
        <v>2930</v>
      </c>
      <c r="H417" s="125">
        <f t="shared" ref="H417" si="1508">IFERROR(G417/G422,"-")</f>
        <v>2.3528712658206501E-3</v>
      </c>
      <c r="I417" s="126">
        <v>1</v>
      </c>
      <c r="J417" s="125">
        <f t="shared" ref="J417" si="1509">IFERROR(I417/D412,"-")</f>
        <v>0.1111111111111111</v>
      </c>
      <c r="K417" s="127">
        <f t="shared" si="1439"/>
        <v>2930</v>
      </c>
      <c r="L417" s="464"/>
      <c r="M417" s="123" t="s">
        <v>160</v>
      </c>
      <c r="N417" s="209" t="s">
        <v>161</v>
      </c>
      <c r="O417" s="124">
        <v>0</v>
      </c>
      <c r="P417" s="125">
        <f t="shared" ref="P417" si="1510">IFERROR(O417/O422,"-")</f>
        <v>0</v>
      </c>
      <c r="Q417" s="126">
        <v>0</v>
      </c>
      <c r="R417" s="125">
        <f t="shared" ref="R417" si="1511">IFERROR(Q417/L412,"-")</f>
        <v>0</v>
      </c>
      <c r="S417" s="127" t="str">
        <f t="shared" si="1441"/>
        <v>-</v>
      </c>
      <c r="T417" s="122"/>
      <c r="U417" s="122"/>
      <c r="V417" s="122"/>
      <c r="W417" s="122"/>
      <c r="X417" s="122"/>
      <c r="Y417" s="129"/>
    </row>
    <row r="418" spans="2:25" ht="14.25" customHeight="1">
      <c r="B418" s="458"/>
      <c r="C418" s="461"/>
      <c r="D418" s="464"/>
      <c r="E418" s="123" t="s">
        <v>162</v>
      </c>
      <c r="F418" s="209" t="s">
        <v>163</v>
      </c>
      <c r="G418" s="124">
        <v>592876</v>
      </c>
      <c r="H418" s="125">
        <f t="shared" ref="H418" si="1512">IFERROR(G418/G422,"-")</f>
        <v>0.47609587187531871</v>
      </c>
      <c r="I418" s="126">
        <v>2</v>
      </c>
      <c r="J418" s="125">
        <f t="shared" ref="J418" si="1513">IFERROR(I418/D412,"-")</f>
        <v>0.22222222222222221</v>
      </c>
      <c r="K418" s="127">
        <f t="shared" si="1439"/>
        <v>296438</v>
      </c>
      <c r="L418" s="464"/>
      <c r="M418" s="123" t="s">
        <v>162</v>
      </c>
      <c r="N418" s="209" t="s">
        <v>163</v>
      </c>
      <c r="O418" s="124">
        <v>262003</v>
      </c>
      <c r="P418" s="125">
        <f t="shared" ref="P418" si="1514">IFERROR(O418/O422,"-")</f>
        <v>8.7724208959351679E-2</v>
      </c>
      <c r="Q418" s="126">
        <v>6</v>
      </c>
      <c r="R418" s="125">
        <f t="shared" ref="R418" si="1515">IFERROR(Q418/L412,"-")</f>
        <v>0.375</v>
      </c>
      <c r="S418" s="127">
        <f t="shared" si="1441"/>
        <v>43667.166666666664</v>
      </c>
      <c r="T418" s="122"/>
      <c r="U418" s="122"/>
      <c r="V418" s="122"/>
      <c r="W418" s="122"/>
      <c r="X418" s="122"/>
      <c r="Y418" s="129"/>
    </row>
    <row r="419" spans="2:25" ht="14.25" customHeight="1">
      <c r="B419" s="458"/>
      <c r="C419" s="461"/>
      <c r="D419" s="464"/>
      <c r="E419" s="123" t="s">
        <v>164</v>
      </c>
      <c r="F419" s="209" t="s">
        <v>165</v>
      </c>
      <c r="G419" s="124">
        <v>4074</v>
      </c>
      <c r="H419" s="125">
        <f t="shared" ref="H419" si="1516">IFERROR(G419/G422,"-")</f>
        <v>3.2715349955472111E-3</v>
      </c>
      <c r="I419" s="126">
        <v>1</v>
      </c>
      <c r="J419" s="125">
        <f t="shared" ref="J419" si="1517">IFERROR(I419/D412,"-")</f>
        <v>0.1111111111111111</v>
      </c>
      <c r="K419" s="127">
        <f t="shared" si="1439"/>
        <v>4074</v>
      </c>
      <c r="L419" s="464"/>
      <c r="M419" s="123" t="s">
        <v>164</v>
      </c>
      <c r="N419" s="209" t="s">
        <v>165</v>
      </c>
      <c r="O419" s="124">
        <v>6945</v>
      </c>
      <c r="P419" s="125">
        <f t="shared" ref="P419" si="1518">IFERROR(O419/O422,"-")</f>
        <v>2.3253345619046249E-3</v>
      </c>
      <c r="Q419" s="126">
        <v>1</v>
      </c>
      <c r="R419" s="125">
        <f t="shared" ref="R419" si="1519">IFERROR(Q419/L412,"-")</f>
        <v>6.25E-2</v>
      </c>
      <c r="S419" s="127">
        <f t="shared" si="1441"/>
        <v>6945</v>
      </c>
      <c r="T419" s="122"/>
      <c r="U419" s="122"/>
      <c r="V419" s="122"/>
      <c r="W419" s="122"/>
      <c r="X419" s="122"/>
      <c r="Y419" s="129"/>
    </row>
    <row r="420" spans="2:25" ht="14.25" customHeight="1">
      <c r="B420" s="458"/>
      <c r="C420" s="461"/>
      <c r="D420" s="464"/>
      <c r="E420" s="123" t="s">
        <v>166</v>
      </c>
      <c r="F420" s="209" t="s">
        <v>167</v>
      </c>
      <c r="G420" s="124">
        <v>0</v>
      </c>
      <c r="H420" s="125">
        <f t="shared" ref="H420" si="1520">IFERROR(G420/G422,"-")</f>
        <v>0</v>
      </c>
      <c r="I420" s="126">
        <v>0</v>
      </c>
      <c r="J420" s="125">
        <f t="shared" ref="J420" si="1521">IFERROR(I420/D412,"-")</f>
        <v>0</v>
      </c>
      <c r="K420" s="127" t="str">
        <f t="shared" si="1439"/>
        <v>-</v>
      </c>
      <c r="L420" s="464"/>
      <c r="M420" s="123" t="s">
        <v>166</v>
      </c>
      <c r="N420" s="209" t="s">
        <v>167</v>
      </c>
      <c r="O420" s="124">
        <v>0</v>
      </c>
      <c r="P420" s="125">
        <f t="shared" ref="P420" si="1522">IFERROR(O420/O422,"-")</f>
        <v>0</v>
      </c>
      <c r="Q420" s="126">
        <v>0</v>
      </c>
      <c r="R420" s="125">
        <f t="shared" ref="R420" si="1523">IFERROR(Q420/L412,"-")</f>
        <v>0</v>
      </c>
      <c r="S420" s="127" t="str">
        <f t="shared" si="1441"/>
        <v>-</v>
      </c>
      <c r="T420" s="122"/>
      <c r="U420" s="122"/>
      <c r="V420" s="122"/>
      <c r="W420" s="122"/>
      <c r="X420" s="122"/>
      <c r="Y420" s="129"/>
    </row>
    <row r="421" spans="2:25" ht="14.25" customHeight="1">
      <c r="B421" s="458"/>
      <c r="C421" s="461"/>
      <c r="D421" s="464"/>
      <c r="E421" s="130" t="s">
        <v>177</v>
      </c>
      <c r="F421" s="210" t="s">
        <v>178</v>
      </c>
      <c r="G421" s="131">
        <v>190326</v>
      </c>
      <c r="H421" s="132">
        <f t="shared" ref="H421" si="1524">IFERROR(G421/G422,"-")</f>
        <v>0.15283705683910617</v>
      </c>
      <c r="I421" s="133">
        <v>3</v>
      </c>
      <c r="J421" s="132">
        <f t="shared" ref="J421" si="1525">IFERROR(I421/D412,"-")</f>
        <v>0.33333333333333331</v>
      </c>
      <c r="K421" s="134">
        <f t="shared" si="1439"/>
        <v>63442</v>
      </c>
      <c r="L421" s="464"/>
      <c r="M421" s="130" t="s">
        <v>177</v>
      </c>
      <c r="N421" s="210" t="s">
        <v>178</v>
      </c>
      <c r="O421" s="131">
        <v>1277252</v>
      </c>
      <c r="P421" s="132">
        <f t="shared" ref="P421" si="1526">IFERROR(O421/O422,"-")</f>
        <v>0.4276512915567755</v>
      </c>
      <c r="Q421" s="133">
        <v>4</v>
      </c>
      <c r="R421" s="132">
        <f t="shared" ref="R421" si="1527">IFERROR(Q421/L412,"-")</f>
        <v>0.25</v>
      </c>
      <c r="S421" s="134">
        <f t="shared" si="1441"/>
        <v>319313</v>
      </c>
      <c r="T421" s="122"/>
      <c r="U421" s="122"/>
      <c r="V421" s="122"/>
      <c r="W421" s="122"/>
      <c r="X421" s="122"/>
      <c r="Y421" s="129"/>
    </row>
    <row r="422" spans="2:25" ht="14.25" customHeight="1">
      <c r="B422" s="459"/>
      <c r="C422" s="462"/>
      <c r="D422" s="465"/>
      <c r="E422" s="135" t="s">
        <v>179</v>
      </c>
      <c r="F422" s="211"/>
      <c r="G422" s="136">
        <v>1245287</v>
      </c>
      <c r="H422" s="137" t="s">
        <v>181</v>
      </c>
      <c r="I422" s="138">
        <v>9</v>
      </c>
      <c r="J422" s="137">
        <f t="shared" ref="J422" si="1528">IFERROR(I422/D412,"-")</f>
        <v>1</v>
      </c>
      <c r="K422" s="139">
        <f t="shared" si="1439"/>
        <v>138365.22222222222</v>
      </c>
      <c r="L422" s="465"/>
      <c r="M422" s="135" t="s">
        <v>179</v>
      </c>
      <c r="N422" s="211"/>
      <c r="O422" s="136">
        <v>2986667</v>
      </c>
      <c r="P422" s="137" t="s">
        <v>181</v>
      </c>
      <c r="Q422" s="138">
        <v>14</v>
      </c>
      <c r="R422" s="137">
        <f t="shared" ref="R422" si="1529">IFERROR(Q422/L412,"-")</f>
        <v>0.875</v>
      </c>
      <c r="S422" s="139">
        <f t="shared" si="1441"/>
        <v>213333.35714285713</v>
      </c>
      <c r="T422" s="122"/>
      <c r="U422" s="122"/>
      <c r="V422" s="122"/>
      <c r="W422" s="122"/>
      <c r="X422" s="122"/>
      <c r="Y422" s="129"/>
    </row>
    <row r="423" spans="2:25" ht="14.25" customHeight="1">
      <c r="B423" s="457">
        <v>39</v>
      </c>
      <c r="C423" s="460" t="s">
        <v>9</v>
      </c>
      <c r="D423" s="463">
        <f t="shared" ref="D423" si="1530">VLOOKUP(C423,$V$5:$X$78,2,0)</f>
        <v>54</v>
      </c>
      <c r="E423" s="117" t="s">
        <v>150</v>
      </c>
      <c r="F423" s="207" t="s">
        <v>151</v>
      </c>
      <c r="G423" s="118">
        <v>2366009</v>
      </c>
      <c r="H423" s="119">
        <f t="shared" ref="H423" si="1531">IFERROR(G423/G433,"-")</f>
        <v>0.14332021891686428</v>
      </c>
      <c r="I423" s="120">
        <v>40</v>
      </c>
      <c r="J423" s="119">
        <f t="shared" ref="J423" si="1532">IFERROR(I423/D423,"-")</f>
        <v>0.7407407407407407</v>
      </c>
      <c r="K423" s="121">
        <f t="shared" si="1439"/>
        <v>59150.224999999999</v>
      </c>
      <c r="L423" s="463">
        <f t="shared" ref="L423" si="1533">VLOOKUP(C423,$V$5:$X$78,3,0)</f>
        <v>168</v>
      </c>
      <c r="M423" s="117" t="s">
        <v>150</v>
      </c>
      <c r="N423" s="207" t="s">
        <v>151</v>
      </c>
      <c r="O423" s="118">
        <v>12013112</v>
      </c>
      <c r="P423" s="119">
        <f t="shared" ref="P423" si="1534">IFERROR(O423/O433,"-")</f>
        <v>0.16166599935597969</v>
      </c>
      <c r="Q423" s="120">
        <v>121</v>
      </c>
      <c r="R423" s="119">
        <f t="shared" ref="R423" si="1535">IFERROR(Q423/L423,"-")</f>
        <v>0.72023809523809523</v>
      </c>
      <c r="S423" s="121">
        <f t="shared" si="1441"/>
        <v>99281.917355371901</v>
      </c>
      <c r="T423" s="122"/>
      <c r="U423" s="122"/>
      <c r="V423" s="122"/>
      <c r="W423" s="122"/>
      <c r="X423" s="122"/>
      <c r="Y423" s="129"/>
    </row>
    <row r="424" spans="2:25" ht="14.25" customHeight="1">
      <c r="B424" s="458"/>
      <c r="C424" s="461"/>
      <c r="D424" s="464"/>
      <c r="E424" s="123" t="s">
        <v>152</v>
      </c>
      <c r="F424" s="208" t="s">
        <v>153</v>
      </c>
      <c r="G424" s="124">
        <v>500433</v>
      </c>
      <c r="H424" s="125">
        <f t="shared" ref="H424" si="1536">IFERROR(G424/G433,"-")</f>
        <v>3.0313564789154712E-2</v>
      </c>
      <c r="I424" s="126">
        <v>23</v>
      </c>
      <c r="J424" s="125">
        <f t="shared" ref="J424" si="1537">IFERROR(I424/D423,"-")</f>
        <v>0.42592592592592593</v>
      </c>
      <c r="K424" s="127">
        <f t="shared" si="1439"/>
        <v>21757.956521739132</v>
      </c>
      <c r="L424" s="464"/>
      <c r="M424" s="123" t="s">
        <v>152</v>
      </c>
      <c r="N424" s="208" t="s">
        <v>153</v>
      </c>
      <c r="O424" s="124">
        <v>3055040</v>
      </c>
      <c r="P424" s="125">
        <f t="shared" ref="P424" si="1538">IFERROR(O424/O433,"-")</f>
        <v>4.1113084991839931E-2</v>
      </c>
      <c r="Q424" s="126">
        <v>68</v>
      </c>
      <c r="R424" s="125">
        <f t="shared" ref="R424" si="1539">IFERROR(Q424/L423,"-")</f>
        <v>0.40476190476190477</v>
      </c>
      <c r="S424" s="127">
        <f t="shared" si="1441"/>
        <v>44927.058823529413</v>
      </c>
      <c r="T424" s="122"/>
      <c r="U424" s="122"/>
      <c r="V424" s="122"/>
      <c r="W424" s="122"/>
      <c r="X424" s="122"/>
      <c r="Y424" s="129"/>
    </row>
    <row r="425" spans="2:25" ht="14.25" customHeight="1">
      <c r="B425" s="458"/>
      <c r="C425" s="461"/>
      <c r="D425" s="464"/>
      <c r="E425" s="123" t="s">
        <v>154</v>
      </c>
      <c r="F425" s="209" t="s">
        <v>155</v>
      </c>
      <c r="G425" s="124">
        <v>2145098</v>
      </c>
      <c r="H425" s="125">
        <f t="shared" ref="H425" si="1540">IFERROR(G425/G433,"-")</f>
        <v>0.12993860757001674</v>
      </c>
      <c r="I425" s="126">
        <v>42</v>
      </c>
      <c r="J425" s="125">
        <f t="shared" ref="J425" si="1541">IFERROR(I425/D423,"-")</f>
        <v>0.77777777777777779</v>
      </c>
      <c r="K425" s="127">
        <f t="shared" si="1439"/>
        <v>51073.761904761908</v>
      </c>
      <c r="L425" s="464"/>
      <c r="M425" s="123" t="s">
        <v>154</v>
      </c>
      <c r="N425" s="209" t="s">
        <v>155</v>
      </c>
      <c r="O425" s="124">
        <v>7430898</v>
      </c>
      <c r="P425" s="125">
        <f t="shared" ref="P425" si="1542">IFERROR(O425/O433,"-")</f>
        <v>0.10000102815010388</v>
      </c>
      <c r="Q425" s="126">
        <v>121</v>
      </c>
      <c r="R425" s="125">
        <f t="shared" ref="R425" si="1543">IFERROR(Q425/L423,"-")</f>
        <v>0.72023809523809523</v>
      </c>
      <c r="S425" s="127">
        <f t="shared" si="1441"/>
        <v>61412.380165289258</v>
      </c>
      <c r="T425" s="122"/>
      <c r="U425" s="122"/>
      <c r="V425" s="122"/>
      <c r="W425" s="122"/>
      <c r="X425" s="122"/>
      <c r="Y425" s="129"/>
    </row>
    <row r="426" spans="2:25" ht="14.25" customHeight="1">
      <c r="B426" s="458"/>
      <c r="C426" s="461"/>
      <c r="D426" s="464"/>
      <c r="E426" s="123" t="s">
        <v>156</v>
      </c>
      <c r="F426" s="209" t="s">
        <v>157</v>
      </c>
      <c r="G426" s="124">
        <v>2626631</v>
      </c>
      <c r="H426" s="125">
        <f t="shared" ref="H426" si="1544">IFERROR(G426/G433,"-")</f>
        <v>0.15910731106002646</v>
      </c>
      <c r="I426" s="126">
        <v>29</v>
      </c>
      <c r="J426" s="125">
        <f t="shared" ref="J426" si="1545">IFERROR(I426/D423,"-")</f>
        <v>0.53703703703703709</v>
      </c>
      <c r="K426" s="127">
        <f t="shared" si="1439"/>
        <v>90573.482758620696</v>
      </c>
      <c r="L426" s="464"/>
      <c r="M426" s="123" t="s">
        <v>156</v>
      </c>
      <c r="N426" s="209" t="s">
        <v>157</v>
      </c>
      <c r="O426" s="124">
        <v>5649431</v>
      </c>
      <c r="P426" s="125">
        <f t="shared" ref="P426" si="1546">IFERROR(O426/O433,"-")</f>
        <v>7.6027003528115922E-2</v>
      </c>
      <c r="Q426" s="126">
        <v>66</v>
      </c>
      <c r="R426" s="125">
        <f t="shared" ref="R426" si="1547">IFERROR(Q426/L423,"-")</f>
        <v>0.39285714285714285</v>
      </c>
      <c r="S426" s="127">
        <f t="shared" si="1441"/>
        <v>85597.439393939392</v>
      </c>
      <c r="T426" s="122"/>
      <c r="U426" s="122"/>
      <c r="V426" s="122"/>
      <c r="W426" s="122"/>
      <c r="X426" s="122"/>
      <c r="Y426" s="129"/>
    </row>
    <row r="427" spans="2:25" ht="14.25" customHeight="1">
      <c r="B427" s="458"/>
      <c r="C427" s="461"/>
      <c r="D427" s="464"/>
      <c r="E427" s="123" t="s">
        <v>158</v>
      </c>
      <c r="F427" s="209" t="s">
        <v>159</v>
      </c>
      <c r="G427" s="124">
        <v>0</v>
      </c>
      <c r="H427" s="125">
        <f t="shared" ref="H427" si="1548">IFERROR(G427/G433,"-")</f>
        <v>0</v>
      </c>
      <c r="I427" s="126">
        <v>0</v>
      </c>
      <c r="J427" s="125">
        <f t="shared" ref="J427" si="1549">IFERROR(I427/D423,"-")</f>
        <v>0</v>
      </c>
      <c r="K427" s="127" t="str">
        <f t="shared" si="1439"/>
        <v>-</v>
      </c>
      <c r="L427" s="464"/>
      <c r="M427" s="123" t="s">
        <v>158</v>
      </c>
      <c r="N427" s="209" t="s">
        <v>159</v>
      </c>
      <c r="O427" s="124">
        <v>0</v>
      </c>
      <c r="P427" s="125">
        <f t="shared" ref="P427" si="1550">IFERROR(O427/O433,"-")</f>
        <v>0</v>
      </c>
      <c r="Q427" s="126">
        <v>0</v>
      </c>
      <c r="R427" s="125">
        <f t="shared" ref="R427" si="1551">IFERROR(Q427/L423,"-")</f>
        <v>0</v>
      </c>
      <c r="S427" s="127" t="str">
        <f t="shared" si="1441"/>
        <v>-</v>
      </c>
      <c r="T427" s="122"/>
      <c r="U427" s="122"/>
      <c r="V427" s="122"/>
      <c r="W427" s="122"/>
      <c r="X427" s="122"/>
      <c r="Y427" s="129"/>
    </row>
    <row r="428" spans="2:25" ht="14.25" customHeight="1">
      <c r="B428" s="458"/>
      <c r="C428" s="461"/>
      <c r="D428" s="464"/>
      <c r="E428" s="123" t="s">
        <v>160</v>
      </c>
      <c r="F428" s="209" t="s">
        <v>161</v>
      </c>
      <c r="G428" s="124">
        <v>10141</v>
      </c>
      <c r="H428" s="125">
        <f t="shared" ref="H428" si="1552">IFERROR(G428/G433,"-")</f>
        <v>6.1428774786398562E-4</v>
      </c>
      <c r="I428" s="126">
        <v>2</v>
      </c>
      <c r="J428" s="125">
        <f t="shared" ref="J428" si="1553">IFERROR(I428/D423,"-")</f>
        <v>3.7037037037037035E-2</v>
      </c>
      <c r="K428" s="127">
        <f t="shared" si="1439"/>
        <v>5070.5</v>
      </c>
      <c r="L428" s="464"/>
      <c r="M428" s="123" t="s">
        <v>160</v>
      </c>
      <c r="N428" s="209" t="s">
        <v>161</v>
      </c>
      <c r="O428" s="124">
        <v>6074010</v>
      </c>
      <c r="P428" s="125">
        <f t="shared" ref="P428" si="1554">IFERROR(O428/O433,"-")</f>
        <v>8.1740759325994311E-2</v>
      </c>
      <c r="Q428" s="126">
        <v>15</v>
      </c>
      <c r="R428" s="125">
        <f t="shared" ref="R428" si="1555">IFERROR(Q428/L423,"-")</f>
        <v>8.9285714285714288E-2</v>
      </c>
      <c r="S428" s="127">
        <f t="shared" si="1441"/>
        <v>404934</v>
      </c>
      <c r="T428" s="122"/>
      <c r="U428" s="122"/>
      <c r="V428" s="122"/>
      <c r="W428" s="122"/>
      <c r="X428" s="122"/>
      <c r="Y428" s="129"/>
    </row>
    <row r="429" spans="2:25" ht="14.25" customHeight="1">
      <c r="B429" s="458"/>
      <c r="C429" s="461"/>
      <c r="D429" s="464"/>
      <c r="E429" s="123" t="s">
        <v>162</v>
      </c>
      <c r="F429" s="209" t="s">
        <v>163</v>
      </c>
      <c r="G429" s="124">
        <v>919406</v>
      </c>
      <c r="H429" s="125">
        <f t="shared" ref="H429" si="1556">IFERROR(G429/G433,"-")</f>
        <v>5.5692716804322612E-2</v>
      </c>
      <c r="I429" s="126">
        <v>20</v>
      </c>
      <c r="J429" s="125">
        <f t="shared" ref="J429" si="1557">IFERROR(I429/D423,"-")</f>
        <v>0.37037037037037035</v>
      </c>
      <c r="K429" s="127">
        <f t="shared" si="1439"/>
        <v>45970.3</v>
      </c>
      <c r="L429" s="464"/>
      <c r="M429" s="123" t="s">
        <v>162</v>
      </c>
      <c r="N429" s="209" t="s">
        <v>163</v>
      </c>
      <c r="O429" s="124">
        <v>22961263</v>
      </c>
      <c r="P429" s="125">
        <f t="shared" ref="P429" si="1558">IFERROR(O429/O433,"-")</f>
        <v>0.3090003264242005</v>
      </c>
      <c r="Q429" s="126">
        <v>61</v>
      </c>
      <c r="R429" s="125">
        <f t="shared" ref="R429" si="1559">IFERROR(Q429/L423,"-")</f>
        <v>0.36309523809523808</v>
      </c>
      <c r="S429" s="127">
        <f t="shared" si="1441"/>
        <v>376414.14754098363</v>
      </c>
      <c r="T429" s="122"/>
      <c r="U429" s="122"/>
      <c r="V429" s="122"/>
      <c r="W429" s="122"/>
      <c r="X429" s="122"/>
      <c r="Y429" s="129"/>
    </row>
    <row r="430" spans="2:25" ht="14.25" customHeight="1">
      <c r="B430" s="458"/>
      <c r="C430" s="461"/>
      <c r="D430" s="464"/>
      <c r="E430" s="123" t="s">
        <v>164</v>
      </c>
      <c r="F430" s="209" t="s">
        <v>165</v>
      </c>
      <c r="G430" s="124">
        <v>0</v>
      </c>
      <c r="H430" s="125">
        <f t="shared" ref="H430" si="1560">IFERROR(G430/G433,"-")</f>
        <v>0</v>
      </c>
      <c r="I430" s="126">
        <v>0</v>
      </c>
      <c r="J430" s="125">
        <f t="shared" ref="J430" si="1561">IFERROR(I430/D423,"-")</f>
        <v>0</v>
      </c>
      <c r="K430" s="127" t="str">
        <f t="shared" si="1439"/>
        <v>-</v>
      </c>
      <c r="L430" s="464"/>
      <c r="M430" s="123" t="s">
        <v>164</v>
      </c>
      <c r="N430" s="209" t="s">
        <v>165</v>
      </c>
      <c r="O430" s="124">
        <v>5336</v>
      </c>
      <c r="P430" s="125">
        <f t="shared" ref="P430" si="1562">IFERROR(O430/O433,"-")</f>
        <v>7.1809017726922689E-5</v>
      </c>
      <c r="Q430" s="126">
        <v>1</v>
      </c>
      <c r="R430" s="125">
        <f t="shared" ref="R430" si="1563">IFERROR(Q430/L423,"-")</f>
        <v>5.9523809523809521E-3</v>
      </c>
      <c r="S430" s="127">
        <f t="shared" si="1441"/>
        <v>5336</v>
      </c>
      <c r="T430" s="122"/>
      <c r="U430" s="122"/>
      <c r="V430" s="122"/>
      <c r="W430" s="122"/>
      <c r="X430" s="122"/>
      <c r="Y430" s="129"/>
    </row>
    <row r="431" spans="2:25" ht="14.25" customHeight="1">
      <c r="B431" s="458"/>
      <c r="C431" s="461"/>
      <c r="D431" s="464"/>
      <c r="E431" s="123" t="s">
        <v>166</v>
      </c>
      <c r="F431" s="209" t="s">
        <v>167</v>
      </c>
      <c r="G431" s="124">
        <v>163255</v>
      </c>
      <c r="H431" s="125">
        <f t="shared" ref="H431" si="1564">IFERROR(G431/G433,"-")</f>
        <v>9.8891180630642905E-3</v>
      </c>
      <c r="I431" s="126">
        <v>5</v>
      </c>
      <c r="J431" s="125">
        <f t="shared" ref="J431" si="1565">IFERROR(I431/D423,"-")</f>
        <v>9.2592592592592587E-2</v>
      </c>
      <c r="K431" s="127">
        <f t="shared" si="1439"/>
        <v>32651</v>
      </c>
      <c r="L431" s="464"/>
      <c r="M431" s="123" t="s">
        <v>166</v>
      </c>
      <c r="N431" s="209" t="s">
        <v>167</v>
      </c>
      <c r="O431" s="124">
        <v>1275600</v>
      </c>
      <c r="P431" s="125">
        <f t="shared" ref="P431" si="1566">IFERROR(O431/O433,"-")</f>
        <v>1.7166338645513975E-2</v>
      </c>
      <c r="Q431" s="126">
        <v>30</v>
      </c>
      <c r="R431" s="125">
        <f t="shared" ref="R431" si="1567">IFERROR(Q431/L423,"-")</f>
        <v>0.17857142857142858</v>
      </c>
      <c r="S431" s="127">
        <f t="shared" si="1441"/>
        <v>42520</v>
      </c>
      <c r="T431" s="122"/>
      <c r="U431" s="122"/>
      <c r="V431" s="122"/>
      <c r="W431" s="122"/>
      <c r="X431" s="122"/>
      <c r="Y431" s="129"/>
    </row>
    <row r="432" spans="2:25" ht="14.25" customHeight="1">
      <c r="B432" s="458"/>
      <c r="C432" s="461"/>
      <c r="D432" s="464"/>
      <c r="E432" s="130" t="s">
        <v>177</v>
      </c>
      <c r="F432" s="210" t="s">
        <v>178</v>
      </c>
      <c r="G432" s="131">
        <v>7777577</v>
      </c>
      <c r="H432" s="132">
        <f t="shared" ref="H432" si="1568">IFERROR(G432/G433,"-")</f>
        <v>0.47112417504868687</v>
      </c>
      <c r="I432" s="133">
        <v>15</v>
      </c>
      <c r="J432" s="132">
        <f t="shared" ref="J432" si="1569">IFERROR(I432/D423,"-")</f>
        <v>0.27777777777777779</v>
      </c>
      <c r="K432" s="134">
        <f t="shared" si="1439"/>
        <v>518505.13333333336</v>
      </c>
      <c r="L432" s="464"/>
      <c r="M432" s="130" t="s">
        <v>177</v>
      </c>
      <c r="N432" s="210" t="s">
        <v>178</v>
      </c>
      <c r="O432" s="131">
        <v>15843526</v>
      </c>
      <c r="P432" s="132">
        <f t="shared" ref="P432" si="1570">IFERROR(O432/O433,"-")</f>
        <v>0.21321365056052483</v>
      </c>
      <c r="Q432" s="133">
        <v>22</v>
      </c>
      <c r="R432" s="132">
        <f t="shared" ref="R432" si="1571">IFERROR(Q432/L423,"-")</f>
        <v>0.13095238095238096</v>
      </c>
      <c r="S432" s="134">
        <f t="shared" si="1441"/>
        <v>720160.27272727271</v>
      </c>
      <c r="T432" s="122"/>
      <c r="U432" s="122"/>
      <c r="V432" s="122"/>
      <c r="W432" s="122"/>
      <c r="X432" s="122"/>
      <c r="Y432" s="129"/>
    </row>
    <row r="433" spans="2:25" ht="14.25" customHeight="1">
      <c r="B433" s="459"/>
      <c r="C433" s="462"/>
      <c r="D433" s="465"/>
      <c r="E433" s="135" t="s">
        <v>179</v>
      </c>
      <c r="F433" s="211"/>
      <c r="G433" s="136">
        <v>16508550</v>
      </c>
      <c r="H433" s="137" t="s">
        <v>181</v>
      </c>
      <c r="I433" s="138">
        <v>51</v>
      </c>
      <c r="J433" s="137">
        <f t="shared" ref="J433" si="1572">IFERROR(I433/D423,"-")</f>
        <v>0.94444444444444442</v>
      </c>
      <c r="K433" s="139">
        <f t="shared" si="1439"/>
        <v>323697.0588235294</v>
      </c>
      <c r="L433" s="465"/>
      <c r="M433" s="135" t="s">
        <v>179</v>
      </c>
      <c r="N433" s="211"/>
      <c r="O433" s="136">
        <v>74308216</v>
      </c>
      <c r="P433" s="137" t="s">
        <v>181</v>
      </c>
      <c r="Q433" s="138">
        <v>159</v>
      </c>
      <c r="R433" s="137">
        <f t="shared" ref="R433" si="1573">IFERROR(Q433/L423,"-")</f>
        <v>0.9464285714285714</v>
      </c>
      <c r="S433" s="139">
        <f t="shared" si="1441"/>
        <v>467347.27044025157</v>
      </c>
      <c r="T433" s="122"/>
      <c r="U433" s="122"/>
      <c r="V433" s="122"/>
      <c r="W433" s="122"/>
      <c r="X433" s="122"/>
      <c r="Y433" s="129"/>
    </row>
    <row r="434" spans="2:25" ht="14.25" customHeight="1">
      <c r="B434" s="457">
        <v>40</v>
      </c>
      <c r="C434" s="460" t="s">
        <v>47</v>
      </c>
      <c r="D434" s="463">
        <f t="shared" ref="D434" si="1574">VLOOKUP(C434,$V$5:$X$78,2,0)</f>
        <v>7</v>
      </c>
      <c r="E434" s="117" t="s">
        <v>150</v>
      </c>
      <c r="F434" s="207" t="s">
        <v>151</v>
      </c>
      <c r="G434" s="118">
        <v>322955</v>
      </c>
      <c r="H434" s="119">
        <f>IFERROR(G434/G444,"-")</f>
        <v>2.4761989175432778E-2</v>
      </c>
      <c r="I434" s="120">
        <v>4</v>
      </c>
      <c r="J434" s="119">
        <f t="shared" ref="J434" si="1575">IFERROR(I434/D434,"-")</f>
        <v>0.5714285714285714</v>
      </c>
      <c r="K434" s="121">
        <f t="shared" si="1439"/>
        <v>80738.75</v>
      </c>
      <c r="L434" s="463">
        <f t="shared" ref="L434" si="1576">VLOOKUP(C434,$V$5:$X$78,3,0)</f>
        <v>16</v>
      </c>
      <c r="M434" s="117" t="s">
        <v>150</v>
      </c>
      <c r="N434" s="207" t="s">
        <v>151</v>
      </c>
      <c r="O434" s="118">
        <v>973431</v>
      </c>
      <c r="P434" s="119">
        <f>IFERROR(O434/O444,"-")</f>
        <v>6.376355857712096E-2</v>
      </c>
      <c r="Q434" s="120">
        <v>12</v>
      </c>
      <c r="R434" s="119">
        <f t="shared" ref="R434" si="1577">IFERROR(Q434/L434,"-")</f>
        <v>0.75</v>
      </c>
      <c r="S434" s="121">
        <f t="shared" si="1441"/>
        <v>81119.25</v>
      </c>
      <c r="T434" s="122"/>
      <c r="U434" s="122"/>
      <c r="V434" s="122"/>
      <c r="W434" s="122"/>
      <c r="X434" s="122"/>
      <c r="Y434" s="129"/>
    </row>
    <row r="435" spans="2:25" ht="14.25" customHeight="1">
      <c r="B435" s="458"/>
      <c r="C435" s="461"/>
      <c r="D435" s="464"/>
      <c r="E435" s="123" t="s">
        <v>152</v>
      </c>
      <c r="F435" s="208" t="s">
        <v>153</v>
      </c>
      <c r="G435" s="124">
        <v>52874</v>
      </c>
      <c r="H435" s="125">
        <f>IFERROR(G435/G444,"-")</f>
        <v>4.0540181005459973E-3</v>
      </c>
      <c r="I435" s="126">
        <v>3</v>
      </c>
      <c r="J435" s="125">
        <f t="shared" ref="J435" si="1578">IFERROR(I435/D434,"-")</f>
        <v>0.42857142857142855</v>
      </c>
      <c r="K435" s="127">
        <f t="shared" si="1439"/>
        <v>17624.666666666668</v>
      </c>
      <c r="L435" s="464"/>
      <c r="M435" s="123" t="s">
        <v>152</v>
      </c>
      <c r="N435" s="208" t="s">
        <v>153</v>
      </c>
      <c r="O435" s="124">
        <v>385093</v>
      </c>
      <c r="P435" s="125">
        <f>IFERROR(O435/O444,"-")</f>
        <v>2.522510590184537E-2</v>
      </c>
      <c r="Q435" s="126">
        <v>6</v>
      </c>
      <c r="R435" s="125">
        <f t="shared" ref="R435" si="1579">IFERROR(Q435/L434,"-")</f>
        <v>0.375</v>
      </c>
      <c r="S435" s="127">
        <f t="shared" si="1441"/>
        <v>64182.166666666664</v>
      </c>
      <c r="T435" s="122"/>
      <c r="U435" s="122"/>
      <c r="V435" s="122"/>
      <c r="W435" s="122"/>
      <c r="X435" s="122"/>
      <c r="Y435" s="129"/>
    </row>
    <row r="436" spans="2:25" ht="14.25" customHeight="1">
      <c r="B436" s="458"/>
      <c r="C436" s="461"/>
      <c r="D436" s="464"/>
      <c r="E436" s="123" t="s">
        <v>154</v>
      </c>
      <c r="F436" s="209" t="s">
        <v>155</v>
      </c>
      <c r="G436" s="124">
        <v>266617</v>
      </c>
      <c r="H436" s="125">
        <f>IFERROR(G436/G444,"-")</f>
        <v>2.0442375154391047E-2</v>
      </c>
      <c r="I436" s="126">
        <v>5</v>
      </c>
      <c r="J436" s="125">
        <f t="shared" ref="J436" si="1580">IFERROR(I436/D434,"-")</f>
        <v>0.7142857142857143</v>
      </c>
      <c r="K436" s="127">
        <f t="shared" si="1439"/>
        <v>53323.4</v>
      </c>
      <c r="L436" s="464"/>
      <c r="M436" s="123" t="s">
        <v>154</v>
      </c>
      <c r="N436" s="209" t="s">
        <v>155</v>
      </c>
      <c r="O436" s="124">
        <v>431216</v>
      </c>
      <c r="P436" s="125">
        <f>IFERROR(O436/O444,"-")</f>
        <v>2.8246343783372208E-2</v>
      </c>
      <c r="Q436" s="126">
        <v>10</v>
      </c>
      <c r="R436" s="125">
        <f t="shared" ref="R436" si="1581">IFERROR(Q436/L434,"-")</f>
        <v>0.625</v>
      </c>
      <c r="S436" s="127">
        <f t="shared" si="1441"/>
        <v>43121.599999999999</v>
      </c>
      <c r="T436" s="122"/>
      <c r="U436" s="122"/>
      <c r="V436" s="122"/>
      <c r="W436" s="122"/>
      <c r="X436" s="122"/>
      <c r="Y436" s="129"/>
    </row>
    <row r="437" spans="2:25" ht="14.25" customHeight="1">
      <c r="B437" s="458"/>
      <c r="C437" s="461"/>
      <c r="D437" s="464"/>
      <c r="E437" s="123" t="s">
        <v>156</v>
      </c>
      <c r="F437" s="209" t="s">
        <v>157</v>
      </c>
      <c r="G437" s="124">
        <v>10236</v>
      </c>
      <c r="H437" s="125">
        <f>IFERROR(G437/G444,"-")</f>
        <v>7.8482674428242288E-4</v>
      </c>
      <c r="I437" s="126">
        <v>3</v>
      </c>
      <c r="J437" s="125">
        <f t="shared" ref="J437" si="1582">IFERROR(I437/D434,"-")</f>
        <v>0.42857142857142855</v>
      </c>
      <c r="K437" s="127">
        <f t="shared" si="1439"/>
        <v>3412</v>
      </c>
      <c r="L437" s="464"/>
      <c r="M437" s="123" t="s">
        <v>156</v>
      </c>
      <c r="N437" s="209" t="s">
        <v>157</v>
      </c>
      <c r="O437" s="124">
        <v>904585</v>
      </c>
      <c r="P437" s="125">
        <f>IFERROR(O437/O444,"-")</f>
        <v>5.9253874836002716E-2</v>
      </c>
      <c r="Q437" s="126">
        <v>11</v>
      </c>
      <c r="R437" s="125">
        <f t="shared" ref="R437" si="1583">IFERROR(Q437/L434,"-")</f>
        <v>0.6875</v>
      </c>
      <c r="S437" s="127">
        <f t="shared" si="1441"/>
        <v>82235</v>
      </c>
      <c r="T437" s="122"/>
      <c r="U437" s="122"/>
      <c r="V437" s="122"/>
      <c r="W437" s="122"/>
      <c r="X437" s="122"/>
      <c r="Y437" s="129"/>
    </row>
    <row r="438" spans="2:25" ht="14.25" customHeight="1">
      <c r="B438" s="458"/>
      <c r="C438" s="461"/>
      <c r="D438" s="464"/>
      <c r="E438" s="123" t="s">
        <v>158</v>
      </c>
      <c r="F438" s="209" t="s">
        <v>159</v>
      </c>
      <c r="G438" s="124">
        <v>3664539</v>
      </c>
      <c r="H438" s="125">
        <f>IFERROR(G438/G444,"-")</f>
        <v>0.2809718847856551</v>
      </c>
      <c r="I438" s="126">
        <v>1</v>
      </c>
      <c r="J438" s="125">
        <f t="shared" ref="J438" si="1584">IFERROR(I438/D434,"-")</f>
        <v>0.14285714285714285</v>
      </c>
      <c r="K438" s="127">
        <f t="shared" si="1439"/>
        <v>3664539</v>
      </c>
      <c r="L438" s="464"/>
      <c r="M438" s="123" t="s">
        <v>158</v>
      </c>
      <c r="N438" s="209" t="s">
        <v>159</v>
      </c>
      <c r="O438" s="124">
        <v>0</v>
      </c>
      <c r="P438" s="125">
        <f>IFERROR(O438/O444,"-")</f>
        <v>0</v>
      </c>
      <c r="Q438" s="126">
        <v>0</v>
      </c>
      <c r="R438" s="125">
        <f t="shared" ref="R438" si="1585">IFERROR(Q438/L434,"-")</f>
        <v>0</v>
      </c>
      <c r="S438" s="127" t="str">
        <f t="shared" si="1441"/>
        <v>-</v>
      </c>
      <c r="T438" s="122"/>
      <c r="U438" s="122"/>
      <c r="V438" s="122"/>
      <c r="W438" s="122"/>
      <c r="X438" s="122"/>
      <c r="Y438" s="129"/>
    </row>
    <row r="439" spans="2:25" ht="14.25" customHeight="1">
      <c r="B439" s="458"/>
      <c r="C439" s="461"/>
      <c r="D439" s="464"/>
      <c r="E439" s="123" t="s">
        <v>160</v>
      </c>
      <c r="F439" s="209" t="s">
        <v>161</v>
      </c>
      <c r="G439" s="124">
        <v>2047</v>
      </c>
      <c r="H439" s="125">
        <f>IFERROR(G439/G444,"-")</f>
        <v>1.5695001421904258E-4</v>
      </c>
      <c r="I439" s="126">
        <v>1</v>
      </c>
      <c r="J439" s="125">
        <f t="shared" ref="J439" si="1586">IFERROR(I439/D434,"-")</f>
        <v>0.14285714285714285</v>
      </c>
      <c r="K439" s="127">
        <f t="shared" si="1439"/>
        <v>2047</v>
      </c>
      <c r="L439" s="464"/>
      <c r="M439" s="123" t="s">
        <v>160</v>
      </c>
      <c r="N439" s="209" t="s">
        <v>161</v>
      </c>
      <c r="O439" s="124">
        <v>2355</v>
      </c>
      <c r="P439" s="125">
        <f>IFERROR(O439/O444,"-")</f>
        <v>1.5426176118196343E-4</v>
      </c>
      <c r="Q439" s="126">
        <v>1</v>
      </c>
      <c r="R439" s="125">
        <f t="shared" ref="R439" si="1587">IFERROR(Q439/L434,"-")</f>
        <v>6.25E-2</v>
      </c>
      <c r="S439" s="127">
        <f t="shared" si="1441"/>
        <v>2355</v>
      </c>
      <c r="T439" s="122"/>
      <c r="U439" s="122"/>
      <c r="V439" s="122"/>
      <c r="W439" s="122"/>
      <c r="X439" s="122"/>
      <c r="Y439" s="129"/>
    </row>
    <row r="440" spans="2:25" ht="14.25" customHeight="1">
      <c r="B440" s="458"/>
      <c r="C440" s="461"/>
      <c r="D440" s="464"/>
      <c r="E440" s="123" t="s">
        <v>162</v>
      </c>
      <c r="F440" s="209" t="s">
        <v>163</v>
      </c>
      <c r="G440" s="124">
        <v>8669963</v>
      </c>
      <c r="H440" s="125">
        <f>IFERROR(G440/G444,"-")</f>
        <v>0.66475369620350411</v>
      </c>
      <c r="I440" s="126">
        <v>4</v>
      </c>
      <c r="J440" s="125">
        <f t="shared" ref="J440" si="1588">IFERROR(I440/D434,"-")</f>
        <v>0.5714285714285714</v>
      </c>
      <c r="K440" s="127">
        <f t="shared" si="1439"/>
        <v>2167490.75</v>
      </c>
      <c r="L440" s="464"/>
      <c r="M440" s="123" t="s">
        <v>162</v>
      </c>
      <c r="N440" s="209" t="s">
        <v>163</v>
      </c>
      <c r="O440" s="124">
        <v>168904</v>
      </c>
      <c r="P440" s="125">
        <f>IFERROR(O440/O444,"-")</f>
        <v>1.1063876225341126E-2</v>
      </c>
      <c r="Q440" s="126">
        <v>6</v>
      </c>
      <c r="R440" s="125">
        <f t="shared" ref="R440" si="1589">IFERROR(Q440/L434,"-")</f>
        <v>0.375</v>
      </c>
      <c r="S440" s="127">
        <f t="shared" si="1441"/>
        <v>28150.666666666668</v>
      </c>
      <c r="T440" s="122"/>
      <c r="U440" s="122"/>
      <c r="V440" s="122"/>
      <c r="W440" s="122"/>
      <c r="X440" s="122"/>
      <c r="Y440" s="129"/>
    </row>
    <row r="441" spans="2:25" ht="14.25" customHeight="1">
      <c r="B441" s="458"/>
      <c r="C441" s="461"/>
      <c r="D441" s="464"/>
      <c r="E441" s="123" t="s">
        <v>164</v>
      </c>
      <c r="F441" s="209" t="s">
        <v>165</v>
      </c>
      <c r="G441" s="124">
        <v>0</v>
      </c>
      <c r="H441" s="125">
        <f>IFERROR(G441/G444,"-")</f>
        <v>0</v>
      </c>
      <c r="I441" s="126">
        <v>0</v>
      </c>
      <c r="J441" s="125">
        <f t="shared" ref="J441" si="1590">IFERROR(I441/D434,"-")</f>
        <v>0</v>
      </c>
      <c r="K441" s="127" t="str">
        <f t="shared" si="1439"/>
        <v>-</v>
      </c>
      <c r="L441" s="464"/>
      <c r="M441" s="123" t="s">
        <v>164</v>
      </c>
      <c r="N441" s="209" t="s">
        <v>165</v>
      </c>
      <c r="O441" s="124">
        <v>0</v>
      </c>
      <c r="P441" s="125">
        <f>IFERROR(O441/O444,"-")</f>
        <v>0</v>
      </c>
      <c r="Q441" s="126">
        <v>0</v>
      </c>
      <c r="R441" s="125">
        <f t="shared" ref="R441" si="1591">IFERROR(Q441/L434,"-")</f>
        <v>0</v>
      </c>
      <c r="S441" s="127" t="str">
        <f t="shared" si="1441"/>
        <v>-</v>
      </c>
      <c r="T441" s="122"/>
      <c r="U441" s="122"/>
      <c r="V441" s="122"/>
      <c r="W441" s="122"/>
      <c r="X441" s="122"/>
      <c r="Y441" s="129"/>
    </row>
    <row r="442" spans="2:25" ht="14.25" customHeight="1">
      <c r="B442" s="458"/>
      <c r="C442" s="461"/>
      <c r="D442" s="464"/>
      <c r="E442" s="123" t="s">
        <v>166</v>
      </c>
      <c r="F442" s="209" t="s">
        <v>167</v>
      </c>
      <c r="G442" s="124">
        <v>1421</v>
      </c>
      <c r="H442" s="125">
        <f>IFERROR(G442/G444,"-")</f>
        <v>1.0895259902552979E-4</v>
      </c>
      <c r="I442" s="126">
        <v>1</v>
      </c>
      <c r="J442" s="125">
        <f t="shared" ref="J442" si="1592">IFERROR(I442/D434,"-")</f>
        <v>0.14285714285714285</v>
      </c>
      <c r="K442" s="127">
        <f t="shared" si="1439"/>
        <v>1421</v>
      </c>
      <c r="L442" s="464"/>
      <c r="M442" s="123" t="s">
        <v>166</v>
      </c>
      <c r="N442" s="209" t="s">
        <v>167</v>
      </c>
      <c r="O442" s="124">
        <v>40324</v>
      </c>
      <c r="P442" s="125">
        <f>IFERROR(O442/O444,"-")</f>
        <v>2.6413805766036065E-3</v>
      </c>
      <c r="Q442" s="126">
        <v>3</v>
      </c>
      <c r="R442" s="125">
        <f t="shared" ref="R442" si="1593">IFERROR(Q442/L434,"-")</f>
        <v>0.1875</v>
      </c>
      <c r="S442" s="127">
        <f t="shared" si="1441"/>
        <v>13441.333333333334</v>
      </c>
      <c r="T442" s="122"/>
      <c r="U442" s="122"/>
      <c r="V442" s="122"/>
      <c r="W442" s="122"/>
      <c r="X442" s="122"/>
      <c r="Y442" s="129"/>
    </row>
    <row r="443" spans="2:25" ht="14.25" customHeight="1">
      <c r="B443" s="458"/>
      <c r="C443" s="461"/>
      <c r="D443" s="464"/>
      <c r="E443" s="130" t="s">
        <v>177</v>
      </c>
      <c r="F443" s="210" t="s">
        <v>178</v>
      </c>
      <c r="G443" s="131">
        <v>51717</v>
      </c>
      <c r="H443" s="132">
        <f>IFERROR(G443/G444,"-")</f>
        <v>3.9653072229439302E-3</v>
      </c>
      <c r="I443" s="133">
        <v>1</v>
      </c>
      <c r="J443" s="132">
        <f t="shared" ref="J443" si="1594">IFERROR(I443/D434,"-")</f>
        <v>0.14285714285714285</v>
      </c>
      <c r="K443" s="134">
        <f t="shared" si="1439"/>
        <v>51717</v>
      </c>
      <c r="L443" s="464"/>
      <c r="M443" s="130" t="s">
        <v>177</v>
      </c>
      <c r="N443" s="210" t="s">
        <v>178</v>
      </c>
      <c r="O443" s="131">
        <v>12360351</v>
      </c>
      <c r="P443" s="132">
        <f>IFERROR(O443/O444,"-")</f>
        <v>0.80965159833853206</v>
      </c>
      <c r="Q443" s="133">
        <v>7</v>
      </c>
      <c r="R443" s="132">
        <f t="shared" ref="R443" si="1595">IFERROR(Q443/L434,"-")</f>
        <v>0.4375</v>
      </c>
      <c r="S443" s="134">
        <f t="shared" si="1441"/>
        <v>1765764.4285714286</v>
      </c>
      <c r="T443" s="122"/>
      <c r="U443" s="122"/>
      <c r="V443" s="122"/>
      <c r="W443" s="122"/>
      <c r="X443" s="122"/>
      <c r="Y443" s="129"/>
    </row>
    <row r="444" spans="2:25" ht="14.25" customHeight="1">
      <c r="B444" s="459"/>
      <c r="C444" s="462"/>
      <c r="D444" s="465"/>
      <c r="E444" s="135" t="s">
        <v>179</v>
      </c>
      <c r="F444" s="211"/>
      <c r="G444" s="136">
        <v>13042369</v>
      </c>
      <c r="H444" s="137" t="s">
        <v>181</v>
      </c>
      <c r="I444" s="138">
        <v>7</v>
      </c>
      <c r="J444" s="137">
        <f t="shared" ref="J444" si="1596">IFERROR(I444/D434,"-")</f>
        <v>1</v>
      </c>
      <c r="K444" s="139">
        <f t="shared" si="1439"/>
        <v>1863195.5714285714</v>
      </c>
      <c r="L444" s="465"/>
      <c r="M444" s="135" t="s">
        <v>179</v>
      </c>
      <c r="N444" s="211"/>
      <c r="O444" s="136">
        <v>15266259</v>
      </c>
      <c r="P444" s="137" t="s">
        <v>181</v>
      </c>
      <c r="Q444" s="138">
        <v>14</v>
      </c>
      <c r="R444" s="137">
        <f t="shared" ref="R444" si="1597">IFERROR(Q444/L434,"-")</f>
        <v>0.875</v>
      </c>
      <c r="S444" s="139">
        <f t="shared" si="1441"/>
        <v>1090447.0714285714</v>
      </c>
      <c r="T444" s="122"/>
      <c r="U444" s="122"/>
      <c r="V444" s="122"/>
      <c r="W444" s="122"/>
      <c r="X444" s="122"/>
      <c r="Y444" s="129"/>
    </row>
    <row r="445" spans="2:25" ht="14.25" customHeight="1">
      <c r="B445" s="457">
        <v>41</v>
      </c>
      <c r="C445" s="460" t="s">
        <v>14</v>
      </c>
      <c r="D445" s="463">
        <f t="shared" ref="D445" si="1598">VLOOKUP(C445,$V$5:$X$78,2,0)</f>
        <v>22</v>
      </c>
      <c r="E445" s="117" t="s">
        <v>150</v>
      </c>
      <c r="F445" s="207" t="s">
        <v>151</v>
      </c>
      <c r="G445" s="118">
        <v>438380</v>
      </c>
      <c r="H445" s="119">
        <f t="shared" ref="H445" si="1599">IFERROR(G445/G455,"-")</f>
        <v>6.9105696183375545E-2</v>
      </c>
      <c r="I445" s="120">
        <v>16</v>
      </c>
      <c r="J445" s="119">
        <f t="shared" ref="J445" si="1600">IFERROR(I445/D445,"-")</f>
        <v>0.72727272727272729</v>
      </c>
      <c r="K445" s="121">
        <f t="shared" si="1439"/>
        <v>27398.75</v>
      </c>
      <c r="L445" s="463">
        <f t="shared" ref="L445" si="1601">VLOOKUP(C445,$V$5:$X$78,3,0)</f>
        <v>63</v>
      </c>
      <c r="M445" s="117" t="s">
        <v>150</v>
      </c>
      <c r="N445" s="207" t="s">
        <v>151</v>
      </c>
      <c r="O445" s="118">
        <v>3797940</v>
      </c>
      <c r="P445" s="119">
        <f t="shared" ref="P445" si="1602">IFERROR(O445/O455,"-")</f>
        <v>0.14406187156851946</v>
      </c>
      <c r="Q445" s="120">
        <v>51</v>
      </c>
      <c r="R445" s="119">
        <f t="shared" ref="R445" si="1603">IFERROR(Q445/L445,"-")</f>
        <v>0.80952380952380953</v>
      </c>
      <c r="S445" s="121">
        <f t="shared" si="1441"/>
        <v>74469.411764705888</v>
      </c>
      <c r="T445" s="122"/>
      <c r="U445" s="122"/>
      <c r="V445" s="122"/>
      <c r="W445" s="122"/>
      <c r="X445" s="122"/>
      <c r="Y445" s="129"/>
    </row>
    <row r="446" spans="2:25" ht="14.25" customHeight="1">
      <c r="B446" s="458"/>
      <c r="C446" s="461"/>
      <c r="D446" s="464"/>
      <c r="E446" s="123" t="s">
        <v>152</v>
      </c>
      <c r="F446" s="208" t="s">
        <v>153</v>
      </c>
      <c r="G446" s="124">
        <v>257846</v>
      </c>
      <c r="H446" s="125">
        <f t="shared" ref="H446" si="1604">IFERROR(G446/G455,"-")</f>
        <v>4.064653345978067E-2</v>
      </c>
      <c r="I446" s="126">
        <v>10</v>
      </c>
      <c r="J446" s="125">
        <f t="shared" ref="J446" si="1605">IFERROR(I446/D445,"-")</f>
        <v>0.45454545454545453</v>
      </c>
      <c r="K446" s="127">
        <f t="shared" si="1439"/>
        <v>25784.6</v>
      </c>
      <c r="L446" s="464"/>
      <c r="M446" s="123" t="s">
        <v>152</v>
      </c>
      <c r="N446" s="208" t="s">
        <v>153</v>
      </c>
      <c r="O446" s="124">
        <v>1229546</v>
      </c>
      <c r="P446" s="125">
        <f t="shared" ref="P446" si="1606">IFERROR(O446/O455,"-")</f>
        <v>4.6638624606915022E-2</v>
      </c>
      <c r="Q446" s="126">
        <v>29</v>
      </c>
      <c r="R446" s="125">
        <f t="shared" ref="R446" si="1607">IFERROR(Q446/L445,"-")</f>
        <v>0.46031746031746029</v>
      </c>
      <c r="S446" s="127">
        <f t="shared" si="1441"/>
        <v>42398.137931034486</v>
      </c>
      <c r="T446" s="122"/>
      <c r="U446" s="122"/>
      <c r="V446" s="122"/>
      <c r="W446" s="122"/>
      <c r="X446" s="122"/>
      <c r="Y446" s="129"/>
    </row>
    <row r="447" spans="2:25" ht="14.25" customHeight="1">
      <c r="B447" s="458"/>
      <c r="C447" s="461"/>
      <c r="D447" s="464"/>
      <c r="E447" s="123" t="s">
        <v>154</v>
      </c>
      <c r="F447" s="209" t="s">
        <v>155</v>
      </c>
      <c r="G447" s="124">
        <v>819972</v>
      </c>
      <c r="H447" s="125">
        <f t="shared" ref="H447" si="1608">IFERROR(G447/G455,"-")</f>
        <v>0.12925940031679092</v>
      </c>
      <c r="I447" s="126">
        <v>16</v>
      </c>
      <c r="J447" s="125">
        <f t="shared" ref="J447" si="1609">IFERROR(I447/D445,"-")</f>
        <v>0.72727272727272729</v>
      </c>
      <c r="K447" s="127">
        <f t="shared" si="1439"/>
        <v>51248.25</v>
      </c>
      <c r="L447" s="464"/>
      <c r="M447" s="123" t="s">
        <v>154</v>
      </c>
      <c r="N447" s="209" t="s">
        <v>155</v>
      </c>
      <c r="O447" s="124">
        <v>5429955</v>
      </c>
      <c r="P447" s="125">
        <f t="shared" ref="P447" si="1610">IFERROR(O447/O455,"-")</f>
        <v>0.2059667819483299</v>
      </c>
      <c r="Q447" s="126">
        <v>52</v>
      </c>
      <c r="R447" s="125">
        <f t="shared" ref="R447" si="1611">IFERROR(Q447/L445,"-")</f>
        <v>0.82539682539682535</v>
      </c>
      <c r="S447" s="127">
        <f t="shared" si="1441"/>
        <v>104422.21153846153</v>
      </c>
      <c r="T447" s="122"/>
      <c r="U447" s="122"/>
      <c r="V447" s="122"/>
      <c r="W447" s="122"/>
      <c r="X447" s="122"/>
      <c r="Y447" s="129"/>
    </row>
    <row r="448" spans="2:25" ht="14.25" customHeight="1">
      <c r="B448" s="458"/>
      <c r="C448" s="461"/>
      <c r="D448" s="464"/>
      <c r="E448" s="123" t="s">
        <v>156</v>
      </c>
      <c r="F448" s="209" t="s">
        <v>157</v>
      </c>
      <c r="G448" s="124">
        <v>2135990</v>
      </c>
      <c r="H448" s="125">
        <f t="shared" ref="H448" si="1612">IFERROR(G448/G455,"-")</f>
        <v>0.33671489573139357</v>
      </c>
      <c r="I448" s="126">
        <v>10</v>
      </c>
      <c r="J448" s="125">
        <f t="shared" ref="J448" si="1613">IFERROR(I448/D445,"-")</f>
        <v>0.45454545454545453</v>
      </c>
      <c r="K448" s="127">
        <f t="shared" si="1439"/>
        <v>213599</v>
      </c>
      <c r="L448" s="464"/>
      <c r="M448" s="123" t="s">
        <v>156</v>
      </c>
      <c r="N448" s="209" t="s">
        <v>157</v>
      </c>
      <c r="O448" s="124">
        <v>1151776</v>
      </c>
      <c r="P448" s="125">
        <f t="shared" ref="P448" si="1614">IFERROR(O448/O455,"-")</f>
        <v>4.3688685494690037E-2</v>
      </c>
      <c r="Q448" s="126">
        <v>18</v>
      </c>
      <c r="R448" s="125">
        <f t="shared" ref="R448" si="1615">IFERROR(Q448/L445,"-")</f>
        <v>0.2857142857142857</v>
      </c>
      <c r="S448" s="127">
        <f t="shared" si="1441"/>
        <v>63987.555555555555</v>
      </c>
      <c r="T448" s="122"/>
      <c r="U448" s="122"/>
      <c r="V448" s="122"/>
      <c r="W448" s="122"/>
      <c r="X448" s="122"/>
      <c r="Y448" s="129"/>
    </row>
    <row r="449" spans="2:25" ht="14.25" customHeight="1">
      <c r="B449" s="458"/>
      <c r="C449" s="461"/>
      <c r="D449" s="464"/>
      <c r="E449" s="123" t="s">
        <v>158</v>
      </c>
      <c r="F449" s="209" t="s">
        <v>159</v>
      </c>
      <c r="G449" s="124">
        <v>714</v>
      </c>
      <c r="H449" s="125">
        <f t="shared" ref="H449" si="1616">IFERROR(G449/G455,"-")</f>
        <v>1.1255410163540794E-4</v>
      </c>
      <c r="I449" s="126">
        <v>1</v>
      </c>
      <c r="J449" s="125">
        <f t="shared" ref="J449" si="1617">IFERROR(I449/D445,"-")</f>
        <v>4.5454545454545456E-2</v>
      </c>
      <c r="K449" s="127">
        <f t="shared" si="1439"/>
        <v>714</v>
      </c>
      <c r="L449" s="464"/>
      <c r="M449" s="123" t="s">
        <v>158</v>
      </c>
      <c r="N449" s="209" t="s">
        <v>159</v>
      </c>
      <c r="O449" s="124">
        <v>0</v>
      </c>
      <c r="P449" s="125">
        <f t="shared" ref="P449" si="1618">IFERROR(O449/O455,"-")</f>
        <v>0</v>
      </c>
      <c r="Q449" s="126">
        <v>0</v>
      </c>
      <c r="R449" s="125">
        <f t="shared" ref="R449" si="1619">IFERROR(Q449/L445,"-")</f>
        <v>0</v>
      </c>
      <c r="S449" s="127" t="str">
        <f t="shared" si="1441"/>
        <v>-</v>
      </c>
      <c r="T449" s="122"/>
      <c r="U449" s="122"/>
      <c r="V449" s="122"/>
      <c r="W449" s="122"/>
      <c r="X449" s="122"/>
      <c r="Y449" s="129"/>
    </row>
    <row r="450" spans="2:25" ht="14.25" customHeight="1">
      <c r="B450" s="458"/>
      <c r="C450" s="461"/>
      <c r="D450" s="464"/>
      <c r="E450" s="123" t="s">
        <v>160</v>
      </c>
      <c r="F450" s="209" t="s">
        <v>161</v>
      </c>
      <c r="G450" s="124">
        <v>8205</v>
      </c>
      <c r="H450" s="125">
        <f t="shared" ref="H450" si="1620">IFERROR(G450/G455,"-")</f>
        <v>1.2934263360203392E-3</v>
      </c>
      <c r="I450" s="126">
        <v>2</v>
      </c>
      <c r="J450" s="125">
        <f t="shared" ref="J450" si="1621">IFERROR(I450/D445,"-")</f>
        <v>9.0909090909090912E-2</v>
      </c>
      <c r="K450" s="127">
        <f t="shared" si="1439"/>
        <v>4102.5</v>
      </c>
      <c r="L450" s="464"/>
      <c r="M450" s="123" t="s">
        <v>160</v>
      </c>
      <c r="N450" s="209" t="s">
        <v>161</v>
      </c>
      <c r="O450" s="124">
        <v>22178</v>
      </c>
      <c r="P450" s="125">
        <f t="shared" ref="P450" si="1622">IFERROR(O450/O455,"-")</f>
        <v>8.4124661991675077E-4</v>
      </c>
      <c r="Q450" s="126">
        <v>2</v>
      </c>
      <c r="R450" s="125">
        <f t="shared" ref="R450" si="1623">IFERROR(Q450/L445,"-")</f>
        <v>3.1746031746031744E-2</v>
      </c>
      <c r="S450" s="127">
        <f t="shared" si="1441"/>
        <v>11089</v>
      </c>
      <c r="T450" s="122"/>
      <c r="U450" s="122"/>
      <c r="V450" s="122"/>
      <c r="W450" s="122"/>
      <c r="X450" s="122"/>
      <c r="Y450" s="129"/>
    </row>
    <row r="451" spans="2:25" ht="14.25" customHeight="1">
      <c r="B451" s="458"/>
      <c r="C451" s="461"/>
      <c r="D451" s="464"/>
      <c r="E451" s="123" t="s">
        <v>162</v>
      </c>
      <c r="F451" s="209" t="s">
        <v>163</v>
      </c>
      <c r="G451" s="124">
        <v>1410618</v>
      </c>
      <c r="H451" s="125">
        <f t="shared" ref="H451" si="1624">IFERROR(G451/G455,"-")</f>
        <v>0.22236812568730516</v>
      </c>
      <c r="I451" s="126">
        <v>7</v>
      </c>
      <c r="J451" s="125">
        <f t="shared" ref="J451" si="1625">IFERROR(I451/D445,"-")</f>
        <v>0.31818181818181818</v>
      </c>
      <c r="K451" s="127">
        <f t="shared" si="1439"/>
        <v>201516.85714285713</v>
      </c>
      <c r="L451" s="464"/>
      <c r="M451" s="123" t="s">
        <v>162</v>
      </c>
      <c r="N451" s="209" t="s">
        <v>163</v>
      </c>
      <c r="O451" s="124">
        <v>8097969</v>
      </c>
      <c r="P451" s="125">
        <f t="shared" ref="P451" si="1626">IFERROR(O451/O455,"-")</f>
        <v>0.30716877308326407</v>
      </c>
      <c r="Q451" s="126">
        <v>18</v>
      </c>
      <c r="R451" s="125">
        <f t="shared" ref="R451" si="1627">IFERROR(Q451/L445,"-")</f>
        <v>0.2857142857142857</v>
      </c>
      <c r="S451" s="127">
        <f t="shared" si="1441"/>
        <v>449887.16666666669</v>
      </c>
      <c r="T451" s="122"/>
      <c r="U451" s="122"/>
      <c r="V451" s="122"/>
      <c r="W451" s="122"/>
      <c r="X451" s="122"/>
      <c r="Y451" s="129"/>
    </row>
    <row r="452" spans="2:25" ht="14.25" customHeight="1">
      <c r="B452" s="458"/>
      <c r="C452" s="461"/>
      <c r="D452" s="464"/>
      <c r="E452" s="123" t="s">
        <v>164</v>
      </c>
      <c r="F452" s="209" t="s">
        <v>165</v>
      </c>
      <c r="G452" s="124">
        <v>0</v>
      </c>
      <c r="H452" s="125">
        <f t="shared" ref="H452" si="1628">IFERROR(G452/G455,"-")</f>
        <v>0</v>
      </c>
      <c r="I452" s="126">
        <v>0</v>
      </c>
      <c r="J452" s="125">
        <f t="shared" ref="J452" si="1629">IFERROR(I452/D445,"-")</f>
        <v>0</v>
      </c>
      <c r="K452" s="127" t="str">
        <f t="shared" si="1439"/>
        <v>-</v>
      </c>
      <c r="L452" s="464"/>
      <c r="M452" s="123" t="s">
        <v>164</v>
      </c>
      <c r="N452" s="209" t="s">
        <v>165</v>
      </c>
      <c r="O452" s="124">
        <v>0</v>
      </c>
      <c r="P452" s="125">
        <f t="shared" ref="P452" si="1630">IFERROR(O452/O455,"-")</f>
        <v>0</v>
      </c>
      <c r="Q452" s="126">
        <v>0</v>
      </c>
      <c r="R452" s="125">
        <f t="shared" ref="R452" si="1631">IFERROR(Q452/L445,"-")</f>
        <v>0</v>
      </c>
      <c r="S452" s="127" t="str">
        <f t="shared" si="1441"/>
        <v>-</v>
      </c>
      <c r="T452" s="122"/>
      <c r="U452" s="122"/>
      <c r="V452" s="122"/>
      <c r="W452" s="122"/>
      <c r="X452" s="122"/>
      <c r="Y452" s="129"/>
    </row>
    <row r="453" spans="2:25" ht="14.25" customHeight="1">
      <c r="B453" s="458"/>
      <c r="C453" s="461"/>
      <c r="D453" s="464"/>
      <c r="E453" s="123" t="s">
        <v>166</v>
      </c>
      <c r="F453" s="209" t="s">
        <v>167</v>
      </c>
      <c r="G453" s="124">
        <v>10154</v>
      </c>
      <c r="H453" s="125">
        <f t="shared" ref="H453" si="1632">IFERROR(G453/G455,"-")</f>
        <v>1.6006643529494849E-3</v>
      </c>
      <c r="I453" s="126">
        <v>3</v>
      </c>
      <c r="J453" s="125">
        <f t="shared" ref="J453" si="1633">IFERROR(I453/D445,"-")</f>
        <v>0.13636363636363635</v>
      </c>
      <c r="K453" s="127">
        <f t="shared" si="1439"/>
        <v>3384.6666666666665</v>
      </c>
      <c r="L453" s="464"/>
      <c r="M453" s="123" t="s">
        <v>166</v>
      </c>
      <c r="N453" s="209" t="s">
        <v>167</v>
      </c>
      <c r="O453" s="124">
        <v>391844</v>
      </c>
      <c r="P453" s="125">
        <f t="shared" ref="P453" si="1634">IFERROR(O453/O455,"-")</f>
        <v>1.4863262716866232E-2</v>
      </c>
      <c r="Q453" s="126">
        <v>16</v>
      </c>
      <c r="R453" s="125">
        <f t="shared" ref="R453" si="1635">IFERROR(Q453/L445,"-")</f>
        <v>0.25396825396825395</v>
      </c>
      <c r="S453" s="127">
        <f t="shared" si="1441"/>
        <v>24490.25</v>
      </c>
      <c r="T453" s="122"/>
      <c r="U453" s="122"/>
      <c r="V453" s="122"/>
      <c r="W453" s="122"/>
      <c r="X453" s="122"/>
      <c r="Y453" s="129"/>
    </row>
    <row r="454" spans="2:25" ht="14.25" customHeight="1">
      <c r="B454" s="458"/>
      <c r="C454" s="461"/>
      <c r="D454" s="464"/>
      <c r="E454" s="130" t="s">
        <v>177</v>
      </c>
      <c r="F454" s="210" t="s">
        <v>178</v>
      </c>
      <c r="G454" s="131">
        <v>1261737</v>
      </c>
      <c r="H454" s="132">
        <f t="shared" ref="H454" si="1636">IFERROR(G454/G455,"-")</f>
        <v>0.1988987038307489</v>
      </c>
      <c r="I454" s="133">
        <v>2</v>
      </c>
      <c r="J454" s="132">
        <f t="shared" ref="J454" si="1637">IFERROR(I454/D445,"-")</f>
        <v>9.0909090909090912E-2</v>
      </c>
      <c r="K454" s="134">
        <f t="shared" si="1439"/>
        <v>630868.5</v>
      </c>
      <c r="L454" s="464"/>
      <c r="M454" s="130" t="s">
        <v>177</v>
      </c>
      <c r="N454" s="210" t="s">
        <v>178</v>
      </c>
      <c r="O454" s="131">
        <v>6242048</v>
      </c>
      <c r="P454" s="132">
        <f t="shared" ref="P454" si="1638">IFERROR(O454/O455,"-")</f>
        <v>0.23677075396149855</v>
      </c>
      <c r="Q454" s="133">
        <v>10</v>
      </c>
      <c r="R454" s="132">
        <f t="shared" ref="R454" si="1639">IFERROR(Q454/L445,"-")</f>
        <v>0.15873015873015872</v>
      </c>
      <c r="S454" s="134">
        <f t="shared" si="1441"/>
        <v>624204.80000000005</v>
      </c>
      <c r="T454" s="122"/>
      <c r="U454" s="122"/>
      <c r="V454" s="122"/>
      <c r="W454" s="122"/>
      <c r="X454" s="122"/>
      <c r="Y454" s="129"/>
    </row>
    <row r="455" spans="2:25" ht="14.25" customHeight="1">
      <c r="B455" s="459"/>
      <c r="C455" s="462"/>
      <c r="D455" s="465"/>
      <c r="E455" s="135" t="s">
        <v>179</v>
      </c>
      <c r="F455" s="211"/>
      <c r="G455" s="136">
        <v>6343616</v>
      </c>
      <c r="H455" s="137" t="s">
        <v>181</v>
      </c>
      <c r="I455" s="138">
        <v>22</v>
      </c>
      <c r="J455" s="137">
        <f t="shared" ref="J455" si="1640">IFERROR(I455/D445,"-")</f>
        <v>1</v>
      </c>
      <c r="K455" s="139">
        <f t="shared" si="1439"/>
        <v>288346.18181818182</v>
      </c>
      <c r="L455" s="465"/>
      <c r="M455" s="135" t="s">
        <v>179</v>
      </c>
      <c r="N455" s="211"/>
      <c r="O455" s="136">
        <v>26363256</v>
      </c>
      <c r="P455" s="137" t="s">
        <v>181</v>
      </c>
      <c r="Q455" s="138">
        <v>62</v>
      </c>
      <c r="R455" s="137">
        <f t="shared" ref="R455" si="1641">IFERROR(Q455/L445,"-")</f>
        <v>0.98412698412698407</v>
      </c>
      <c r="S455" s="139">
        <f t="shared" si="1441"/>
        <v>425213.80645161291</v>
      </c>
      <c r="T455" s="122"/>
      <c r="U455" s="122"/>
      <c r="V455" s="122"/>
      <c r="W455" s="122"/>
      <c r="X455" s="122"/>
      <c r="Y455" s="129"/>
    </row>
    <row r="456" spans="2:25" ht="14.25" customHeight="1">
      <c r="B456" s="457">
        <v>42</v>
      </c>
      <c r="C456" s="460" t="s">
        <v>15</v>
      </c>
      <c r="D456" s="463">
        <f t="shared" ref="D456" si="1642">VLOOKUP(C456,$V$5:$X$78,2,0)</f>
        <v>33</v>
      </c>
      <c r="E456" s="117" t="s">
        <v>150</v>
      </c>
      <c r="F456" s="207" t="s">
        <v>151</v>
      </c>
      <c r="G456" s="118">
        <v>2377182</v>
      </c>
      <c r="H456" s="119">
        <f t="shared" ref="H456" si="1643">IFERROR(G456/G466,"-")</f>
        <v>0.11245942758418082</v>
      </c>
      <c r="I456" s="120">
        <v>27</v>
      </c>
      <c r="J456" s="119">
        <f t="shared" ref="J456" si="1644">IFERROR(I456/D456,"-")</f>
        <v>0.81818181818181823</v>
      </c>
      <c r="K456" s="121">
        <f t="shared" si="1439"/>
        <v>88043.777777777781</v>
      </c>
      <c r="L456" s="463">
        <f t="shared" ref="L456" si="1645">VLOOKUP(C456,$V$5:$X$78,3,0)</f>
        <v>164</v>
      </c>
      <c r="M456" s="117" t="s">
        <v>150</v>
      </c>
      <c r="N456" s="207" t="s">
        <v>151</v>
      </c>
      <c r="O456" s="118">
        <v>10114910</v>
      </c>
      <c r="P456" s="119">
        <f t="shared" ref="P456" si="1646">IFERROR(O456/O466,"-")</f>
        <v>0.24778881727814092</v>
      </c>
      <c r="Q456" s="120">
        <v>120</v>
      </c>
      <c r="R456" s="119">
        <f t="shared" ref="R456" si="1647">IFERROR(Q456/L456,"-")</f>
        <v>0.73170731707317072</v>
      </c>
      <c r="S456" s="121">
        <f t="shared" si="1441"/>
        <v>84290.916666666672</v>
      </c>
      <c r="T456" s="122"/>
      <c r="U456" s="122"/>
      <c r="V456" s="122"/>
      <c r="W456" s="122"/>
      <c r="X456" s="122"/>
      <c r="Y456" s="129"/>
    </row>
    <row r="457" spans="2:25" ht="14.25" customHeight="1">
      <c r="B457" s="458"/>
      <c r="C457" s="461"/>
      <c r="D457" s="464"/>
      <c r="E457" s="123" t="s">
        <v>152</v>
      </c>
      <c r="F457" s="208" t="s">
        <v>153</v>
      </c>
      <c r="G457" s="124">
        <v>440296</v>
      </c>
      <c r="H457" s="125">
        <f t="shared" ref="H457" si="1648">IFERROR(G457/G466,"-")</f>
        <v>2.0829467885759054E-2</v>
      </c>
      <c r="I457" s="126">
        <v>10</v>
      </c>
      <c r="J457" s="125">
        <f t="shared" ref="J457" si="1649">IFERROR(I457/D456,"-")</f>
        <v>0.30303030303030304</v>
      </c>
      <c r="K457" s="127">
        <f t="shared" si="1439"/>
        <v>44029.599999999999</v>
      </c>
      <c r="L457" s="464"/>
      <c r="M457" s="123" t="s">
        <v>152</v>
      </c>
      <c r="N457" s="208" t="s">
        <v>153</v>
      </c>
      <c r="O457" s="124">
        <v>3317450</v>
      </c>
      <c r="P457" s="125">
        <f t="shared" ref="P457" si="1650">IFERROR(O457/O466,"-")</f>
        <v>8.1268840936732867E-2</v>
      </c>
      <c r="Q457" s="126">
        <v>68</v>
      </c>
      <c r="R457" s="125">
        <f t="shared" ref="R457" si="1651">IFERROR(Q457/L456,"-")</f>
        <v>0.41463414634146339</v>
      </c>
      <c r="S457" s="127">
        <f t="shared" si="1441"/>
        <v>48786.029411764706</v>
      </c>
      <c r="T457" s="122"/>
      <c r="U457" s="122"/>
      <c r="V457" s="122"/>
      <c r="W457" s="122"/>
      <c r="X457" s="122"/>
      <c r="Y457" s="129"/>
    </row>
    <row r="458" spans="2:25" ht="14.25" customHeight="1">
      <c r="B458" s="458"/>
      <c r="C458" s="461"/>
      <c r="D458" s="464"/>
      <c r="E458" s="123" t="s">
        <v>154</v>
      </c>
      <c r="F458" s="209" t="s">
        <v>155</v>
      </c>
      <c r="G458" s="124">
        <v>2048281</v>
      </c>
      <c r="H458" s="125">
        <f t="shared" ref="H458" si="1652">IFERROR(G458/G466,"-")</f>
        <v>9.6899820372000733E-2</v>
      </c>
      <c r="I458" s="126">
        <v>25</v>
      </c>
      <c r="J458" s="125">
        <f t="shared" ref="J458" si="1653">IFERROR(I458/D456,"-")</f>
        <v>0.75757575757575757</v>
      </c>
      <c r="K458" s="127">
        <f t="shared" si="1439"/>
        <v>81931.240000000005</v>
      </c>
      <c r="L458" s="464"/>
      <c r="M458" s="123" t="s">
        <v>154</v>
      </c>
      <c r="N458" s="209" t="s">
        <v>155</v>
      </c>
      <c r="O458" s="124">
        <v>8819065</v>
      </c>
      <c r="P458" s="125">
        <f t="shared" ref="P458" si="1654">IFERROR(O458/O466,"-")</f>
        <v>0.21604400690159853</v>
      </c>
      <c r="Q458" s="126">
        <v>117</v>
      </c>
      <c r="R458" s="125">
        <f t="shared" ref="R458" si="1655">IFERROR(Q458/L456,"-")</f>
        <v>0.71341463414634143</v>
      </c>
      <c r="S458" s="127">
        <f t="shared" si="1441"/>
        <v>75376.623931623937</v>
      </c>
      <c r="T458" s="122"/>
      <c r="U458" s="122"/>
      <c r="V458" s="122"/>
      <c r="W458" s="122"/>
      <c r="X458" s="122"/>
      <c r="Y458" s="129"/>
    </row>
    <row r="459" spans="2:25" ht="14.25" customHeight="1">
      <c r="B459" s="458"/>
      <c r="C459" s="461"/>
      <c r="D459" s="464"/>
      <c r="E459" s="123" t="s">
        <v>156</v>
      </c>
      <c r="F459" s="209" t="s">
        <v>157</v>
      </c>
      <c r="G459" s="124">
        <v>1501229</v>
      </c>
      <c r="H459" s="125">
        <f t="shared" ref="H459" si="1656">IFERROR(G459/G466,"-")</f>
        <v>7.1019953042203834E-2</v>
      </c>
      <c r="I459" s="126">
        <v>13</v>
      </c>
      <c r="J459" s="125">
        <f t="shared" ref="J459" si="1657">IFERROR(I459/D456,"-")</f>
        <v>0.39393939393939392</v>
      </c>
      <c r="K459" s="127">
        <f t="shared" si="1439"/>
        <v>115479.15384615384</v>
      </c>
      <c r="L459" s="464"/>
      <c r="M459" s="123" t="s">
        <v>156</v>
      </c>
      <c r="N459" s="209" t="s">
        <v>157</v>
      </c>
      <c r="O459" s="124">
        <v>5006807</v>
      </c>
      <c r="P459" s="125">
        <f t="shared" ref="P459" si="1658">IFERROR(O459/O466,"-")</f>
        <v>0.12265366521994926</v>
      </c>
      <c r="Q459" s="126">
        <v>62</v>
      </c>
      <c r="R459" s="125">
        <f t="shared" ref="R459" si="1659">IFERROR(Q459/L456,"-")</f>
        <v>0.37804878048780488</v>
      </c>
      <c r="S459" s="127">
        <f t="shared" si="1441"/>
        <v>80754.951612903227</v>
      </c>
      <c r="T459" s="122"/>
      <c r="U459" s="122"/>
      <c r="V459" s="122"/>
      <c r="W459" s="122"/>
      <c r="X459" s="122"/>
      <c r="Y459" s="129"/>
    </row>
    <row r="460" spans="2:25" ht="14.25" customHeight="1">
      <c r="B460" s="458"/>
      <c r="C460" s="461"/>
      <c r="D460" s="464"/>
      <c r="E460" s="123" t="s">
        <v>158</v>
      </c>
      <c r="F460" s="209" t="s">
        <v>159</v>
      </c>
      <c r="G460" s="124">
        <v>0</v>
      </c>
      <c r="H460" s="125">
        <f t="shared" ref="H460" si="1660">IFERROR(G460/G466,"-")</f>
        <v>0</v>
      </c>
      <c r="I460" s="126">
        <v>0</v>
      </c>
      <c r="J460" s="125">
        <f t="shared" ref="J460" si="1661">IFERROR(I460/D456,"-")</f>
        <v>0</v>
      </c>
      <c r="K460" s="127" t="str">
        <f t="shared" si="1439"/>
        <v>-</v>
      </c>
      <c r="L460" s="464"/>
      <c r="M460" s="123" t="s">
        <v>158</v>
      </c>
      <c r="N460" s="209" t="s">
        <v>159</v>
      </c>
      <c r="O460" s="124">
        <v>151291</v>
      </c>
      <c r="P460" s="125">
        <f t="shared" ref="P460" si="1662">IFERROR(O460/O466,"-")</f>
        <v>3.7062334667166807E-3</v>
      </c>
      <c r="Q460" s="126">
        <v>1</v>
      </c>
      <c r="R460" s="125">
        <f t="shared" ref="R460" si="1663">IFERROR(Q460/L456,"-")</f>
        <v>6.0975609756097563E-3</v>
      </c>
      <c r="S460" s="127">
        <f t="shared" si="1441"/>
        <v>151291</v>
      </c>
      <c r="T460" s="122"/>
      <c r="U460" s="122"/>
      <c r="V460" s="122"/>
      <c r="W460" s="122"/>
      <c r="X460" s="122"/>
      <c r="Y460" s="129"/>
    </row>
    <row r="461" spans="2:25" ht="14.25" customHeight="1">
      <c r="B461" s="458"/>
      <c r="C461" s="461"/>
      <c r="D461" s="464"/>
      <c r="E461" s="123" t="s">
        <v>160</v>
      </c>
      <c r="F461" s="209" t="s">
        <v>161</v>
      </c>
      <c r="G461" s="124">
        <v>18048</v>
      </c>
      <c r="H461" s="125">
        <f t="shared" ref="H461" si="1664">IFERROR(G461/G466,"-")</f>
        <v>8.5381251794742488E-4</v>
      </c>
      <c r="I461" s="126">
        <v>2</v>
      </c>
      <c r="J461" s="125">
        <f t="shared" ref="J461" si="1665">IFERROR(I461/D456,"-")</f>
        <v>6.0606060606060608E-2</v>
      </c>
      <c r="K461" s="127">
        <f t="shared" si="1439"/>
        <v>9024</v>
      </c>
      <c r="L461" s="464"/>
      <c r="M461" s="123" t="s">
        <v>160</v>
      </c>
      <c r="N461" s="209" t="s">
        <v>161</v>
      </c>
      <c r="O461" s="124">
        <v>366097</v>
      </c>
      <c r="P461" s="125">
        <f t="shared" ref="P461" si="1666">IFERROR(O461/O466,"-")</f>
        <v>8.9684181707079501E-3</v>
      </c>
      <c r="Q461" s="126">
        <v>12</v>
      </c>
      <c r="R461" s="125">
        <f t="shared" ref="R461" si="1667">IFERROR(Q461/L456,"-")</f>
        <v>7.3170731707317069E-2</v>
      </c>
      <c r="S461" s="127">
        <f t="shared" si="1441"/>
        <v>30508.083333333332</v>
      </c>
      <c r="T461" s="122"/>
      <c r="U461" s="122"/>
      <c r="V461" s="122"/>
      <c r="W461" s="122"/>
      <c r="X461" s="122"/>
      <c r="Y461" s="129"/>
    </row>
    <row r="462" spans="2:25" ht="14.25" customHeight="1">
      <c r="B462" s="458"/>
      <c r="C462" s="461"/>
      <c r="D462" s="464"/>
      <c r="E462" s="123" t="s">
        <v>162</v>
      </c>
      <c r="F462" s="209" t="s">
        <v>163</v>
      </c>
      <c r="G462" s="124">
        <v>6427446</v>
      </c>
      <c r="H462" s="125">
        <f t="shared" ref="H462" si="1668">IFERROR(G462/G466,"-")</f>
        <v>0.30406880835721989</v>
      </c>
      <c r="I462" s="126">
        <v>10</v>
      </c>
      <c r="J462" s="125">
        <f t="shared" ref="J462" si="1669">IFERROR(I462/D456,"-")</f>
        <v>0.30303030303030304</v>
      </c>
      <c r="K462" s="127">
        <f t="shared" si="1439"/>
        <v>642744.6</v>
      </c>
      <c r="L462" s="464"/>
      <c r="M462" s="123" t="s">
        <v>162</v>
      </c>
      <c r="N462" s="209" t="s">
        <v>163</v>
      </c>
      <c r="O462" s="124">
        <v>6497664</v>
      </c>
      <c r="P462" s="125">
        <f t="shared" ref="P462" si="1670">IFERROR(O462/O466,"-")</f>
        <v>0.159175759115084</v>
      </c>
      <c r="Q462" s="126">
        <v>51</v>
      </c>
      <c r="R462" s="125">
        <f t="shared" ref="R462" si="1671">IFERROR(Q462/L456,"-")</f>
        <v>0.31097560975609756</v>
      </c>
      <c r="S462" s="127">
        <f t="shared" si="1441"/>
        <v>127405.17647058824</v>
      </c>
      <c r="T462" s="122"/>
      <c r="U462" s="122"/>
      <c r="V462" s="122"/>
      <c r="W462" s="122"/>
      <c r="X462" s="122"/>
      <c r="Y462" s="129"/>
    </row>
    <row r="463" spans="2:25" ht="14.25" customHeight="1">
      <c r="B463" s="458"/>
      <c r="C463" s="461"/>
      <c r="D463" s="464"/>
      <c r="E463" s="123" t="s">
        <v>164</v>
      </c>
      <c r="F463" s="209" t="s">
        <v>165</v>
      </c>
      <c r="G463" s="124">
        <v>0</v>
      </c>
      <c r="H463" s="125">
        <f t="shared" ref="H463" si="1672">IFERROR(G463/G466,"-")</f>
        <v>0</v>
      </c>
      <c r="I463" s="126">
        <v>0</v>
      </c>
      <c r="J463" s="125">
        <f t="shared" ref="J463" si="1673">IFERROR(I463/D456,"-")</f>
        <v>0</v>
      </c>
      <c r="K463" s="127" t="str">
        <f t="shared" si="1439"/>
        <v>-</v>
      </c>
      <c r="L463" s="464"/>
      <c r="M463" s="123" t="s">
        <v>164</v>
      </c>
      <c r="N463" s="209" t="s">
        <v>165</v>
      </c>
      <c r="O463" s="124">
        <v>0</v>
      </c>
      <c r="P463" s="125">
        <f t="shared" ref="P463" si="1674">IFERROR(O463/O466,"-")</f>
        <v>0</v>
      </c>
      <c r="Q463" s="126">
        <v>0</v>
      </c>
      <c r="R463" s="125">
        <f t="shared" ref="R463" si="1675">IFERROR(Q463/L456,"-")</f>
        <v>0</v>
      </c>
      <c r="S463" s="127" t="str">
        <f t="shared" si="1441"/>
        <v>-</v>
      </c>
      <c r="T463" s="122"/>
      <c r="U463" s="122"/>
      <c r="V463" s="122"/>
      <c r="W463" s="122"/>
      <c r="X463" s="122"/>
      <c r="Y463" s="129"/>
    </row>
    <row r="464" spans="2:25" ht="14.25" customHeight="1">
      <c r="B464" s="458"/>
      <c r="C464" s="461"/>
      <c r="D464" s="464"/>
      <c r="E464" s="123" t="s">
        <v>166</v>
      </c>
      <c r="F464" s="209" t="s">
        <v>167</v>
      </c>
      <c r="G464" s="124">
        <v>187078</v>
      </c>
      <c r="H464" s="125">
        <f t="shared" ref="H464" si="1676">IFERROR(G464/G466,"-")</f>
        <v>8.8502625350492213E-3</v>
      </c>
      <c r="I464" s="126">
        <v>3</v>
      </c>
      <c r="J464" s="125">
        <f t="shared" ref="J464" si="1677">IFERROR(I464/D456,"-")</f>
        <v>9.0909090909090912E-2</v>
      </c>
      <c r="K464" s="127">
        <f t="shared" si="1439"/>
        <v>62359.333333333336</v>
      </c>
      <c r="L464" s="464"/>
      <c r="M464" s="123" t="s">
        <v>166</v>
      </c>
      <c r="N464" s="209" t="s">
        <v>167</v>
      </c>
      <c r="O464" s="124">
        <v>349867</v>
      </c>
      <c r="P464" s="125">
        <f t="shared" ref="P464" si="1678">IFERROR(O464/O466,"-")</f>
        <v>8.5708256558537175E-3</v>
      </c>
      <c r="Q464" s="126">
        <v>16</v>
      </c>
      <c r="R464" s="125">
        <f t="shared" ref="R464" si="1679">IFERROR(Q464/L456,"-")</f>
        <v>9.7560975609756101E-2</v>
      </c>
      <c r="S464" s="127">
        <f t="shared" si="1441"/>
        <v>21866.6875</v>
      </c>
      <c r="T464" s="122"/>
      <c r="U464" s="122"/>
      <c r="V464" s="122"/>
      <c r="W464" s="122"/>
      <c r="X464" s="122"/>
      <c r="Y464" s="129"/>
    </row>
    <row r="465" spans="2:25" ht="14.25" customHeight="1">
      <c r="B465" s="458"/>
      <c r="C465" s="461"/>
      <c r="D465" s="464"/>
      <c r="E465" s="130" t="s">
        <v>177</v>
      </c>
      <c r="F465" s="210" t="s">
        <v>178</v>
      </c>
      <c r="G465" s="131">
        <v>8138570</v>
      </c>
      <c r="H465" s="132">
        <f t="shared" ref="H465" si="1680">IFERROR(G465/G466,"-")</f>
        <v>0.38501844770563903</v>
      </c>
      <c r="I465" s="133">
        <v>4</v>
      </c>
      <c r="J465" s="132">
        <f t="shared" ref="J465" si="1681">IFERROR(I465/D456,"-")</f>
        <v>0.12121212121212122</v>
      </c>
      <c r="K465" s="134">
        <f t="shared" si="1439"/>
        <v>2034642.5</v>
      </c>
      <c r="L465" s="464"/>
      <c r="M465" s="130" t="s">
        <v>177</v>
      </c>
      <c r="N465" s="210" t="s">
        <v>178</v>
      </c>
      <c r="O465" s="131">
        <v>6197537</v>
      </c>
      <c r="P465" s="132">
        <f t="shared" ref="P465" si="1682">IFERROR(O465/O466,"-")</f>
        <v>0.15182343325521608</v>
      </c>
      <c r="Q465" s="133">
        <v>27</v>
      </c>
      <c r="R465" s="132">
        <f t="shared" ref="R465" si="1683">IFERROR(Q465/L456,"-")</f>
        <v>0.16463414634146342</v>
      </c>
      <c r="S465" s="134">
        <f t="shared" si="1441"/>
        <v>229538.40740740742</v>
      </c>
      <c r="T465" s="122"/>
      <c r="U465" s="122"/>
      <c r="V465" s="122"/>
      <c r="W465" s="122"/>
      <c r="X465" s="122"/>
      <c r="Y465" s="129"/>
    </row>
    <row r="466" spans="2:25" ht="14.25" customHeight="1">
      <c r="B466" s="459"/>
      <c r="C466" s="462"/>
      <c r="D466" s="465"/>
      <c r="E466" s="135" t="s">
        <v>179</v>
      </c>
      <c r="F466" s="211"/>
      <c r="G466" s="136">
        <v>21138130</v>
      </c>
      <c r="H466" s="137" t="s">
        <v>181</v>
      </c>
      <c r="I466" s="138">
        <v>31</v>
      </c>
      <c r="J466" s="137">
        <f t="shared" ref="J466" si="1684">IFERROR(I466/D456,"-")</f>
        <v>0.93939393939393945</v>
      </c>
      <c r="K466" s="139">
        <f t="shared" ref="K466:K531" si="1685">IFERROR(G466/I466,"-")</f>
        <v>681875.16129032255</v>
      </c>
      <c r="L466" s="465"/>
      <c r="M466" s="135" t="s">
        <v>179</v>
      </c>
      <c r="N466" s="211"/>
      <c r="O466" s="136">
        <v>40820688</v>
      </c>
      <c r="P466" s="137" t="s">
        <v>181</v>
      </c>
      <c r="Q466" s="138">
        <v>152</v>
      </c>
      <c r="R466" s="137">
        <f t="shared" ref="R466" si="1686">IFERROR(Q466/L456,"-")</f>
        <v>0.92682926829268297</v>
      </c>
      <c r="S466" s="139">
        <f t="shared" ref="S466:S531" si="1687">IFERROR(O466/Q466,"-")</f>
        <v>268557.15789473685</v>
      </c>
      <c r="T466" s="122"/>
      <c r="U466" s="122"/>
      <c r="V466" s="122"/>
      <c r="W466" s="122"/>
      <c r="X466" s="122"/>
      <c r="Y466" s="129"/>
    </row>
    <row r="467" spans="2:25" ht="14.25" customHeight="1">
      <c r="B467" s="457">
        <v>43</v>
      </c>
      <c r="C467" s="460" t="s">
        <v>10</v>
      </c>
      <c r="D467" s="463">
        <f t="shared" ref="D467" si="1688">VLOOKUP(C467,$V$5:$X$78,2,0)</f>
        <v>29</v>
      </c>
      <c r="E467" s="117" t="s">
        <v>150</v>
      </c>
      <c r="F467" s="207" t="s">
        <v>151</v>
      </c>
      <c r="G467" s="118">
        <v>2972121</v>
      </c>
      <c r="H467" s="119">
        <f t="shared" ref="H467" si="1689">IFERROR(G467/G477,"-")</f>
        <v>0.24134059404396963</v>
      </c>
      <c r="I467" s="120">
        <v>23</v>
      </c>
      <c r="J467" s="119">
        <f t="shared" ref="J467" si="1690">IFERROR(I467/D467,"-")</f>
        <v>0.7931034482758621</v>
      </c>
      <c r="K467" s="121">
        <f t="shared" si="1685"/>
        <v>129222.65217391304</v>
      </c>
      <c r="L467" s="463">
        <f t="shared" ref="L467" si="1691">VLOOKUP(C467,$V$5:$X$78,3,0)</f>
        <v>130</v>
      </c>
      <c r="M467" s="117" t="s">
        <v>150</v>
      </c>
      <c r="N467" s="207" t="s">
        <v>151</v>
      </c>
      <c r="O467" s="118">
        <v>9365079</v>
      </c>
      <c r="P467" s="119">
        <f t="shared" ref="P467" si="1692">IFERROR(O467/O477,"-")</f>
        <v>0.19601558617396209</v>
      </c>
      <c r="Q467" s="120">
        <v>93</v>
      </c>
      <c r="R467" s="119">
        <f t="shared" ref="R467" si="1693">IFERROR(Q467/L467,"-")</f>
        <v>0.7153846153846154</v>
      </c>
      <c r="S467" s="121">
        <f t="shared" si="1687"/>
        <v>100699.77419354839</v>
      </c>
      <c r="T467" s="122"/>
      <c r="U467" s="122"/>
      <c r="V467" s="122"/>
      <c r="W467" s="122"/>
      <c r="X467" s="122"/>
      <c r="Y467" s="129"/>
    </row>
    <row r="468" spans="2:25" ht="14.25" customHeight="1">
      <c r="B468" s="458"/>
      <c r="C468" s="461"/>
      <c r="D468" s="464"/>
      <c r="E468" s="123" t="s">
        <v>152</v>
      </c>
      <c r="F468" s="208" t="s">
        <v>153</v>
      </c>
      <c r="G468" s="124">
        <v>773447</v>
      </c>
      <c r="H468" s="125">
        <f t="shared" ref="H468" si="1694">IFERROR(G468/G477,"-")</f>
        <v>6.2805033321835207E-2</v>
      </c>
      <c r="I468" s="126">
        <v>14</v>
      </c>
      <c r="J468" s="125">
        <f t="shared" ref="J468" si="1695">IFERROR(I468/D467,"-")</f>
        <v>0.48275862068965519</v>
      </c>
      <c r="K468" s="127">
        <f t="shared" si="1685"/>
        <v>55246.214285714283</v>
      </c>
      <c r="L468" s="464"/>
      <c r="M468" s="123" t="s">
        <v>152</v>
      </c>
      <c r="N468" s="208" t="s">
        <v>153</v>
      </c>
      <c r="O468" s="124">
        <v>2662437</v>
      </c>
      <c r="P468" s="125">
        <f t="shared" ref="P468" si="1696">IFERROR(O468/O477,"-")</f>
        <v>5.5726080816429317E-2</v>
      </c>
      <c r="Q468" s="126">
        <v>61</v>
      </c>
      <c r="R468" s="125">
        <f t="shared" ref="R468" si="1697">IFERROR(Q468/L467,"-")</f>
        <v>0.46923076923076923</v>
      </c>
      <c r="S468" s="127">
        <f t="shared" si="1687"/>
        <v>43646.508196721312</v>
      </c>
      <c r="T468" s="122"/>
      <c r="U468" s="122"/>
      <c r="V468" s="122"/>
      <c r="W468" s="122"/>
      <c r="X468" s="122"/>
      <c r="Y468" s="129"/>
    </row>
    <row r="469" spans="2:25" ht="14.25" customHeight="1">
      <c r="B469" s="458"/>
      <c r="C469" s="461"/>
      <c r="D469" s="464"/>
      <c r="E469" s="123" t="s">
        <v>154</v>
      </c>
      <c r="F469" s="209" t="s">
        <v>155</v>
      </c>
      <c r="G469" s="124">
        <v>953286</v>
      </c>
      <c r="H469" s="125">
        <f t="shared" ref="H469" si="1698">IFERROR(G469/G477,"-")</f>
        <v>7.7408224474642726E-2</v>
      </c>
      <c r="I469" s="126">
        <v>27</v>
      </c>
      <c r="J469" s="125">
        <f t="shared" ref="J469" si="1699">IFERROR(I469/D467,"-")</f>
        <v>0.93103448275862066</v>
      </c>
      <c r="K469" s="127">
        <f t="shared" si="1685"/>
        <v>35306.888888888891</v>
      </c>
      <c r="L469" s="464"/>
      <c r="M469" s="123" t="s">
        <v>154</v>
      </c>
      <c r="N469" s="209" t="s">
        <v>155</v>
      </c>
      <c r="O469" s="124">
        <v>5089566</v>
      </c>
      <c r="P469" s="125">
        <f t="shared" ref="P469" si="1700">IFERROR(O469/O477,"-")</f>
        <v>0.10652705255994824</v>
      </c>
      <c r="Q469" s="126">
        <v>85</v>
      </c>
      <c r="R469" s="125">
        <f t="shared" ref="R469" si="1701">IFERROR(Q469/L467,"-")</f>
        <v>0.65384615384615385</v>
      </c>
      <c r="S469" s="127">
        <f t="shared" si="1687"/>
        <v>59877.24705882353</v>
      </c>
      <c r="T469" s="122"/>
      <c r="U469" s="122"/>
      <c r="V469" s="122"/>
      <c r="W469" s="122"/>
      <c r="X469" s="122"/>
      <c r="Y469" s="129"/>
    </row>
    <row r="470" spans="2:25" ht="14.25" customHeight="1">
      <c r="B470" s="458"/>
      <c r="C470" s="461"/>
      <c r="D470" s="464"/>
      <c r="E470" s="123" t="s">
        <v>156</v>
      </c>
      <c r="F470" s="209" t="s">
        <v>157</v>
      </c>
      <c r="G470" s="124">
        <v>1045731</v>
      </c>
      <c r="H470" s="125">
        <f t="shared" ref="H470" si="1702">IFERROR(G470/G477,"-")</f>
        <v>8.4914894363383731E-2</v>
      </c>
      <c r="I470" s="126">
        <v>16</v>
      </c>
      <c r="J470" s="125">
        <f t="shared" ref="J470" si="1703">IFERROR(I470/D467,"-")</f>
        <v>0.55172413793103448</v>
      </c>
      <c r="K470" s="127">
        <f t="shared" si="1685"/>
        <v>65358.1875</v>
      </c>
      <c r="L470" s="464"/>
      <c r="M470" s="123" t="s">
        <v>156</v>
      </c>
      <c r="N470" s="209" t="s">
        <v>157</v>
      </c>
      <c r="O470" s="124">
        <v>5573338</v>
      </c>
      <c r="P470" s="125">
        <f t="shared" ref="P470" si="1704">IFERROR(O470/O477,"-")</f>
        <v>0.11665263208304143</v>
      </c>
      <c r="Q470" s="126">
        <v>47</v>
      </c>
      <c r="R470" s="125">
        <f t="shared" ref="R470" si="1705">IFERROR(Q470/L467,"-")</f>
        <v>0.36153846153846153</v>
      </c>
      <c r="S470" s="127">
        <f t="shared" si="1687"/>
        <v>118581.65957446808</v>
      </c>
      <c r="T470" s="122"/>
      <c r="U470" s="122"/>
      <c r="V470" s="122"/>
      <c r="W470" s="122"/>
      <c r="X470" s="122"/>
      <c r="Y470" s="129"/>
    </row>
    <row r="471" spans="2:25" ht="14.25" customHeight="1">
      <c r="B471" s="458"/>
      <c r="C471" s="461"/>
      <c r="D471" s="464"/>
      <c r="E471" s="123" t="s">
        <v>158</v>
      </c>
      <c r="F471" s="209" t="s">
        <v>159</v>
      </c>
      <c r="G471" s="124">
        <v>2409</v>
      </c>
      <c r="H471" s="125">
        <f t="shared" ref="H471" si="1706">IFERROR(G471/G477,"-")</f>
        <v>1.9561434108904813E-4</v>
      </c>
      <c r="I471" s="126">
        <v>1</v>
      </c>
      <c r="J471" s="125">
        <f t="shared" ref="J471" si="1707">IFERROR(I471/D467,"-")</f>
        <v>3.4482758620689655E-2</v>
      </c>
      <c r="K471" s="127">
        <f t="shared" si="1685"/>
        <v>2409</v>
      </c>
      <c r="L471" s="464"/>
      <c r="M471" s="123" t="s">
        <v>158</v>
      </c>
      <c r="N471" s="209" t="s">
        <v>159</v>
      </c>
      <c r="O471" s="124">
        <v>0</v>
      </c>
      <c r="P471" s="125">
        <f t="shared" ref="P471" si="1708">IFERROR(O471/O477,"-")</f>
        <v>0</v>
      </c>
      <c r="Q471" s="126">
        <v>0</v>
      </c>
      <c r="R471" s="125">
        <f t="shared" ref="R471" si="1709">IFERROR(Q471/L467,"-")</f>
        <v>0</v>
      </c>
      <c r="S471" s="127" t="str">
        <f t="shared" si="1687"/>
        <v>-</v>
      </c>
      <c r="T471" s="122"/>
      <c r="U471" s="122"/>
      <c r="V471" s="122"/>
      <c r="W471" s="122"/>
      <c r="X471" s="122"/>
      <c r="Y471" s="129"/>
    </row>
    <row r="472" spans="2:25" ht="14.25" customHeight="1">
      <c r="B472" s="458"/>
      <c r="C472" s="461"/>
      <c r="D472" s="464"/>
      <c r="E472" s="123" t="s">
        <v>160</v>
      </c>
      <c r="F472" s="209" t="s">
        <v>161</v>
      </c>
      <c r="G472" s="124">
        <v>13249</v>
      </c>
      <c r="H472" s="125">
        <f t="shared" ref="H472" si="1710">IFERROR(G472/G477,"-")</f>
        <v>1.075838275254794E-3</v>
      </c>
      <c r="I472" s="126">
        <v>4</v>
      </c>
      <c r="J472" s="125">
        <f t="shared" ref="J472" si="1711">IFERROR(I472/D467,"-")</f>
        <v>0.13793103448275862</v>
      </c>
      <c r="K472" s="127">
        <f t="shared" si="1685"/>
        <v>3312.25</v>
      </c>
      <c r="L472" s="464"/>
      <c r="M472" s="123" t="s">
        <v>160</v>
      </c>
      <c r="N472" s="209" t="s">
        <v>161</v>
      </c>
      <c r="O472" s="124">
        <v>6397769</v>
      </c>
      <c r="P472" s="125">
        <f t="shared" ref="P472" si="1712">IFERROR(O472/O477,"-")</f>
        <v>0.13390836753652618</v>
      </c>
      <c r="Q472" s="126">
        <v>6</v>
      </c>
      <c r="R472" s="125">
        <f t="shared" ref="R472" si="1713">IFERROR(Q472/L467,"-")</f>
        <v>4.6153846153846156E-2</v>
      </c>
      <c r="S472" s="127">
        <f t="shared" si="1687"/>
        <v>1066294.8333333333</v>
      </c>
      <c r="T472" s="122"/>
      <c r="U472" s="122"/>
      <c r="V472" s="122"/>
      <c r="W472" s="122"/>
      <c r="X472" s="122"/>
      <c r="Y472" s="129"/>
    </row>
    <row r="473" spans="2:25" ht="14.25" customHeight="1">
      <c r="B473" s="458"/>
      <c r="C473" s="461"/>
      <c r="D473" s="464"/>
      <c r="E473" s="123" t="s">
        <v>162</v>
      </c>
      <c r="F473" s="209" t="s">
        <v>163</v>
      </c>
      <c r="G473" s="124">
        <v>1680717</v>
      </c>
      <c r="H473" s="125">
        <f t="shared" ref="H473" si="1714">IFERROR(G473/G477,"-")</f>
        <v>0.13647669095565035</v>
      </c>
      <c r="I473" s="126">
        <v>15</v>
      </c>
      <c r="J473" s="125">
        <f t="shared" ref="J473" si="1715">IFERROR(I473/D467,"-")</f>
        <v>0.51724137931034486</v>
      </c>
      <c r="K473" s="127">
        <f t="shared" si="1685"/>
        <v>112047.8</v>
      </c>
      <c r="L473" s="464"/>
      <c r="M473" s="123" t="s">
        <v>162</v>
      </c>
      <c r="N473" s="209" t="s">
        <v>163</v>
      </c>
      <c r="O473" s="124">
        <v>11277933</v>
      </c>
      <c r="P473" s="125">
        <f t="shared" ref="P473" si="1716">IFERROR(O473/O477,"-")</f>
        <v>0.23605253600377218</v>
      </c>
      <c r="Q473" s="126">
        <v>40</v>
      </c>
      <c r="R473" s="125">
        <f t="shared" ref="R473" si="1717">IFERROR(Q473/L467,"-")</f>
        <v>0.30769230769230771</v>
      </c>
      <c r="S473" s="127">
        <f t="shared" si="1687"/>
        <v>281948.32500000001</v>
      </c>
      <c r="T473" s="122"/>
      <c r="U473" s="122"/>
      <c r="V473" s="122"/>
      <c r="W473" s="122"/>
      <c r="X473" s="122"/>
      <c r="Y473" s="129"/>
    </row>
    <row r="474" spans="2:25" ht="14.25" customHeight="1">
      <c r="B474" s="458"/>
      <c r="C474" s="461"/>
      <c r="D474" s="464"/>
      <c r="E474" s="123" t="s">
        <v>164</v>
      </c>
      <c r="F474" s="209" t="s">
        <v>165</v>
      </c>
      <c r="G474" s="124">
        <v>0</v>
      </c>
      <c r="H474" s="125">
        <f t="shared" ref="H474" si="1718">IFERROR(G474/G477,"-")</f>
        <v>0</v>
      </c>
      <c r="I474" s="126">
        <v>0</v>
      </c>
      <c r="J474" s="125">
        <f t="shared" ref="J474" si="1719">IFERROR(I474/D467,"-")</f>
        <v>0</v>
      </c>
      <c r="K474" s="127" t="str">
        <f t="shared" si="1685"/>
        <v>-</v>
      </c>
      <c r="L474" s="464"/>
      <c r="M474" s="123" t="s">
        <v>164</v>
      </c>
      <c r="N474" s="209" t="s">
        <v>165</v>
      </c>
      <c r="O474" s="124">
        <v>0</v>
      </c>
      <c r="P474" s="125">
        <f t="shared" ref="P474" si="1720">IFERROR(O474/O477,"-")</f>
        <v>0</v>
      </c>
      <c r="Q474" s="126">
        <v>0</v>
      </c>
      <c r="R474" s="125">
        <f t="shared" ref="R474" si="1721">IFERROR(Q474/L467,"-")</f>
        <v>0</v>
      </c>
      <c r="S474" s="127" t="str">
        <f t="shared" si="1687"/>
        <v>-</v>
      </c>
      <c r="T474" s="122"/>
      <c r="U474" s="122"/>
      <c r="V474" s="122"/>
      <c r="W474" s="122"/>
      <c r="X474" s="122"/>
      <c r="Y474" s="129"/>
    </row>
    <row r="475" spans="2:25" ht="14.25" customHeight="1">
      <c r="B475" s="458"/>
      <c r="C475" s="461"/>
      <c r="D475" s="464"/>
      <c r="E475" s="123" t="s">
        <v>166</v>
      </c>
      <c r="F475" s="209" t="s">
        <v>167</v>
      </c>
      <c r="G475" s="124">
        <v>3879495</v>
      </c>
      <c r="H475" s="125">
        <f t="shared" ref="H475" si="1722">IFERROR(G475/G477,"-")</f>
        <v>0.31502069663065868</v>
      </c>
      <c r="I475" s="126">
        <v>7</v>
      </c>
      <c r="J475" s="125">
        <f t="shared" ref="J475" si="1723">IFERROR(I475/D467,"-")</f>
        <v>0.2413793103448276</v>
      </c>
      <c r="K475" s="127">
        <f t="shared" si="1685"/>
        <v>554213.57142857148</v>
      </c>
      <c r="L475" s="464"/>
      <c r="M475" s="123" t="s">
        <v>166</v>
      </c>
      <c r="N475" s="209" t="s">
        <v>167</v>
      </c>
      <c r="O475" s="124">
        <v>347695</v>
      </c>
      <c r="P475" s="125">
        <f t="shared" ref="P475" si="1724">IFERROR(O475/O477,"-")</f>
        <v>7.2774227782548065E-3</v>
      </c>
      <c r="Q475" s="126">
        <v>21</v>
      </c>
      <c r="R475" s="125">
        <f t="shared" ref="R475" si="1725">IFERROR(Q475/L467,"-")</f>
        <v>0.16153846153846155</v>
      </c>
      <c r="S475" s="127">
        <f t="shared" si="1687"/>
        <v>16556.904761904763</v>
      </c>
      <c r="T475" s="122"/>
      <c r="U475" s="122"/>
      <c r="V475" s="122"/>
      <c r="W475" s="122"/>
      <c r="X475" s="122"/>
      <c r="Y475" s="129"/>
    </row>
    <row r="476" spans="2:25" ht="14.25" customHeight="1">
      <c r="B476" s="458"/>
      <c r="C476" s="461"/>
      <c r="D476" s="464"/>
      <c r="E476" s="130" t="s">
        <v>177</v>
      </c>
      <c r="F476" s="210" t="s">
        <v>178</v>
      </c>
      <c r="G476" s="131">
        <v>994593</v>
      </c>
      <c r="H476" s="132">
        <f t="shared" ref="H476" si="1726">IFERROR(G476/G477,"-")</f>
        <v>8.0762413593515839E-2</v>
      </c>
      <c r="I476" s="133">
        <v>10</v>
      </c>
      <c r="J476" s="132">
        <f t="shared" ref="J476" si="1727">IFERROR(I476/D467,"-")</f>
        <v>0.34482758620689657</v>
      </c>
      <c r="K476" s="134">
        <f t="shared" si="1685"/>
        <v>99459.3</v>
      </c>
      <c r="L476" s="464"/>
      <c r="M476" s="130" t="s">
        <v>177</v>
      </c>
      <c r="N476" s="210" t="s">
        <v>178</v>
      </c>
      <c r="O476" s="131">
        <v>7063399</v>
      </c>
      <c r="P476" s="132">
        <f t="shared" ref="P476" si="1728">IFERROR(O476/O477,"-")</f>
        <v>0.14784032204806574</v>
      </c>
      <c r="Q476" s="133">
        <v>18</v>
      </c>
      <c r="R476" s="132">
        <f t="shared" ref="R476" si="1729">IFERROR(Q476/L467,"-")</f>
        <v>0.13846153846153847</v>
      </c>
      <c r="S476" s="134">
        <f t="shared" si="1687"/>
        <v>392411.05555555556</v>
      </c>
      <c r="T476" s="122"/>
      <c r="U476" s="122"/>
      <c r="V476" s="122"/>
      <c r="W476" s="122"/>
      <c r="X476" s="122"/>
      <c r="Y476" s="129"/>
    </row>
    <row r="477" spans="2:25" ht="14.25" customHeight="1">
      <c r="B477" s="459"/>
      <c r="C477" s="462"/>
      <c r="D477" s="465"/>
      <c r="E477" s="135" t="s">
        <v>179</v>
      </c>
      <c r="F477" s="211"/>
      <c r="G477" s="136">
        <v>12315048</v>
      </c>
      <c r="H477" s="137" t="s">
        <v>181</v>
      </c>
      <c r="I477" s="138">
        <v>29</v>
      </c>
      <c r="J477" s="137">
        <f t="shared" ref="J477" si="1730">IFERROR(I477/D467,"-")</f>
        <v>1</v>
      </c>
      <c r="K477" s="139">
        <f t="shared" si="1685"/>
        <v>424656.8275862069</v>
      </c>
      <c r="L477" s="465"/>
      <c r="M477" s="135" t="s">
        <v>179</v>
      </c>
      <c r="N477" s="211"/>
      <c r="O477" s="136">
        <v>47777216</v>
      </c>
      <c r="P477" s="137" t="s">
        <v>181</v>
      </c>
      <c r="Q477" s="138">
        <v>122</v>
      </c>
      <c r="R477" s="137">
        <f t="shared" ref="R477" si="1731">IFERROR(Q477/L467,"-")</f>
        <v>0.93846153846153846</v>
      </c>
      <c r="S477" s="139">
        <f t="shared" si="1687"/>
        <v>391616.52459016396</v>
      </c>
      <c r="T477" s="122"/>
      <c r="U477" s="122"/>
      <c r="V477" s="122"/>
      <c r="W477" s="122"/>
      <c r="X477" s="122"/>
      <c r="Y477" s="129"/>
    </row>
    <row r="478" spans="2:25" ht="14.25" customHeight="1">
      <c r="B478" s="457">
        <v>44</v>
      </c>
      <c r="C478" s="460" t="s">
        <v>22</v>
      </c>
      <c r="D478" s="463">
        <f t="shared" ref="D478" si="1732">VLOOKUP(C478,$V$5:$X$78,2,0)</f>
        <v>44</v>
      </c>
      <c r="E478" s="117" t="s">
        <v>150</v>
      </c>
      <c r="F478" s="207" t="s">
        <v>151</v>
      </c>
      <c r="G478" s="118">
        <v>1547286</v>
      </c>
      <c r="H478" s="119">
        <f t="shared" ref="H478" si="1733">IFERROR(G478/G488,"-")</f>
        <v>0.15128746080281735</v>
      </c>
      <c r="I478" s="120">
        <v>38</v>
      </c>
      <c r="J478" s="119">
        <f t="shared" ref="J478" si="1734">IFERROR(I478/D478,"-")</f>
        <v>0.86363636363636365</v>
      </c>
      <c r="K478" s="121">
        <f t="shared" si="1685"/>
        <v>40718.052631578947</v>
      </c>
      <c r="L478" s="463">
        <f t="shared" ref="L478" si="1735">VLOOKUP(C478,$V$5:$X$78,3,0)</f>
        <v>146</v>
      </c>
      <c r="M478" s="117" t="s">
        <v>150</v>
      </c>
      <c r="N478" s="207" t="s">
        <v>151</v>
      </c>
      <c r="O478" s="118">
        <v>7694486</v>
      </c>
      <c r="P478" s="119">
        <f t="shared" ref="P478" si="1736">IFERROR(O478/O488,"-")</f>
        <v>0.12968916428163962</v>
      </c>
      <c r="Q478" s="120">
        <v>124</v>
      </c>
      <c r="R478" s="119">
        <f t="shared" ref="R478" si="1737">IFERROR(Q478/L478,"-")</f>
        <v>0.84931506849315064</v>
      </c>
      <c r="S478" s="121">
        <f t="shared" si="1687"/>
        <v>62052.306451612902</v>
      </c>
      <c r="T478" s="122"/>
      <c r="U478" s="122"/>
      <c r="V478" s="122"/>
      <c r="W478" s="122"/>
      <c r="X478" s="122"/>
      <c r="Y478" s="129"/>
    </row>
    <row r="479" spans="2:25" ht="14.25" customHeight="1">
      <c r="B479" s="458"/>
      <c r="C479" s="461"/>
      <c r="D479" s="464"/>
      <c r="E479" s="123" t="s">
        <v>152</v>
      </c>
      <c r="F479" s="208" t="s">
        <v>153</v>
      </c>
      <c r="G479" s="124">
        <v>679614</v>
      </c>
      <c r="H479" s="125">
        <f t="shared" ref="H479" si="1738">IFERROR(G479/G488,"-")</f>
        <v>6.644994938624528E-2</v>
      </c>
      <c r="I479" s="126">
        <v>12</v>
      </c>
      <c r="J479" s="125">
        <f t="shared" ref="J479" si="1739">IFERROR(I479/D478,"-")</f>
        <v>0.27272727272727271</v>
      </c>
      <c r="K479" s="127">
        <f t="shared" si="1685"/>
        <v>56634.5</v>
      </c>
      <c r="L479" s="464"/>
      <c r="M479" s="123" t="s">
        <v>152</v>
      </c>
      <c r="N479" s="208" t="s">
        <v>153</v>
      </c>
      <c r="O479" s="124">
        <v>2508120</v>
      </c>
      <c r="P479" s="125">
        <f t="shared" ref="P479" si="1740">IFERROR(O479/O488,"-")</f>
        <v>4.2273907148322319E-2</v>
      </c>
      <c r="Q479" s="126">
        <v>53</v>
      </c>
      <c r="R479" s="125">
        <f t="shared" ref="R479" si="1741">IFERROR(Q479/L478,"-")</f>
        <v>0.36301369863013699</v>
      </c>
      <c r="S479" s="127">
        <f t="shared" si="1687"/>
        <v>47323.018867924526</v>
      </c>
      <c r="T479" s="122"/>
      <c r="U479" s="122"/>
      <c r="V479" s="122"/>
      <c r="W479" s="122"/>
      <c r="X479" s="122"/>
      <c r="Y479" s="129"/>
    </row>
    <row r="480" spans="2:25" ht="14.25" customHeight="1">
      <c r="B480" s="458"/>
      <c r="C480" s="461"/>
      <c r="D480" s="464"/>
      <c r="E480" s="123" t="s">
        <v>154</v>
      </c>
      <c r="F480" s="209" t="s">
        <v>155</v>
      </c>
      <c r="G480" s="124">
        <v>2579314</v>
      </c>
      <c r="H480" s="125">
        <f t="shared" ref="H480" si="1742">IFERROR(G480/G488,"-")</f>
        <v>0.25219504711679552</v>
      </c>
      <c r="I480" s="126">
        <v>32</v>
      </c>
      <c r="J480" s="125">
        <f t="shared" ref="J480" si="1743">IFERROR(I480/D478,"-")</f>
        <v>0.72727272727272729</v>
      </c>
      <c r="K480" s="127">
        <f t="shared" si="1685"/>
        <v>80603.5625</v>
      </c>
      <c r="L480" s="464"/>
      <c r="M480" s="123" t="s">
        <v>154</v>
      </c>
      <c r="N480" s="209" t="s">
        <v>155</v>
      </c>
      <c r="O480" s="124">
        <v>9625116</v>
      </c>
      <c r="P480" s="125">
        <f t="shared" ref="P480" si="1744">IFERROR(O480/O488,"-")</f>
        <v>0.16222958234686996</v>
      </c>
      <c r="Q480" s="126">
        <v>112</v>
      </c>
      <c r="R480" s="125">
        <f t="shared" ref="R480" si="1745">IFERROR(Q480/L478,"-")</f>
        <v>0.76712328767123283</v>
      </c>
      <c r="S480" s="127">
        <f t="shared" si="1687"/>
        <v>85938.53571428571</v>
      </c>
      <c r="T480" s="122"/>
      <c r="U480" s="122"/>
      <c r="V480" s="122"/>
      <c r="W480" s="122"/>
      <c r="X480" s="122"/>
      <c r="Y480" s="129"/>
    </row>
    <row r="481" spans="2:25" ht="14.25" customHeight="1">
      <c r="B481" s="458"/>
      <c r="C481" s="461"/>
      <c r="D481" s="464"/>
      <c r="E481" s="123" t="s">
        <v>156</v>
      </c>
      <c r="F481" s="209" t="s">
        <v>157</v>
      </c>
      <c r="G481" s="124">
        <v>216599</v>
      </c>
      <c r="H481" s="125">
        <f t="shared" ref="H481" si="1746">IFERROR(G481/G488,"-")</f>
        <v>2.1178187305016291E-2</v>
      </c>
      <c r="I481" s="126">
        <v>13</v>
      </c>
      <c r="J481" s="125">
        <f t="shared" ref="J481" si="1747">IFERROR(I481/D478,"-")</f>
        <v>0.29545454545454547</v>
      </c>
      <c r="K481" s="127">
        <f t="shared" si="1685"/>
        <v>16661.461538461539</v>
      </c>
      <c r="L481" s="464"/>
      <c r="M481" s="123" t="s">
        <v>156</v>
      </c>
      <c r="N481" s="209" t="s">
        <v>157</v>
      </c>
      <c r="O481" s="124">
        <v>3586265</v>
      </c>
      <c r="P481" s="125">
        <f t="shared" ref="P481" si="1748">IFERROR(O481/O488,"-")</f>
        <v>6.0445845342040311E-2</v>
      </c>
      <c r="Q481" s="126">
        <v>56</v>
      </c>
      <c r="R481" s="125">
        <f t="shared" ref="R481" si="1749">IFERROR(Q481/L478,"-")</f>
        <v>0.38356164383561642</v>
      </c>
      <c r="S481" s="127">
        <f t="shared" si="1687"/>
        <v>64040.446428571428</v>
      </c>
      <c r="T481" s="122"/>
      <c r="U481" s="122"/>
      <c r="V481" s="122"/>
      <c r="W481" s="122"/>
      <c r="X481" s="122"/>
      <c r="Y481" s="129"/>
    </row>
    <row r="482" spans="2:25" ht="14.25" customHeight="1">
      <c r="B482" s="458"/>
      <c r="C482" s="461"/>
      <c r="D482" s="464"/>
      <c r="E482" s="123" t="s">
        <v>158</v>
      </c>
      <c r="F482" s="209" t="s">
        <v>159</v>
      </c>
      <c r="G482" s="124">
        <v>0</v>
      </c>
      <c r="H482" s="125">
        <f t="shared" ref="H482" si="1750">IFERROR(G482/G488,"-")</f>
        <v>0</v>
      </c>
      <c r="I482" s="126">
        <v>0</v>
      </c>
      <c r="J482" s="125">
        <f t="shared" ref="J482" si="1751">IFERROR(I482/D478,"-")</f>
        <v>0</v>
      </c>
      <c r="K482" s="127" t="str">
        <f t="shared" si="1685"/>
        <v>-</v>
      </c>
      <c r="L482" s="464"/>
      <c r="M482" s="123" t="s">
        <v>158</v>
      </c>
      <c r="N482" s="209" t="s">
        <v>159</v>
      </c>
      <c r="O482" s="124">
        <v>7863588</v>
      </c>
      <c r="P482" s="125">
        <f t="shared" ref="P482" si="1752">IFERROR(O482/O488,"-")</f>
        <v>0.13253934778426135</v>
      </c>
      <c r="Q482" s="126">
        <v>2</v>
      </c>
      <c r="R482" s="125">
        <f t="shared" ref="R482" si="1753">IFERROR(Q482/L478,"-")</f>
        <v>1.3698630136986301E-2</v>
      </c>
      <c r="S482" s="127">
        <f t="shared" si="1687"/>
        <v>3931794</v>
      </c>
      <c r="T482" s="122"/>
      <c r="U482" s="122"/>
      <c r="V482" s="122"/>
      <c r="W482" s="122"/>
      <c r="X482" s="122"/>
      <c r="Y482" s="129"/>
    </row>
    <row r="483" spans="2:25" ht="14.25" customHeight="1">
      <c r="B483" s="458"/>
      <c r="C483" s="461"/>
      <c r="D483" s="464"/>
      <c r="E483" s="123" t="s">
        <v>160</v>
      </c>
      <c r="F483" s="209" t="s">
        <v>161</v>
      </c>
      <c r="G483" s="124">
        <v>129235</v>
      </c>
      <c r="H483" s="125">
        <f t="shared" ref="H483" si="1754">IFERROR(G483/G488,"-")</f>
        <v>1.2636083436967762E-2</v>
      </c>
      <c r="I483" s="126">
        <v>8</v>
      </c>
      <c r="J483" s="125">
        <f t="shared" ref="J483" si="1755">IFERROR(I483/D478,"-")</f>
        <v>0.18181818181818182</v>
      </c>
      <c r="K483" s="127">
        <f t="shared" si="1685"/>
        <v>16154.375</v>
      </c>
      <c r="L483" s="464"/>
      <c r="M483" s="123" t="s">
        <v>160</v>
      </c>
      <c r="N483" s="209" t="s">
        <v>161</v>
      </c>
      <c r="O483" s="124">
        <v>8196445</v>
      </c>
      <c r="P483" s="125">
        <f t="shared" ref="P483" si="1756">IFERROR(O483/O488,"-")</f>
        <v>0.13814959207547114</v>
      </c>
      <c r="Q483" s="126">
        <v>11</v>
      </c>
      <c r="R483" s="125">
        <f t="shared" ref="R483" si="1757">IFERROR(Q483/L478,"-")</f>
        <v>7.5342465753424653E-2</v>
      </c>
      <c r="S483" s="127">
        <f t="shared" si="1687"/>
        <v>745131.36363636365</v>
      </c>
      <c r="T483" s="122"/>
      <c r="U483" s="122"/>
      <c r="V483" s="122"/>
      <c r="W483" s="122"/>
      <c r="X483" s="122"/>
      <c r="Y483" s="129"/>
    </row>
    <row r="484" spans="2:25" ht="14.25" customHeight="1">
      <c r="B484" s="458"/>
      <c r="C484" s="461"/>
      <c r="D484" s="464"/>
      <c r="E484" s="123" t="s">
        <v>162</v>
      </c>
      <c r="F484" s="209" t="s">
        <v>163</v>
      </c>
      <c r="G484" s="124">
        <v>574816</v>
      </c>
      <c r="H484" s="125">
        <f t="shared" ref="H484" si="1758">IFERROR(G484/G488,"-")</f>
        <v>5.6203218454010613E-2</v>
      </c>
      <c r="I484" s="126">
        <v>11</v>
      </c>
      <c r="J484" s="125">
        <f t="shared" ref="J484" si="1759">IFERROR(I484/D478,"-")</f>
        <v>0.25</v>
      </c>
      <c r="K484" s="127">
        <f t="shared" si="1685"/>
        <v>52256</v>
      </c>
      <c r="L484" s="464"/>
      <c r="M484" s="123" t="s">
        <v>162</v>
      </c>
      <c r="N484" s="209" t="s">
        <v>163</v>
      </c>
      <c r="O484" s="124">
        <v>7268115</v>
      </c>
      <c r="P484" s="125">
        <f t="shared" ref="P484" si="1760">IFERROR(O484/O488,"-")</f>
        <v>0.12250275850171788</v>
      </c>
      <c r="Q484" s="126">
        <v>35</v>
      </c>
      <c r="R484" s="125">
        <f t="shared" ref="R484" si="1761">IFERROR(Q484/L478,"-")</f>
        <v>0.23972602739726026</v>
      </c>
      <c r="S484" s="127">
        <f t="shared" si="1687"/>
        <v>207660.42857142858</v>
      </c>
      <c r="T484" s="122"/>
      <c r="U484" s="122"/>
      <c r="V484" s="122"/>
      <c r="W484" s="122"/>
      <c r="X484" s="122"/>
      <c r="Y484" s="129"/>
    </row>
    <row r="485" spans="2:25" ht="14.25" customHeight="1">
      <c r="B485" s="458"/>
      <c r="C485" s="461"/>
      <c r="D485" s="464"/>
      <c r="E485" s="123" t="s">
        <v>164</v>
      </c>
      <c r="F485" s="209" t="s">
        <v>165</v>
      </c>
      <c r="G485" s="124">
        <v>0</v>
      </c>
      <c r="H485" s="125">
        <f t="shared" ref="H485" si="1762">IFERROR(G485/G488,"-")</f>
        <v>0</v>
      </c>
      <c r="I485" s="126">
        <v>0</v>
      </c>
      <c r="J485" s="125">
        <f t="shared" ref="J485" si="1763">IFERROR(I485/D478,"-")</f>
        <v>0</v>
      </c>
      <c r="K485" s="127" t="str">
        <f t="shared" si="1685"/>
        <v>-</v>
      </c>
      <c r="L485" s="464"/>
      <c r="M485" s="123" t="s">
        <v>164</v>
      </c>
      <c r="N485" s="209" t="s">
        <v>165</v>
      </c>
      <c r="O485" s="124">
        <v>0</v>
      </c>
      <c r="P485" s="125">
        <f t="shared" ref="P485" si="1764">IFERROR(O485/O488,"-")</f>
        <v>0</v>
      </c>
      <c r="Q485" s="126">
        <v>0</v>
      </c>
      <c r="R485" s="125">
        <f t="shared" ref="R485" si="1765">IFERROR(Q485/L478,"-")</f>
        <v>0</v>
      </c>
      <c r="S485" s="127" t="str">
        <f t="shared" si="1687"/>
        <v>-</v>
      </c>
      <c r="T485" s="122"/>
      <c r="U485" s="122"/>
      <c r="V485" s="122"/>
      <c r="W485" s="122"/>
      <c r="X485" s="122"/>
      <c r="Y485" s="129"/>
    </row>
    <row r="486" spans="2:25" ht="14.25" customHeight="1">
      <c r="B486" s="458"/>
      <c r="C486" s="461"/>
      <c r="D486" s="464"/>
      <c r="E486" s="123" t="s">
        <v>166</v>
      </c>
      <c r="F486" s="209" t="s">
        <v>167</v>
      </c>
      <c r="G486" s="124">
        <v>98763</v>
      </c>
      <c r="H486" s="125">
        <f t="shared" ref="H486" si="1766">IFERROR(G486/G488,"-")</f>
        <v>9.6566526752446865E-3</v>
      </c>
      <c r="I486" s="126">
        <v>7</v>
      </c>
      <c r="J486" s="125">
        <f t="shared" ref="J486" si="1767">IFERROR(I486/D478,"-")</f>
        <v>0.15909090909090909</v>
      </c>
      <c r="K486" s="127">
        <f t="shared" si="1685"/>
        <v>14109</v>
      </c>
      <c r="L486" s="464"/>
      <c r="M486" s="123" t="s">
        <v>166</v>
      </c>
      <c r="N486" s="209" t="s">
        <v>167</v>
      </c>
      <c r="O486" s="124">
        <v>3933935</v>
      </c>
      <c r="P486" s="125">
        <f t="shared" ref="P486" si="1768">IFERROR(O486/O488,"-")</f>
        <v>6.630576005834464E-2</v>
      </c>
      <c r="Q486" s="126">
        <v>31</v>
      </c>
      <c r="R486" s="125">
        <f t="shared" ref="R486" si="1769">IFERROR(Q486/L478,"-")</f>
        <v>0.21232876712328766</v>
      </c>
      <c r="S486" s="127">
        <f t="shared" si="1687"/>
        <v>126901.12903225806</v>
      </c>
      <c r="T486" s="122"/>
      <c r="U486" s="122"/>
      <c r="V486" s="122"/>
      <c r="W486" s="122"/>
      <c r="X486" s="122"/>
      <c r="Y486" s="129"/>
    </row>
    <row r="487" spans="2:25" ht="14.25" customHeight="1">
      <c r="B487" s="458"/>
      <c r="C487" s="461"/>
      <c r="D487" s="464"/>
      <c r="E487" s="130" t="s">
        <v>177</v>
      </c>
      <c r="F487" s="210" t="s">
        <v>178</v>
      </c>
      <c r="G487" s="131">
        <v>4401830</v>
      </c>
      <c r="H487" s="132">
        <f t="shared" ref="H487" si="1770">IFERROR(G487/G488,"-")</f>
        <v>0.43039340082290251</v>
      </c>
      <c r="I487" s="133">
        <v>6</v>
      </c>
      <c r="J487" s="132">
        <f t="shared" ref="J487" si="1771">IFERROR(I487/D478,"-")</f>
        <v>0.13636363636363635</v>
      </c>
      <c r="K487" s="134">
        <f t="shared" si="1685"/>
        <v>733638.33333333337</v>
      </c>
      <c r="L487" s="464"/>
      <c r="M487" s="130" t="s">
        <v>177</v>
      </c>
      <c r="N487" s="210" t="s">
        <v>178</v>
      </c>
      <c r="O487" s="131">
        <v>8654145</v>
      </c>
      <c r="P487" s="132">
        <f t="shared" ref="P487" si="1772">IFERROR(O487/O488,"-")</f>
        <v>0.14586404246133272</v>
      </c>
      <c r="Q487" s="133">
        <v>19</v>
      </c>
      <c r="R487" s="132">
        <f t="shared" ref="R487" si="1773">IFERROR(Q487/L478,"-")</f>
        <v>0.13013698630136986</v>
      </c>
      <c r="S487" s="134">
        <f t="shared" si="1687"/>
        <v>455481.31578947371</v>
      </c>
      <c r="T487" s="122"/>
      <c r="U487" s="122"/>
      <c r="V487" s="122"/>
      <c r="W487" s="122"/>
      <c r="X487" s="122"/>
      <c r="Y487" s="129"/>
    </row>
    <row r="488" spans="2:25" ht="14.25" customHeight="1">
      <c r="B488" s="459"/>
      <c r="C488" s="462"/>
      <c r="D488" s="465"/>
      <c r="E488" s="135" t="s">
        <v>179</v>
      </c>
      <c r="F488" s="211"/>
      <c r="G488" s="136">
        <v>10227457</v>
      </c>
      <c r="H488" s="137" t="s">
        <v>181</v>
      </c>
      <c r="I488" s="138">
        <v>42</v>
      </c>
      <c r="J488" s="137">
        <f t="shared" ref="J488" si="1774">IFERROR(I488/D478,"-")</f>
        <v>0.95454545454545459</v>
      </c>
      <c r="K488" s="139">
        <f t="shared" si="1685"/>
        <v>243510.88095238095</v>
      </c>
      <c r="L488" s="465"/>
      <c r="M488" s="135" t="s">
        <v>179</v>
      </c>
      <c r="N488" s="211"/>
      <c r="O488" s="136">
        <v>59330215</v>
      </c>
      <c r="P488" s="137" t="s">
        <v>181</v>
      </c>
      <c r="Q488" s="138">
        <v>142</v>
      </c>
      <c r="R488" s="137">
        <f t="shared" ref="R488" si="1775">IFERROR(Q488/L478,"-")</f>
        <v>0.9726027397260274</v>
      </c>
      <c r="S488" s="139">
        <f t="shared" si="1687"/>
        <v>417818.41549295775</v>
      </c>
      <c r="T488" s="122"/>
      <c r="U488" s="122"/>
      <c r="V488" s="122"/>
      <c r="W488" s="122"/>
      <c r="X488" s="122"/>
      <c r="Y488" s="129"/>
    </row>
    <row r="489" spans="2:25" ht="14.25" customHeight="1">
      <c r="B489" s="457">
        <v>45</v>
      </c>
      <c r="C489" s="460" t="s">
        <v>48</v>
      </c>
      <c r="D489" s="463">
        <f t="shared" ref="D489" si="1776">VLOOKUP(C489,$V$5:$X$78,2,0)</f>
        <v>11</v>
      </c>
      <c r="E489" s="117" t="s">
        <v>150</v>
      </c>
      <c r="F489" s="207" t="s">
        <v>151</v>
      </c>
      <c r="G489" s="118">
        <v>396476</v>
      </c>
      <c r="H489" s="119">
        <f t="shared" ref="H489" si="1777">IFERROR(G489/G499,"-")</f>
        <v>9.3352191696025918E-2</v>
      </c>
      <c r="I489" s="120">
        <v>9</v>
      </c>
      <c r="J489" s="119">
        <f t="shared" ref="J489" si="1778">IFERROR(I489/D489,"-")</f>
        <v>0.81818181818181823</v>
      </c>
      <c r="K489" s="121">
        <f t="shared" si="1685"/>
        <v>44052.888888888891</v>
      </c>
      <c r="L489" s="463">
        <f t="shared" ref="L489" si="1779">VLOOKUP(C489,$V$5:$X$78,3,0)</f>
        <v>12</v>
      </c>
      <c r="M489" s="117" t="s">
        <v>150</v>
      </c>
      <c r="N489" s="207" t="s">
        <v>151</v>
      </c>
      <c r="O489" s="118">
        <v>578120</v>
      </c>
      <c r="P489" s="119">
        <f t="shared" ref="P489" si="1780">IFERROR(O489/O499,"-")</f>
        <v>0.33079433669475738</v>
      </c>
      <c r="Q489" s="120">
        <v>5</v>
      </c>
      <c r="R489" s="119">
        <f t="shared" ref="R489" si="1781">IFERROR(Q489/L489,"-")</f>
        <v>0.41666666666666669</v>
      </c>
      <c r="S489" s="121">
        <f t="shared" si="1687"/>
        <v>115624</v>
      </c>
      <c r="T489" s="122"/>
      <c r="U489" s="122"/>
      <c r="V489" s="122"/>
      <c r="W489" s="122"/>
      <c r="X489" s="122"/>
      <c r="Y489" s="129"/>
    </row>
    <row r="490" spans="2:25" ht="14.25" customHeight="1">
      <c r="B490" s="458"/>
      <c r="C490" s="461"/>
      <c r="D490" s="464"/>
      <c r="E490" s="123" t="s">
        <v>152</v>
      </c>
      <c r="F490" s="208" t="s">
        <v>153</v>
      </c>
      <c r="G490" s="124">
        <v>314608</v>
      </c>
      <c r="H490" s="125">
        <f t="shared" ref="H490" si="1782">IFERROR(G490/G499,"-")</f>
        <v>7.4075975153863854E-2</v>
      </c>
      <c r="I490" s="126">
        <v>7</v>
      </c>
      <c r="J490" s="125">
        <f t="shared" ref="J490" si="1783">IFERROR(I490/D489,"-")</f>
        <v>0.63636363636363635</v>
      </c>
      <c r="K490" s="127">
        <f t="shared" si="1685"/>
        <v>44944</v>
      </c>
      <c r="L490" s="464"/>
      <c r="M490" s="123" t="s">
        <v>152</v>
      </c>
      <c r="N490" s="208" t="s">
        <v>153</v>
      </c>
      <c r="O490" s="124">
        <v>169892</v>
      </c>
      <c r="P490" s="125">
        <f t="shared" ref="P490" si="1784">IFERROR(O490/O499,"-")</f>
        <v>9.721046054408379E-2</v>
      </c>
      <c r="Q490" s="126">
        <v>7</v>
      </c>
      <c r="R490" s="125">
        <f t="shared" ref="R490" si="1785">IFERROR(Q490/L489,"-")</f>
        <v>0.58333333333333337</v>
      </c>
      <c r="S490" s="127">
        <f t="shared" si="1687"/>
        <v>24270.285714285714</v>
      </c>
      <c r="T490" s="122"/>
      <c r="U490" s="122"/>
      <c r="V490" s="122"/>
      <c r="W490" s="122"/>
      <c r="X490" s="122"/>
      <c r="Y490" s="129"/>
    </row>
    <row r="491" spans="2:25" ht="14.25" customHeight="1">
      <c r="B491" s="458"/>
      <c r="C491" s="461"/>
      <c r="D491" s="464"/>
      <c r="E491" s="123" t="s">
        <v>154</v>
      </c>
      <c r="F491" s="209" t="s">
        <v>155</v>
      </c>
      <c r="G491" s="124">
        <v>892214</v>
      </c>
      <c r="H491" s="125">
        <f t="shared" ref="H491" si="1786">IFERROR(G491/G499,"-")</f>
        <v>0.21007610135765614</v>
      </c>
      <c r="I491" s="126">
        <v>9</v>
      </c>
      <c r="J491" s="125">
        <f t="shared" ref="J491" si="1787">IFERROR(I491/D489,"-")</f>
        <v>0.81818181818181823</v>
      </c>
      <c r="K491" s="127">
        <f t="shared" si="1685"/>
        <v>99134.888888888891</v>
      </c>
      <c r="L491" s="464"/>
      <c r="M491" s="123" t="s">
        <v>154</v>
      </c>
      <c r="N491" s="209" t="s">
        <v>155</v>
      </c>
      <c r="O491" s="124">
        <v>241755</v>
      </c>
      <c r="P491" s="125">
        <f t="shared" ref="P491" si="1788">IFERROR(O491/O499,"-")</f>
        <v>0.13832973235252383</v>
      </c>
      <c r="Q491" s="126">
        <v>9</v>
      </c>
      <c r="R491" s="125">
        <f t="shared" ref="R491" si="1789">IFERROR(Q491/L489,"-")</f>
        <v>0.75</v>
      </c>
      <c r="S491" s="127">
        <f t="shared" si="1687"/>
        <v>26861.666666666668</v>
      </c>
      <c r="T491" s="122"/>
      <c r="U491" s="122"/>
      <c r="V491" s="122"/>
      <c r="W491" s="122"/>
      <c r="X491" s="122"/>
      <c r="Y491" s="129"/>
    </row>
    <row r="492" spans="2:25" ht="14.25" customHeight="1">
      <c r="B492" s="458"/>
      <c r="C492" s="461"/>
      <c r="D492" s="464"/>
      <c r="E492" s="123" t="s">
        <v>156</v>
      </c>
      <c r="F492" s="209" t="s">
        <v>157</v>
      </c>
      <c r="G492" s="124">
        <v>179601</v>
      </c>
      <c r="H492" s="125">
        <f t="shared" ref="H492" si="1790">IFERROR(G492/G499,"-")</f>
        <v>4.2287924062989819E-2</v>
      </c>
      <c r="I492" s="126">
        <v>6</v>
      </c>
      <c r="J492" s="125">
        <f t="shared" ref="J492" si="1791">IFERROR(I492/D489,"-")</f>
        <v>0.54545454545454541</v>
      </c>
      <c r="K492" s="127">
        <f t="shared" si="1685"/>
        <v>29933.5</v>
      </c>
      <c r="L492" s="464"/>
      <c r="M492" s="123" t="s">
        <v>156</v>
      </c>
      <c r="N492" s="209" t="s">
        <v>157</v>
      </c>
      <c r="O492" s="124">
        <v>145435</v>
      </c>
      <c r="P492" s="125">
        <f t="shared" ref="P492" si="1792">IFERROR(O492/O499,"-")</f>
        <v>8.3216415894973431E-2</v>
      </c>
      <c r="Q492" s="126">
        <v>3</v>
      </c>
      <c r="R492" s="125">
        <f t="shared" ref="R492" si="1793">IFERROR(Q492/L489,"-")</f>
        <v>0.25</v>
      </c>
      <c r="S492" s="127">
        <f t="shared" si="1687"/>
        <v>48478.333333333336</v>
      </c>
      <c r="T492" s="122"/>
      <c r="U492" s="122"/>
      <c r="V492" s="122"/>
      <c r="W492" s="122"/>
      <c r="X492" s="122"/>
      <c r="Y492" s="129"/>
    </row>
    <row r="493" spans="2:25" ht="14.25" customHeight="1">
      <c r="B493" s="458"/>
      <c r="C493" s="461"/>
      <c r="D493" s="464"/>
      <c r="E493" s="123" t="s">
        <v>158</v>
      </c>
      <c r="F493" s="209" t="s">
        <v>159</v>
      </c>
      <c r="G493" s="124">
        <v>0</v>
      </c>
      <c r="H493" s="125">
        <f t="shared" ref="H493" si="1794">IFERROR(G493/G499,"-")</f>
        <v>0</v>
      </c>
      <c r="I493" s="126">
        <v>0</v>
      </c>
      <c r="J493" s="125">
        <f t="shared" ref="J493" si="1795">IFERROR(I493/D489,"-")</f>
        <v>0</v>
      </c>
      <c r="K493" s="127" t="str">
        <f t="shared" si="1685"/>
        <v>-</v>
      </c>
      <c r="L493" s="464"/>
      <c r="M493" s="123" t="s">
        <v>158</v>
      </c>
      <c r="N493" s="209" t="s">
        <v>159</v>
      </c>
      <c r="O493" s="124">
        <v>0</v>
      </c>
      <c r="P493" s="125">
        <f t="shared" ref="P493" si="1796">IFERROR(O493/O499,"-")</f>
        <v>0</v>
      </c>
      <c r="Q493" s="126">
        <v>0</v>
      </c>
      <c r="R493" s="125">
        <f t="shared" ref="R493" si="1797">IFERROR(Q493/L489,"-")</f>
        <v>0</v>
      </c>
      <c r="S493" s="127" t="str">
        <f t="shared" si="1687"/>
        <v>-</v>
      </c>
      <c r="T493" s="122"/>
      <c r="U493" s="122"/>
      <c r="V493" s="122"/>
      <c r="W493" s="122"/>
      <c r="X493" s="122"/>
      <c r="Y493" s="129"/>
    </row>
    <row r="494" spans="2:25" ht="14.25" customHeight="1">
      <c r="B494" s="458"/>
      <c r="C494" s="461"/>
      <c r="D494" s="464"/>
      <c r="E494" s="123" t="s">
        <v>160</v>
      </c>
      <c r="F494" s="209" t="s">
        <v>161</v>
      </c>
      <c r="G494" s="124">
        <v>2883</v>
      </c>
      <c r="H494" s="125">
        <f t="shared" ref="H494" si="1798">IFERROR(G494/G499,"-")</f>
        <v>6.7881629319212948E-4</v>
      </c>
      <c r="I494" s="126">
        <v>1</v>
      </c>
      <c r="J494" s="125">
        <f t="shared" ref="J494" si="1799">IFERROR(I494/D489,"-")</f>
        <v>9.0909090909090912E-2</v>
      </c>
      <c r="K494" s="127">
        <f t="shared" si="1685"/>
        <v>2883</v>
      </c>
      <c r="L494" s="464"/>
      <c r="M494" s="123" t="s">
        <v>160</v>
      </c>
      <c r="N494" s="209" t="s">
        <v>161</v>
      </c>
      <c r="O494" s="124">
        <v>20111</v>
      </c>
      <c r="P494" s="125">
        <f t="shared" ref="P494" si="1800">IFERROR(O494/O499,"-")</f>
        <v>1.1507308007452199E-2</v>
      </c>
      <c r="Q494" s="126">
        <v>1</v>
      </c>
      <c r="R494" s="125">
        <f t="shared" ref="R494" si="1801">IFERROR(Q494/L489,"-")</f>
        <v>8.3333333333333329E-2</v>
      </c>
      <c r="S494" s="127">
        <f t="shared" si="1687"/>
        <v>20111</v>
      </c>
      <c r="T494" s="122"/>
      <c r="U494" s="122"/>
      <c r="V494" s="122"/>
      <c r="W494" s="122"/>
      <c r="X494" s="122"/>
      <c r="Y494" s="129"/>
    </row>
    <row r="495" spans="2:25" ht="14.25" customHeight="1">
      <c r="B495" s="458"/>
      <c r="C495" s="461"/>
      <c r="D495" s="464"/>
      <c r="E495" s="123" t="s">
        <v>162</v>
      </c>
      <c r="F495" s="209" t="s">
        <v>163</v>
      </c>
      <c r="G495" s="124">
        <v>48351</v>
      </c>
      <c r="H495" s="125">
        <f t="shared" ref="H495" si="1802">IFERROR(G495/G499,"-")</f>
        <v>1.1384476792276327E-2</v>
      </c>
      <c r="I495" s="126">
        <v>1</v>
      </c>
      <c r="J495" s="125">
        <f t="shared" ref="J495" si="1803">IFERROR(I495/D489,"-")</f>
        <v>9.0909090909090912E-2</v>
      </c>
      <c r="K495" s="127">
        <f t="shared" si="1685"/>
        <v>48351</v>
      </c>
      <c r="L495" s="464"/>
      <c r="M495" s="123" t="s">
        <v>162</v>
      </c>
      <c r="N495" s="209" t="s">
        <v>163</v>
      </c>
      <c r="O495" s="124">
        <v>588699</v>
      </c>
      <c r="P495" s="125">
        <f t="shared" ref="P495" si="1804">IFERROR(O495/O499,"-")</f>
        <v>0.33684753203118206</v>
      </c>
      <c r="Q495" s="126">
        <v>4</v>
      </c>
      <c r="R495" s="125">
        <f t="shared" ref="R495" si="1805">IFERROR(Q495/L489,"-")</f>
        <v>0.33333333333333331</v>
      </c>
      <c r="S495" s="127">
        <f t="shared" si="1687"/>
        <v>147174.75</v>
      </c>
      <c r="T495" s="122"/>
      <c r="U495" s="122"/>
      <c r="V495" s="122"/>
      <c r="W495" s="122"/>
      <c r="X495" s="122"/>
      <c r="Y495" s="129"/>
    </row>
    <row r="496" spans="2:25" ht="14.25" customHeight="1">
      <c r="B496" s="458"/>
      <c r="C496" s="461"/>
      <c r="D496" s="464"/>
      <c r="E496" s="123" t="s">
        <v>164</v>
      </c>
      <c r="F496" s="209" t="s">
        <v>165</v>
      </c>
      <c r="G496" s="124">
        <v>0</v>
      </c>
      <c r="H496" s="125">
        <f t="shared" ref="H496" si="1806">IFERROR(G496/G499,"-")</f>
        <v>0</v>
      </c>
      <c r="I496" s="126">
        <v>0</v>
      </c>
      <c r="J496" s="125">
        <f t="shared" ref="J496" si="1807">IFERROR(I496/D489,"-")</f>
        <v>0</v>
      </c>
      <c r="K496" s="127" t="str">
        <f t="shared" si="1685"/>
        <v>-</v>
      </c>
      <c r="L496" s="464"/>
      <c r="M496" s="123" t="s">
        <v>164</v>
      </c>
      <c r="N496" s="209" t="s">
        <v>165</v>
      </c>
      <c r="O496" s="124">
        <v>0</v>
      </c>
      <c r="P496" s="125">
        <f t="shared" ref="P496" si="1808">IFERROR(O496/O499,"-")</f>
        <v>0</v>
      </c>
      <c r="Q496" s="126">
        <v>0</v>
      </c>
      <c r="R496" s="125">
        <f t="shared" ref="R496" si="1809">IFERROR(Q496/L489,"-")</f>
        <v>0</v>
      </c>
      <c r="S496" s="127" t="str">
        <f t="shared" si="1687"/>
        <v>-</v>
      </c>
      <c r="T496" s="122"/>
      <c r="U496" s="122"/>
      <c r="V496" s="122"/>
      <c r="W496" s="122"/>
      <c r="X496" s="122"/>
      <c r="Y496" s="129"/>
    </row>
    <row r="497" spans="2:25" ht="14.25" customHeight="1">
      <c r="B497" s="458"/>
      <c r="C497" s="461"/>
      <c r="D497" s="464"/>
      <c r="E497" s="123" t="s">
        <v>166</v>
      </c>
      <c r="F497" s="209" t="s">
        <v>167</v>
      </c>
      <c r="G497" s="124">
        <v>68629</v>
      </c>
      <c r="H497" s="125">
        <f t="shared" ref="H497" si="1810">IFERROR(G497/G499,"-")</f>
        <v>1.6159029963747018E-2</v>
      </c>
      <c r="I497" s="126">
        <v>2</v>
      </c>
      <c r="J497" s="125">
        <f t="shared" ref="J497" si="1811">IFERROR(I497/D489,"-")</f>
        <v>0.18181818181818182</v>
      </c>
      <c r="K497" s="127">
        <f t="shared" si="1685"/>
        <v>34314.5</v>
      </c>
      <c r="L497" s="464"/>
      <c r="M497" s="123" t="s">
        <v>166</v>
      </c>
      <c r="N497" s="209" t="s">
        <v>167</v>
      </c>
      <c r="O497" s="124">
        <v>3660</v>
      </c>
      <c r="P497" s="125">
        <f t="shared" ref="P497" si="1812">IFERROR(O497/O499,"-")</f>
        <v>2.0942144750273508E-3</v>
      </c>
      <c r="Q497" s="126">
        <v>1</v>
      </c>
      <c r="R497" s="125">
        <f t="shared" ref="R497" si="1813">IFERROR(Q497/L489,"-")</f>
        <v>8.3333333333333329E-2</v>
      </c>
      <c r="S497" s="127">
        <f t="shared" si="1687"/>
        <v>3660</v>
      </c>
      <c r="T497" s="122"/>
      <c r="U497" s="122"/>
      <c r="V497" s="122"/>
      <c r="W497" s="122"/>
      <c r="X497" s="122"/>
      <c r="Y497" s="129"/>
    </row>
    <row r="498" spans="2:25" ht="14.25" customHeight="1">
      <c r="B498" s="458"/>
      <c r="C498" s="461"/>
      <c r="D498" s="464"/>
      <c r="E498" s="130" t="s">
        <v>177</v>
      </c>
      <c r="F498" s="210" t="s">
        <v>178</v>
      </c>
      <c r="G498" s="131">
        <v>2344337</v>
      </c>
      <c r="H498" s="132">
        <f t="shared" ref="H498" si="1814">IFERROR(G498/G499,"-")</f>
        <v>0.55198548468024877</v>
      </c>
      <c r="I498" s="133">
        <v>2</v>
      </c>
      <c r="J498" s="132">
        <f t="shared" ref="J498" si="1815">IFERROR(I498/D489,"-")</f>
        <v>0.18181818181818182</v>
      </c>
      <c r="K498" s="134">
        <f t="shared" si="1685"/>
        <v>1172168.5</v>
      </c>
      <c r="L498" s="464"/>
      <c r="M498" s="130" t="s">
        <v>177</v>
      </c>
      <c r="N498" s="210" t="s">
        <v>178</v>
      </c>
      <c r="O498" s="131">
        <v>0</v>
      </c>
      <c r="P498" s="132">
        <f t="shared" ref="P498" si="1816">IFERROR(O498/O499,"-")</f>
        <v>0</v>
      </c>
      <c r="Q498" s="133">
        <v>0</v>
      </c>
      <c r="R498" s="132">
        <f t="shared" ref="R498" si="1817">IFERROR(Q498/L489,"-")</f>
        <v>0</v>
      </c>
      <c r="S498" s="134" t="str">
        <f t="shared" si="1687"/>
        <v>-</v>
      </c>
      <c r="T498" s="122"/>
      <c r="U498" s="122"/>
      <c r="V498" s="122"/>
      <c r="W498" s="122"/>
      <c r="X498" s="122"/>
      <c r="Y498" s="129"/>
    </row>
    <row r="499" spans="2:25" ht="14.25" customHeight="1">
      <c r="B499" s="459"/>
      <c r="C499" s="462"/>
      <c r="D499" s="465"/>
      <c r="E499" s="135" t="s">
        <v>179</v>
      </c>
      <c r="F499" s="211"/>
      <c r="G499" s="136">
        <v>4247099</v>
      </c>
      <c r="H499" s="137" t="s">
        <v>181</v>
      </c>
      <c r="I499" s="138">
        <v>11</v>
      </c>
      <c r="J499" s="137">
        <f t="shared" ref="J499" si="1818">IFERROR(I499/D489,"-")</f>
        <v>1</v>
      </c>
      <c r="K499" s="139">
        <f t="shared" si="1685"/>
        <v>386099.90909090912</v>
      </c>
      <c r="L499" s="465"/>
      <c r="M499" s="135" t="s">
        <v>179</v>
      </c>
      <c r="N499" s="211"/>
      <c r="O499" s="136">
        <v>1747672</v>
      </c>
      <c r="P499" s="137" t="s">
        <v>181</v>
      </c>
      <c r="Q499" s="138">
        <v>10</v>
      </c>
      <c r="R499" s="137">
        <f t="shared" ref="R499" si="1819">IFERROR(Q499/L489,"-")</f>
        <v>0.83333333333333337</v>
      </c>
      <c r="S499" s="139">
        <f t="shared" si="1687"/>
        <v>174767.2</v>
      </c>
      <c r="T499" s="122"/>
      <c r="U499" s="122"/>
      <c r="V499" s="122"/>
      <c r="W499" s="122"/>
      <c r="X499" s="122"/>
      <c r="Y499" s="129"/>
    </row>
    <row r="500" spans="2:25" ht="14.25" customHeight="1">
      <c r="B500" s="457">
        <v>46</v>
      </c>
      <c r="C500" s="460" t="s">
        <v>26</v>
      </c>
      <c r="D500" s="463">
        <f t="shared" ref="D500" si="1820">VLOOKUP(C500,$V$5:$X$78,2,0)</f>
        <v>9</v>
      </c>
      <c r="E500" s="117" t="s">
        <v>150</v>
      </c>
      <c r="F500" s="207" t="s">
        <v>151</v>
      </c>
      <c r="G500" s="118">
        <v>482923</v>
      </c>
      <c r="H500" s="119">
        <f>IFERROR(G500/G510,"-")</f>
        <v>0.37072238675811076</v>
      </c>
      <c r="I500" s="120">
        <v>9</v>
      </c>
      <c r="J500" s="119">
        <f t="shared" ref="J500" si="1821">IFERROR(I500/D500,"-")</f>
        <v>1</v>
      </c>
      <c r="K500" s="121">
        <f t="shared" si="1685"/>
        <v>53658.111111111109</v>
      </c>
      <c r="L500" s="463">
        <f t="shared" ref="L500" si="1822">VLOOKUP(C500,$V$5:$X$78,3,0)</f>
        <v>13</v>
      </c>
      <c r="M500" s="117" t="s">
        <v>150</v>
      </c>
      <c r="N500" s="207" t="s">
        <v>151</v>
      </c>
      <c r="O500" s="118">
        <v>244525</v>
      </c>
      <c r="P500" s="119">
        <f>IFERROR(O500/O510,"-")</f>
        <v>9.229381989032312E-2</v>
      </c>
      <c r="Q500" s="120">
        <v>8</v>
      </c>
      <c r="R500" s="119">
        <f t="shared" ref="R500" si="1823">IFERROR(Q500/L500,"-")</f>
        <v>0.61538461538461542</v>
      </c>
      <c r="S500" s="121">
        <f t="shared" si="1687"/>
        <v>30565.625</v>
      </c>
      <c r="T500" s="122"/>
      <c r="U500" s="122"/>
      <c r="V500" s="122"/>
      <c r="W500" s="122"/>
      <c r="X500" s="122"/>
      <c r="Y500" s="129"/>
    </row>
    <row r="501" spans="2:25" ht="14.25" customHeight="1">
      <c r="B501" s="458"/>
      <c r="C501" s="461"/>
      <c r="D501" s="464"/>
      <c r="E501" s="123" t="s">
        <v>152</v>
      </c>
      <c r="F501" s="208" t="s">
        <v>153</v>
      </c>
      <c r="G501" s="124">
        <v>113008</v>
      </c>
      <c r="H501" s="125">
        <f>IFERROR(G501/G510,"-")</f>
        <v>8.6752122973560136E-2</v>
      </c>
      <c r="I501" s="126">
        <v>6</v>
      </c>
      <c r="J501" s="125">
        <f t="shared" ref="J501" si="1824">IFERROR(I501/D500,"-")</f>
        <v>0.66666666666666663</v>
      </c>
      <c r="K501" s="127">
        <f t="shared" si="1685"/>
        <v>18834.666666666668</v>
      </c>
      <c r="L501" s="464"/>
      <c r="M501" s="123" t="s">
        <v>152</v>
      </c>
      <c r="N501" s="208" t="s">
        <v>153</v>
      </c>
      <c r="O501" s="124">
        <v>323191</v>
      </c>
      <c r="P501" s="125">
        <f>IFERROR(O501/O510,"-")</f>
        <v>0.12198561269470778</v>
      </c>
      <c r="Q501" s="126">
        <v>6</v>
      </c>
      <c r="R501" s="125">
        <f t="shared" ref="R501" si="1825">IFERROR(Q501/L500,"-")</f>
        <v>0.46153846153846156</v>
      </c>
      <c r="S501" s="127">
        <f t="shared" si="1687"/>
        <v>53865.166666666664</v>
      </c>
      <c r="T501" s="122"/>
      <c r="U501" s="122"/>
      <c r="V501" s="122"/>
      <c r="W501" s="122"/>
      <c r="X501" s="122"/>
      <c r="Y501" s="129"/>
    </row>
    <row r="502" spans="2:25" ht="14.25" customHeight="1">
      <c r="B502" s="458"/>
      <c r="C502" s="461"/>
      <c r="D502" s="464"/>
      <c r="E502" s="123" t="s">
        <v>154</v>
      </c>
      <c r="F502" s="209" t="s">
        <v>155</v>
      </c>
      <c r="G502" s="124">
        <v>482189</v>
      </c>
      <c r="H502" s="125">
        <f>IFERROR(G502/G510,"-")</f>
        <v>0.37015892170906473</v>
      </c>
      <c r="I502" s="126">
        <v>6</v>
      </c>
      <c r="J502" s="125">
        <f t="shared" ref="J502" si="1826">IFERROR(I502/D500,"-")</f>
        <v>0.66666666666666663</v>
      </c>
      <c r="K502" s="127">
        <f t="shared" si="1685"/>
        <v>80364.833333333328</v>
      </c>
      <c r="L502" s="464"/>
      <c r="M502" s="123" t="s">
        <v>154</v>
      </c>
      <c r="N502" s="209" t="s">
        <v>155</v>
      </c>
      <c r="O502" s="124">
        <v>524196</v>
      </c>
      <c r="P502" s="125">
        <f>IFERROR(O502/O510,"-")</f>
        <v>0.19785318969932653</v>
      </c>
      <c r="Q502" s="126">
        <v>10</v>
      </c>
      <c r="R502" s="125">
        <f t="shared" ref="R502" si="1827">IFERROR(Q502/L500,"-")</f>
        <v>0.76923076923076927</v>
      </c>
      <c r="S502" s="127">
        <f t="shared" si="1687"/>
        <v>52419.6</v>
      </c>
      <c r="T502" s="122"/>
      <c r="U502" s="122"/>
      <c r="V502" s="122"/>
      <c r="W502" s="122"/>
      <c r="X502" s="122"/>
      <c r="Y502" s="129"/>
    </row>
    <row r="503" spans="2:25" ht="14.25" customHeight="1">
      <c r="B503" s="458"/>
      <c r="C503" s="461"/>
      <c r="D503" s="464"/>
      <c r="E503" s="123" t="s">
        <v>156</v>
      </c>
      <c r="F503" s="209" t="s">
        <v>157</v>
      </c>
      <c r="G503" s="124">
        <v>78850</v>
      </c>
      <c r="H503" s="125">
        <f>IFERROR(G503/G510,"-")</f>
        <v>6.0530271276946906E-2</v>
      </c>
      <c r="I503" s="126">
        <v>3</v>
      </c>
      <c r="J503" s="125">
        <f t="shared" ref="J503" si="1828">IFERROR(I503/D500,"-")</f>
        <v>0.33333333333333331</v>
      </c>
      <c r="K503" s="127">
        <f t="shared" si="1685"/>
        <v>26283.333333333332</v>
      </c>
      <c r="L503" s="464"/>
      <c r="M503" s="123" t="s">
        <v>156</v>
      </c>
      <c r="N503" s="209" t="s">
        <v>157</v>
      </c>
      <c r="O503" s="124">
        <v>1270508</v>
      </c>
      <c r="P503" s="125">
        <f>IFERROR(O503/O510,"-")</f>
        <v>0.47954211847956096</v>
      </c>
      <c r="Q503" s="126">
        <v>6</v>
      </c>
      <c r="R503" s="125">
        <f t="shared" ref="R503" si="1829">IFERROR(Q503/L500,"-")</f>
        <v>0.46153846153846156</v>
      </c>
      <c r="S503" s="127">
        <f t="shared" si="1687"/>
        <v>211751.33333333334</v>
      </c>
      <c r="T503" s="122"/>
      <c r="U503" s="122"/>
      <c r="V503" s="122"/>
      <c r="W503" s="122"/>
      <c r="X503" s="122"/>
      <c r="Y503" s="129"/>
    </row>
    <row r="504" spans="2:25" ht="14.25" customHeight="1">
      <c r="B504" s="458"/>
      <c r="C504" s="461"/>
      <c r="D504" s="464"/>
      <c r="E504" s="123" t="s">
        <v>158</v>
      </c>
      <c r="F504" s="209" t="s">
        <v>159</v>
      </c>
      <c r="G504" s="124">
        <v>0</v>
      </c>
      <c r="H504" s="125">
        <f>IFERROR(G504/G510,"-")</f>
        <v>0</v>
      </c>
      <c r="I504" s="126">
        <v>0</v>
      </c>
      <c r="J504" s="125">
        <f t="shared" ref="J504" si="1830">IFERROR(I504/D500,"-")</f>
        <v>0</v>
      </c>
      <c r="K504" s="127" t="str">
        <f t="shared" si="1685"/>
        <v>-</v>
      </c>
      <c r="L504" s="464"/>
      <c r="M504" s="123" t="s">
        <v>158</v>
      </c>
      <c r="N504" s="209" t="s">
        <v>159</v>
      </c>
      <c r="O504" s="124">
        <v>0</v>
      </c>
      <c r="P504" s="125">
        <f>IFERROR(O504/O510,"-")</f>
        <v>0</v>
      </c>
      <c r="Q504" s="126">
        <v>0</v>
      </c>
      <c r="R504" s="125">
        <f t="shared" ref="R504" si="1831">IFERROR(Q504/L500,"-")</f>
        <v>0</v>
      </c>
      <c r="S504" s="127" t="str">
        <f t="shared" si="1687"/>
        <v>-</v>
      </c>
      <c r="T504" s="122"/>
      <c r="U504" s="122"/>
      <c r="V504" s="122"/>
      <c r="W504" s="122"/>
      <c r="X504" s="122"/>
      <c r="Y504" s="129"/>
    </row>
    <row r="505" spans="2:25" ht="14.25" customHeight="1">
      <c r="B505" s="458"/>
      <c r="C505" s="461"/>
      <c r="D505" s="464"/>
      <c r="E505" s="123" t="s">
        <v>160</v>
      </c>
      <c r="F505" s="209" t="s">
        <v>161</v>
      </c>
      <c r="G505" s="124">
        <v>5311</v>
      </c>
      <c r="H505" s="125">
        <f>IFERROR(G505/G510,"-")</f>
        <v>4.0770611382608124E-3</v>
      </c>
      <c r="I505" s="126">
        <v>1</v>
      </c>
      <c r="J505" s="125">
        <f t="shared" ref="J505" si="1832">IFERROR(I505/D500,"-")</f>
        <v>0.1111111111111111</v>
      </c>
      <c r="K505" s="127">
        <f t="shared" si="1685"/>
        <v>5311</v>
      </c>
      <c r="L505" s="464"/>
      <c r="M505" s="123" t="s">
        <v>160</v>
      </c>
      <c r="N505" s="209" t="s">
        <v>161</v>
      </c>
      <c r="O505" s="124">
        <v>0</v>
      </c>
      <c r="P505" s="125">
        <f>IFERROR(O505/O510,"-")</f>
        <v>0</v>
      </c>
      <c r="Q505" s="126">
        <v>0</v>
      </c>
      <c r="R505" s="125">
        <f t="shared" ref="R505" si="1833">IFERROR(Q505/L500,"-")</f>
        <v>0</v>
      </c>
      <c r="S505" s="127" t="str">
        <f t="shared" si="1687"/>
        <v>-</v>
      </c>
      <c r="T505" s="122"/>
      <c r="U505" s="122"/>
      <c r="V505" s="122"/>
      <c r="W505" s="122"/>
      <c r="X505" s="122"/>
      <c r="Y505" s="129"/>
    </row>
    <row r="506" spans="2:25" ht="14.25" customHeight="1">
      <c r="B506" s="458"/>
      <c r="C506" s="461"/>
      <c r="D506" s="464"/>
      <c r="E506" s="123" t="s">
        <v>162</v>
      </c>
      <c r="F506" s="209" t="s">
        <v>163</v>
      </c>
      <c r="G506" s="124">
        <v>23349</v>
      </c>
      <c r="H506" s="125">
        <f>IFERROR(G506/G510,"-")</f>
        <v>1.7924176335389137E-2</v>
      </c>
      <c r="I506" s="126">
        <v>2</v>
      </c>
      <c r="J506" s="125">
        <f t="shared" ref="J506" si="1834">IFERROR(I506/D500,"-")</f>
        <v>0.22222222222222221</v>
      </c>
      <c r="K506" s="127">
        <f t="shared" si="1685"/>
        <v>11674.5</v>
      </c>
      <c r="L506" s="464"/>
      <c r="M506" s="123" t="s">
        <v>162</v>
      </c>
      <c r="N506" s="209" t="s">
        <v>163</v>
      </c>
      <c r="O506" s="124">
        <v>31202</v>
      </c>
      <c r="P506" s="125">
        <f>IFERROR(O506/O510,"-")</f>
        <v>1.1776921657163325E-2</v>
      </c>
      <c r="Q506" s="126">
        <v>2</v>
      </c>
      <c r="R506" s="125">
        <f t="shared" ref="R506" si="1835">IFERROR(Q506/L500,"-")</f>
        <v>0.15384615384615385</v>
      </c>
      <c r="S506" s="127">
        <f t="shared" si="1687"/>
        <v>15601</v>
      </c>
      <c r="T506" s="122"/>
      <c r="U506" s="122"/>
      <c r="V506" s="122"/>
      <c r="W506" s="122"/>
      <c r="X506" s="122"/>
      <c r="Y506" s="129"/>
    </row>
    <row r="507" spans="2:25" ht="14.25" customHeight="1">
      <c r="B507" s="458"/>
      <c r="C507" s="461"/>
      <c r="D507" s="464"/>
      <c r="E507" s="123" t="s">
        <v>164</v>
      </c>
      <c r="F507" s="209" t="s">
        <v>165</v>
      </c>
      <c r="G507" s="124">
        <v>0</v>
      </c>
      <c r="H507" s="125">
        <f>IFERROR(G507/G510,"-")</f>
        <v>0</v>
      </c>
      <c r="I507" s="126">
        <v>0</v>
      </c>
      <c r="J507" s="125">
        <f t="shared" ref="J507" si="1836">IFERROR(I507/D500,"-")</f>
        <v>0</v>
      </c>
      <c r="K507" s="127" t="str">
        <f t="shared" si="1685"/>
        <v>-</v>
      </c>
      <c r="L507" s="464"/>
      <c r="M507" s="123" t="s">
        <v>164</v>
      </c>
      <c r="N507" s="209" t="s">
        <v>165</v>
      </c>
      <c r="O507" s="124">
        <v>0</v>
      </c>
      <c r="P507" s="125">
        <f>IFERROR(O507/O510,"-")</f>
        <v>0</v>
      </c>
      <c r="Q507" s="126">
        <v>0</v>
      </c>
      <c r="R507" s="125">
        <f t="shared" ref="R507" si="1837">IFERROR(Q507/L500,"-")</f>
        <v>0</v>
      </c>
      <c r="S507" s="127" t="str">
        <f t="shared" si="1687"/>
        <v>-</v>
      </c>
      <c r="T507" s="122"/>
      <c r="U507" s="122"/>
      <c r="V507" s="122"/>
      <c r="W507" s="122"/>
      <c r="X507" s="122"/>
      <c r="Y507" s="129"/>
    </row>
    <row r="508" spans="2:25" ht="14.25" customHeight="1">
      <c r="B508" s="458"/>
      <c r="C508" s="461"/>
      <c r="D508" s="464"/>
      <c r="E508" s="123" t="s">
        <v>166</v>
      </c>
      <c r="F508" s="209" t="s">
        <v>167</v>
      </c>
      <c r="G508" s="124">
        <v>0</v>
      </c>
      <c r="H508" s="125">
        <f>IFERROR(G508/G510,"-")</f>
        <v>0</v>
      </c>
      <c r="I508" s="126">
        <v>0</v>
      </c>
      <c r="J508" s="125">
        <f t="shared" ref="J508" si="1838">IFERROR(I508/D500,"-")</f>
        <v>0</v>
      </c>
      <c r="K508" s="127" t="str">
        <f t="shared" si="1685"/>
        <v>-</v>
      </c>
      <c r="L508" s="464"/>
      <c r="M508" s="123" t="s">
        <v>166</v>
      </c>
      <c r="N508" s="209" t="s">
        <v>167</v>
      </c>
      <c r="O508" s="124">
        <v>3769</v>
      </c>
      <c r="P508" s="125">
        <f>IFERROR(O508/O510,"-")</f>
        <v>1.4225760440307856E-3</v>
      </c>
      <c r="Q508" s="126">
        <v>2</v>
      </c>
      <c r="R508" s="125">
        <f t="shared" ref="R508" si="1839">IFERROR(Q508/L500,"-")</f>
        <v>0.15384615384615385</v>
      </c>
      <c r="S508" s="127">
        <f t="shared" si="1687"/>
        <v>1884.5</v>
      </c>
      <c r="T508" s="122"/>
      <c r="U508" s="122"/>
      <c r="V508" s="122"/>
      <c r="W508" s="122"/>
      <c r="X508" s="122"/>
      <c r="Y508" s="129"/>
    </row>
    <row r="509" spans="2:25" ht="14.25" customHeight="1">
      <c r="B509" s="458"/>
      <c r="C509" s="461"/>
      <c r="D509" s="464"/>
      <c r="E509" s="130" t="s">
        <v>177</v>
      </c>
      <c r="F509" s="210" t="s">
        <v>178</v>
      </c>
      <c r="G509" s="131">
        <v>117024</v>
      </c>
      <c r="H509" s="132">
        <f>IFERROR(G509/G510,"-")</f>
        <v>8.9835059808667531E-2</v>
      </c>
      <c r="I509" s="133">
        <v>1</v>
      </c>
      <c r="J509" s="132">
        <f t="shared" ref="J509" si="1840">IFERROR(I509/D500,"-")</f>
        <v>0.1111111111111111</v>
      </c>
      <c r="K509" s="134">
        <f t="shared" si="1685"/>
        <v>117024</v>
      </c>
      <c r="L509" s="464"/>
      <c r="M509" s="130" t="s">
        <v>177</v>
      </c>
      <c r="N509" s="210" t="s">
        <v>178</v>
      </c>
      <c r="O509" s="131">
        <v>252028</v>
      </c>
      <c r="P509" s="132">
        <f>IFERROR(O509/O510,"-")</f>
        <v>9.5125761534887457E-2</v>
      </c>
      <c r="Q509" s="133">
        <v>2</v>
      </c>
      <c r="R509" s="132">
        <f t="shared" ref="R509" si="1841">IFERROR(Q509/L500,"-")</f>
        <v>0.15384615384615385</v>
      </c>
      <c r="S509" s="134">
        <f t="shared" si="1687"/>
        <v>126014</v>
      </c>
      <c r="T509" s="122"/>
      <c r="U509" s="122"/>
      <c r="V509" s="122"/>
      <c r="W509" s="122"/>
      <c r="X509" s="122"/>
      <c r="Y509" s="129"/>
    </row>
    <row r="510" spans="2:25" ht="14.25" customHeight="1">
      <c r="B510" s="459"/>
      <c r="C510" s="462"/>
      <c r="D510" s="465"/>
      <c r="E510" s="135" t="s">
        <v>179</v>
      </c>
      <c r="F510" s="211"/>
      <c r="G510" s="136">
        <v>1302654</v>
      </c>
      <c r="H510" s="137" t="s">
        <v>181</v>
      </c>
      <c r="I510" s="138">
        <v>9</v>
      </c>
      <c r="J510" s="137">
        <f t="shared" ref="J510" si="1842">IFERROR(I510/D500,"-")</f>
        <v>1</v>
      </c>
      <c r="K510" s="139">
        <f t="shared" si="1685"/>
        <v>144739.33333333334</v>
      </c>
      <c r="L510" s="465"/>
      <c r="M510" s="135" t="s">
        <v>179</v>
      </c>
      <c r="N510" s="211"/>
      <c r="O510" s="136">
        <v>2649419</v>
      </c>
      <c r="P510" s="137" t="s">
        <v>181</v>
      </c>
      <c r="Q510" s="138">
        <v>12</v>
      </c>
      <c r="R510" s="137">
        <f t="shared" ref="R510" si="1843">IFERROR(Q510/L500,"-")</f>
        <v>0.92307692307692313</v>
      </c>
      <c r="S510" s="139">
        <f t="shared" si="1687"/>
        <v>220784.91666666666</v>
      </c>
      <c r="T510" s="122"/>
      <c r="U510" s="122"/>
      <c r="V510" s="122"/>
      <c r="W510" s="122"/>
      <c r="X510" s="122"/>
      <c r="Y510" s="129"/>
    </row>
    <row r="511" spans="2:25" ht="14.25" customHeight="1">
      <c r="B511" s="457">
        <v>47</v>
      </c>
      <c r="C511" s="460" t="s">
        <v>16</v>
      </c>
      <c r="D511" s="463">
        <f t="shared" ref="D511" si="1844">VLOOKUP(C511,$V$5:$X$78,2,0)</f>
        <v>33</v>
      </c>
      <c r="E511" s="117" t="s">
        <v>150</v>
      </c>
      <c r="F511" s="207" t="s">
        <v>151</v>
      </c>
      <c r="G511" s="118">
        <v>4337244</v>
      </c>
      <c r="H511" s="119">
        <f t="shared" ref="H511" si="1845">IFERROR(G511/G521,"-")</f>
        <v>0.23419018974871625</v>
      </c>
      <c r="I511" s="120">
        <v>29</v>
      </c>
      <c r="J511" s="119">
        <f t="shared" ref="J511" si="1846">IFERROR(I511/D511,"-")</f>
        <v>0.87878787878787878</v>
      </c>
      <c r="K511" s="121">
        <f t="shared" si="1685"/>
        <v>149560.13793103449</v>
      </c>
      <c r="L511" s="463">
        <f t="shared" ref="L511" si="1847">VLOOKUP(C511,$V$5:$X$78,3,0)</f>
        <v>143</v>
      </c>
      <c r="M511" s="117" t="s">
        <v>150</v>
      </c>
      <c r="N511" s="207" t="s">
        <v>151</v>
      </c>
      <c r="O511" s="118">
        <v>8719126</v>
      </c>
      <c r="P511" s="119">
        <f t="shared" ref="P511" si="1848">IFERROR(O511/O521,"-")</f>
        <v>0.15626905224055021</v>
      </c>
      <c r="Q511" s="120">
        <v>100</v>
      </c>
      <c r="R511" s="119">
        <f t="shared" ref="R511" si="1849">IFERROR(Q511/L511,"-")</f>
        <v>0.69930069930069927</v>
      </c>
      <c r="S511" s="121">
        <f t="shared" si="1687"/>
        <v>87191.26</v>
      </c>
      <c r="T511" s="122"/>
      <c r="U511" s="122"/>
      <c r="V511" s="122"/>
      <c r="W511" s="122"/>
      <c r="X511" s="122"/>
      <c r="Y511" s="129"/>
    </row>
    <row r="512" spans="2:25" ht="14.25" customHeight="1">
      <c r="B512" s="458"/>
      <c r="C512" s="461"/>
      <c r="D512" s="464"/>
      <c r="E512" s="123" t="s">
        <v>152</v>
      </c>
      <c r="F512" s="208" t="s">
        <v>153</v>
      </c>
      <c r="G512" s="124">
        <v>507406</v>
      </c>
      <c r="H512" s="125">
        <f t="shared" ref="H512" si="1850">IFERROR(G512/G521,"-")</f>
        <v>2.7397468858020694E-2</v>
      </c>
      <c r="I512" s="126">
        <v>14</v>
      </c>
      <c r="J512" s="125">
        <f t="shared" ref="J512" si="1851">IFERROR(I512/D511,"-")</f>
        <v>0.42424242424242425</v>
      </c>
      <c r="K512" s="127">
        <f t="shared" si="1685"/>
        <v>36243.285714285717</v>
      </c>
      <c r="L512" s="464"/>
      <c r="M512" s="123" t="s">
        <v>152</v>
      </c>
      <c r="N512" s="208" t="s">
        <v>153</v>
      </c>
      <c r="O512" s="124">
        <v>2946314</v>
      </c>
      <c r="P512" s="125">
        <f t="shared" ref="P512" si="1852">IFERROR(O512/O521,"-")</f>
        <v>5.2805487199412471E-2</v>
      </c>
      <c r="Q512" s="126">
        <v>61</v>
      </c>
      <c r="R512" s="125">
        <f t="shared" ref="R512" si="1853">IFERROR(Q512/L511,"-")</f>
        <v>0.42657342657342656</v>
      </c>
      <c r="S512" s="127">
        <f t="shared" si="1687"/>
        <v>48300.229508196724</v>
      </c>
      <c r="T512" s="122"/>
      <c r="U512" s="122"/>
      <c r="V512" s="122"/>
      <c r="W512" s="122"/>
      <c r="X512" s="122"/>
      <c r="Y512" s="129"/>
    </row>
    <row r="513" spans="2:25" ht="14.25" customHeight="1">
      <c r="B513" s="458"/>
      <c r="C513" s="461"/>
      <c r="D513" s="464"/>
      <c r="E513" s="123" t="s">
        <v>154</v>
      </c>
      <c r="F513" s="209" t="s">
        <v>155</v>
      </c>
      <c r="G513" s="124">
        <v>1103250</v>
      </c>
      <c r="H513" s="125">
        <f t="shared" ref="H513" si="1854">IFERROR(G513/G521,"-")</f>
        <v>5.9570161798660898E-2</v>
      </c>
      <c r="I513" s="126">
        <v>26</v>
      </c>
      <c r="J513" s="125">
        <f t="shared" ref="J513" si="1855">IFERROR(I513/D511,"-")</f>
        <v>0.78787878787878785</v>
      </c>
      <c r="K513" s="127">
        <f t="shared" si="1685"/>
        <v>42432.692307692305</v>
      </c>
      <c r="L513" s="464"/>
      <c r="M513" s="123" t="s">
        <v>154</v>
      </c>
      <c r="N513" s="209" t="s">
        <v>155</v>
      </c>
      <c r="O513" s="124">
        <v>9263367</v>
      </c>
      <c r="P513" s="125">
        <f t="shared" ref="P513" si="1856">IFERROR(O513/O521,"-")</f>
        <v>0.16602324380292116</v>
      </c>
      <c r="Q513" s="126">
        <v>100</v>
      </c>
      <c r="R513" s="125">
        <f t="shared" ref="R513" si="1857">IFERROR(Q513/L511,"-")</f>
        <v>0.69930069930069927</v>
      </c>
      <c r="S513" s="127">
        <f t="shared" si="1687"/>
        <v>92633.67</v>
      </c>
      <c r="T513" s="122"/>
      <c r="U513" s="122"/>
      <c r="V513" s="122"/>
      <c r="W513" s="122"/>
      <c r="X513" s="122"/>
      <c r="Y513" s="129"/>
    </row>
    <row r="514" spans="2:25" ht="14.25" customHeight="1">
      <c r="B514" s="458"/>
      <c r="C514" s="461"/>
      <c r="D514" s="464"/>
      <c r="E514" s="123" t="s">
        <v>156</v>
      </c>
      <c r="F514" s="209" t="s">
        <v>157</v>
      </c>
      <c r="G514" s="124">
        <v>558165</v>
      </c>
      <c r="H514" s="125">
        <f t="shared" ref="H514" si="1858">IFERROR(G514/G521,"-")</f>
        <v>3.0138209254792259E-2</v>
      </c>
      <c r="I514" s="126">
        <v>13</v>
      </c>
      <c r="J514" s="125">
        <f t="shared" ref="J514" si="1859">IFERROR(I514/D511,"-")</f>
        <v>0.39393939393939392</v>
      </c>
      <c r="K514" s="127">
        <f t="shared" si="1685"/>
        <v>42935.769230769234</v>
      </c>
      <c r="L514" s="464"/>
      <c r="M514" s="123" t="s">
        <v>156</v>
      </c>
      <c r="N514" s="209" t="s">
        <v>157</v>
      </c>
      <c r="O514" s="124">
        <v>3226361</v>
      </c>
      <c r="P514" s="125">
        <f t="shared" ref="P514" si="1860">IFERROR(O514/O521,"-")</f>
        <v>5.7824646146399747E-2</v>
      </c>
      <c r="Q514" s="126">
        <v>50</v>
      </c>
      <c r="R514" s="125">
        <f t="shared" ref="R514" si="1861">IFERROR(Q514/L511,"-")</f>
        <v>0.34965034965034963</v>
      </c>
      <c r="S514" s="127">
        <f t="shared" si="1687"/>
        <v>64527.22</v>
      </c>
      <c r="T514" s="122"/>
      <c r="U514" s="122"/>
      <c r="V514" s="122"/>
      <c r="W514" s="122"/>
      <c r="X514" s="122"/>
      <c r="Y514" s="129"/>
    </row>
    <row r="515" spans="2:25" ht="14.25" customHeight="1">
      <c r="B515" s="458"/>
      <c r="C515" s="461"/>
      <c r="D515" s="464"/>
      <c r="E515" s="123" t="s">
        <v>158</v>
      </c>
      <c r="F515" s="209" t="s">
        <v>159</v>
      </c>
      <c r="G515" s="124">
        <v>0</v>
      </c>
      <c r="H515" s="125">
        <f t="shared" ref="H515" si="1862">IFERROR(G515/G521,"-")</f>
        <v>0</v>
      </c>
      <c r="I515" s="126">
        <v>0</v>
      </c>
      <c r="J515" s="125">
        <f t="shared" ref="J515" si="1863">IFERROR(I515/D511,"-")</f>
        <v>0</v>
      </c>
      <c r="K515" s="127" t="str">
        <f t="shared" si="1685"/>
        <v>-</v>
      </c>
      <c r="L515" s="464"/>
      <c r="M515" s="123" t="s">
        <v>158</v>
      </c>
      <c r="N515" s="209" t="s">
        <v>159</v>
      </c>
      <c r="O515" s="124">
        <v>53109</v>
      </c>
      <c r="P515" s="125">
        <f t="shared" ref="P515" si="1864">IFERROR(O515/O521,"-")</f>
        <v>9.5184919858290625E-4</v>
      </c>
      <c r="Q515" s="126">
        <v>1</v>
      </c>
      <c r="R515" s="125">
        <f t="shared" ref="R515" si="1865">IFERROR(Q515/L511,"-")</f>
        <v>6.993006993006993E-3</v>
      </c>
      <c r="S515" s="127">
        <f t="shared" si="1687"/>
        <v>53109</v>
      </c>
      <c r="T515" s="122"/>
      <c r="U515" s="122"/>
      <c r="V515" s="122"/>
      <c r="W515" s="122"/>
      <c r="X515" s="122"/>
      <c r="Y515" s="129"/>
    </row>
    <row r="516" spans="2:25" ht="14.25" customHeight="1">
      <c r="B516" s="458"/>
      <c r="C516" s="461"/>
      <c r="D516" s="464"/>
      <c r="E516" s="123" t="s">
        <v>160</v>
      </c>
      <c r="F516" s="209" t="s">
        <v>161</v>
      </c>
      <c r="G516" s="124">
        <v>7007</v>
      </c>
      <c r="H516" s="125">
        <f t="shared" ref="H516" si="1866">IFERROR(G516/G521,"-")</f>
        <v>3.7834409582888456E-4</v>
      </c>
      <c r="I516" s="126">
        <v>2</v>
      </c>
      <c r="J516" s="125">
        <f t="shared" ref="J516" si="1867">IFERROR(I516/D511,"-")</f>
        <v>6.0606060606060608E-2</v>
      </c>
      <c r="K516" s="127">
        <f t="shared" si="1685"/>
        <v>3503.5</v>
      </c>
      <c r="L516" s="464"/>
      <c r="M516" s="123" t="s">
        <v>160</v>
      </c>
      <c r="N516" s="209" t="s">
        <v>161</v>
      </c>
      <c r="O516" s="124">
        <v>1776639</v>
      </c>
      <c r="P516" s="125">
        <f t="shared" ref="P516" si="1868">IFERROR(O516/O521,"-")</f>
        <v>3.1841917722441319E-2</v>
      </c>
      <c r="Q516" s="126">
        <v>5</v>
      </c>
      <c r="R516" s="125">
        <f t="shared" ref="R516" si="1869">IFERROR(Q516/L511,"-")</f>
        <v>3.4965034965034968E-2</v>
      </c>
      <c r="S516" s="127">
        <f t="shared" si="1687"/>
        <v>355327.8</v>
      </c>
      <c r="T516" s="122"/>
      <c r="U516" s="122"/>
      <c r="V516" s="122"/>
      <c r="W516" s="122"/>
      <c r="X516" s="122"/>
      <c r="Y516" s="129"/>
    </row>
    <row r="517" spans="2:25" ht="14.25" customHeight="1">
      <c r="B517" s="458"/>
      <c r="C517" s="461"/>
      <c r="D517" s="464"/>
      <c r="E517" s="123" t="s">
        <v>162</v>
      </c>
      <c r="F517" s="209" t="s">
        <v>163</v>
      </c>
      <c r="G517" s="124">
        <v>6554795</v>
      </c>
      <c r="H517" s="125">
        <f t="shared" ref="H517" si="1870">IFERROR(G517/G521,"-")</f>
        <v>0.35392721387451026</v>
      </c>
      <c r="I517" s="126">
        <v>10</v>
      </c>
      <c r="J517" s="125">
        <f t="shared" ref="J517" si="1871">IFERROR(I517/D511,"-")</f>
        <v>0.30303030303030304</v>
      </c>
      <c r="K517" s="127">
        <f t="shared" si="1685"/>
        <v>655479.5</v>
      </c>
      <c r="L517" s="464"/>
      <c r="M517" s="123" t="s">
        <v>162</v>
      </c>
      <c r="N517" s="209" t="s">
        <v>163</v>
      </c>
      <c r="O517" s="124">
        <v>21967329</v>
      </c>
      <c r="P517" s="125">
        <f t="shared" ref="P517" si="1872">IFERROR(O517/O521,"-")</f>
        <v>0.39371075530808403</v>
      </c>
      <c r="Q517" s="126">
        <v>41</v>
      </c>
      <c r="R517" s="125">
        <f t="shared" ref="R517" si="1873">IFERROR(Q517/L511,"-")</f>
        <v>0.28671328671328672</v>
      </c>
      <c r="S517" s="127">
        <f t="shared" si="1687"/>
        <v>535788.51219512196</v>
      </c>
      <c r="T517" s="122"/>
      <c r="U517" s="122"/>
      <c r="V517" s="122"/>
      <c r="W517" s="122"/>
      <c r="X517" s="122"/>
      <c r="Y517" s="129"/>
    </row>
    <row r="518" spans="2:25" ht="14.25" customHeight="1">
      <c r="B518" s="458"/>
      <c r="C518" s="461"/>
      <c r="D518" s="464"/>
      <c r="E518" s="123" t="s">
        <v>164</v>
      </c>
      <c r="F518" s="209" t="s">
        <v>165</v>
      </c>
      <c r="G518" s="124">
        <v>0</v>
      </c>
      <c r="H518" s="125">
        <f t="shared" ref="H518" si="1874">IFERROR(G518/G521,"-")</f>
        <v>0</v>
      </c>
      <c r="I518" s="126">
        <v>0</v>
      </c>
      <c r="J518" s="125">
        <f t="shared" ref="J518" si="1875">IFERROR(I518/D511,"-")</f>
        <v>0</v>
      </c>
      <c r="K518" s="127" t="str">
        <f t="shared" si="1685"/>
        <v>-</v>
      </c>
      <c r="L518" s="464"/>
      <c r="M518" s="123" t="s">
        <v>164</v>
      </c>
      <c r="N518" s="209" t="s">
        <v>165</v>
      </c>
      <c r="O518" s="124">
        <v>0</v>
      </c>
      <c r="P518" s="125">
        <f t="shared" ref="P518" si="1876">IFERROR(O518/O521,"-")</f>
        <v>0</v>
      </c>
      <c r="Q518" s="126">
        <v>0</v>
      </c>
      <c r="R518" s="125">
        <f t="shared" ref="R518" si="1877">IFERROR(Q518/L511,"-")</f>
        <v>0</v>
      </c>
      <c r="S518" s="127" t="str">
        <f t="shared" si="1687"/>
        <v>-</v>
      </c>
      <c r="T518" s="122"/>
      <c r="U518" s="122"/>
      <c r="V518" s="122"/>
      <c r="W518" s="122"/>
      <c r="X518" s="122"/>
      <c r="Y518" s="129"/>
    </row>
    <row r="519" spans="2:25" ht="14.25" customHeight="1">
      <c r="B519" s="458"/>
      <c r="C519" s="461"/>
      <c r="D519" s="464"/>
      <c r="E519" s="123" t="s">
        <v>166</v>
      </c>
      <c r="F519" s="209" t="s">
        <v>167</v>
      </c>
      <c r="G519" s="124">
        <v>88635</v>
      </c>
      <c r="H519" s="125">
        <f t="shared" ref="H519" si="1878">IFERROR(G519/G521,"-")</f>
        <v>4.785861129412471E-3</v>
      </c>
      <c r="I519" s="126">
        <v>5</v>
      </c>
      <c r="J519" s="125">
        <f t="shared" ref="J519" si="1879">IFERROR(I519/D511,"-")</f>
        <v>0.15151515151515152</v>
      </c>
      <c r="K519" s="127">
        <f t="shared" si="1685"/>
        <v>17727</v>
      </c>
      <c r="L519" s="464"/>
      <c r="M519" s="123" t="s">
        <v>166</v>
      </c>
      <c r="N519" s="209" t="s">
        <v>167</v>
      </c>
      <c r="O519" s="124">
        <v>270000</v>
      </c>
      <c r="P519" s="125">
        <f t="shared" ref="P519" si="1880">IFERROR(O519/O521,"-")</f>
        <v>4.8390909943208252E-3</v>
      </c>
      <c r="Q519" s="126">
        <v>15</v>
      </c>
      <c r="R519" s="125">
        <f t="shared" ref="R519" si="1881">IFERROR(Q519/L511,"-")</f>
        <v>0.1048951048951049</v>
      </c>
      <c r="S519" s="127">
        <f t="shared" si="1687"/>
        <v>18000</v>
      </c>
      <c r="T519" s="122"/>
      <c r="U519" s="122"/>
      <c r="V519" s="122"/>
      <c r="W519" s="122"/>
      <c r="X519" s="122"/>
      <c r="Y519" s="129"/>
    </row>
    <row r="520" spans="2:25" ht="14.25" customHeight="1">
      <c r="B520" s="458"/>
      <c r="C520" s="461"/>
      <c r="D520" s="464"/>
      <c r="E520" s="130" t="s">
        <v>177</v>
      </c>
      <c r="F520" s="210" t="s">
        <v>178</v>
      </c>
      <c r="G520" s="131">
        <v>5363676</v>
      </c>
      <c r="H520" s="132">
        <f t="shared" ref="H520" si="1882">IFERROR(G520/G521,"-")</f>
        <v>0.2896125512400583</v>
      </c>
      <c r="I520" s="133">
        <v>7</v>
      </c>
      <c r="J520" s="132">
        <f t="shared" ref="J520" si="1883">IFERROR(I520/D511,"-")</f>
        <v>0.21212121212121213</v>
      </c>
      <c r="K520" s="134">
        <f t="shared" si="1685"/>
        <v>766239.42857142852</v>
      </c>
      <c r="L520" s="464"/>
      <c r="M520" s="130" t="s">
        <v>177</v>
      </c>
      <c r="N520" s="210" t="s">
        <v>178</v>
      </c>
      <c r="O520" s="131">
        <v>7573358</v>
      </c>
      <c r="P520" s="132">
        <f t="shared" ref="P520" si="1884">IFERROR(O520/O521,"-")</f>
        <v>0.1357339573872873</v>
      </c>
      <c r="Q520" s="133">
        <v>21</v>
      </c>
      <c r="R520" s="132">
        <f t="shared" ref="R520" si="1885">IFERROR(Q520/L511,"-")</f>
        <v>0.14685314685314685</v>
      </c>
      <c r="S520" s="134">
        <f t="shared" si="1687"/>
        <v>360636.09523809527</v>
      </c>
      <c r="T520" s="122"/>
      <c r="U520" s="122"/>
      <c r="V520" s="122"/>
      <c r="W520" s="122"/>
      <c r="X520" s="122"/>
      <c r="Y520" s="129"/>
    </row>
    <row r="521" spans="2:25" ht="14.25" customHeight="1">
      <c r="B521" s="459"/>
      <c r="C521" s="462"/>
      <c r="D521" s="465"/>
      <c r="E521" s="135" t="s">
        <v>179</v>
      </c>
      <c r="F521" s="211"/>
      <c r="G521" s="136">
        <v>18520178</v>
      </c>
      <c r="H521" s="137" t="s">
        <v>181</v>
      </c>
      <c r="I521" s="138">
        <v>31</v>
      </c>
      <c r="J521" s="137">
        <f t="shared" ref="J521" si="1886">IFERROR(I521/D511,"-")</f>
        <v>0.93939393939393945</v>
      </c>
      <c r="K521" s="139">
        <f t="shared" si="1685"/>
        <v>597425.09677419357</v>
      </c>
      <c r="L521" s="465"/>
      <c r="M521" s="135" t="s">
        <v>179</v>
      </c>
      <c r="N521" s="211"/>
      <c r="O521" s="136">
        <v>55795603</v>
      </c>
      <c r="P521" s="137" t="s">
        <v>181</v>
      </c>
      <c r="Q521" s="138">
        <v>130</v>
      </c>
      <c r="R521" s="137">
        <f t="shared" ref="R521" si="1887">IFERROR(Q521/L511,"-")</f>
        <v>0.90909090909090906</v>
      </c>
      <c r="S521" s="139">
        <f t="shared" si="1687"/>
        <v>429196.94615384616</v>
      </c>
      <c r="T521" s="122"/>
      <c r="U521" s="122"/>
      <c r="V521" s="122"/>
      <c r="W521" s="122"/>
      <c r="X521" s="122"/>
      <c r="Y521" s="129"/>
    </row>
    <row r="522" spans="2:25" ht="14.25" customHeight="1">
      <c r="B522" s="457">
        <v>48</v>
      </c>
      <c r="C522" s="460" t="s">
        <v>27</v>
      </c>
      <c r="D522" s="463">
        <f t="shared" ref="D522" si="1888">VLOOKUP(C522,$V$5:$X$78,2,0)</f>
        <v>9</v>
      </c>
      <c r="E522" s="117" t="s">
        <v>150</v>
      </c>
      <c r="F522" s="207" t="s">
        <v>151</v>
      </c>
      <c r="G522" s="118">
        <v>363607</v>
      </c>
      <c r="H522" s="119">
        <f t="shared" ref="H522" si="1889">IFERROR(G522/G532,"-")</f>
        <v>0.25661280442189832</v>
      </c>
      <c r="I522" s="120">
        <v>6</v>
      </c>
      <c r="J522" s="119">
        <f t="shared" ref="J522" si="1890">IFERROR(I522/D522,"-")</f>
        <v>0.66666666666666663</v>
      </c>
      <c r="K522" s="121">
        <f t="shared" si="1685"/>
        <v>60601.166666666664</v>
      </c>
      <c r="L522" s="463">
        <f t="shared" ref="L522" si="1891">VLOOKUP(C522,$V$5:$X$78,3,0)</f>
        <v>21</v>
      </c>
      <c r="M522" s="117" t="s">
        <v>150</v>
      </c>
      <c r="N522" s="207" t="s">
        <v>151</v>
      </c>
      <c r="O522" s="118">
        <v>663057</v>
      </c>
      <c r="P522" s="119">
        <f t="shared" ref="P522" si="1892">IFERROR(O522/O532,"-")</f>
        <v>0.13910017267497685</v>
      </c>
      <c r="Q522" s="120">
        <v>15</v>
      </c>
      <c r="R522" s="119">
        <f t="shared" ref="R522" si="1893">IFERROR(Q522/L522,"-")</f>
        <v>0.7142857142857143</v>
      </c>
      <c r="S522" s="121">
        <f t="shared" si="1687"/>
        <v>44203.8</v>
      </c>
      <c r="T522" s="122"/>
      <c r="U522" s="122"/>
      <c r="V522" s="122"/>
      <c r="W522" s="122"/>
      <c r="X522" s="122"/>
      <c r="Y522" s="129"/>
    </row>
    <row r="523" spans="2:25" ht="14.25" customHeight="1">
      <c r="B523" s="458"/>
      <c r="C523" s="461"/>
      <c r="D523" s="464"/>
      <c r="E523" s="123" t="s">
        <v>152</v>
      </c>
      <c r="F523" s="208" t="s">
        <v>153</v>
      </c>
      <c r="G523" s="124">
        <v>52910</v>
      </c>
      <c r="H523" s="125">
        <f t="shared" ref="H523" si="1894">IFERROR(G523/G532,"-")</f>
        <v>3.7340819846599878E-2</v>
      </c>
      <c r="I523" s="126">
        <v>3</v>
      </c>
      <c r="J523" s="125">
        <f t="shared" ref="J523" si="1895">IFERROR(I523/D522,"-")</f>
        <v>0.33333333333333331</v>
      </c>
      <c r="K523" s="127">
        <f t="shared" si="1685"/>
        <v>17636.666666666668</v>
      </c>
      <c r="L523" s="464"/>
      <c r="M523" s="123" t="s">
        <v>152</v>
      </c>
      <c r="N523" s="208" t="s">
        <v>153</v>
      </c>
      <c r="O523" s="124">
        <v>358292</v>
      </c>
      <c r="P523" s="125">
        <f t="shared" ref="P523" si="1896">IFERROR(O523/O532,"-")</f>
        <v>7.5164697858649876E-2</v>
      </c>
      <c r="Q523" s="126">
        <v>14</v>
      </c>
      <c r="R523" s="125">
        <f t="shared" ref="R523" si="1897">IFERROR(Q523/L522,"-")</f>
        <v>0.66666666666666663</v>
      </c>
      <c r="S523" s="127">
        <f t="shared" si="1687"/>
        <v>25592.285714285714</v>
      </c>
      <c r="T523" s="122"/>
      <c r="U523" s="122"/>
      <c r="V523" s="122"/>
      <c r="W523" s="122"/>
      <c r="X523" s="122"/>
      <c r="Y523" s="129"/>
    </row>
    <row r="524" spans="2:25" ht="14.25" customHeight="1">
      <c r="B524" s="458"/>
      <c r="C524" s="461"/>
      <c r="D524" s="464"/>
      <c r="E524" s="123" t="s">
        <v>154</v>
      </c>
      <c r="F524" s="209" t="s">
        <v>155</v>
      </c>
      <c r="G524" s="124">
        <v>475104</v>
      </c>
      <c r="H524" s="125">
        <f t="shared" ref="H524" si="1898">IFERROR(G524/G532,"-")</f>
        <v>0.33530094258928345</v>
      </c>
      <c r="I524" s="126">
        <v>7</v>
      </c>
      <c r="J524" s="125">
        <f t="shared" ref="J524" si="1899">IFERROR(I524/D522,"-")</f>
        <v>0.77777777777777779</v>
      </c>
      <c r="K524" s="127">
        <f t="shared" si="1685"/>
        <v>67872</v>
      </c>
      <c r="L524" s="464"/>
      <c r="M524" s="123" t="s">
        <v>154</v>
      </c>
      <c r="N524" s="209" t="s">
        <v>155</v>
      </c>
      <c r="O524" s="124">
        <v>939631</v>
      </c>
      <c r="P524" s="125">
        <f t="shared" ref="P524" si="1900">IFERROR(O524/O532,"-")</f>
        <v>0.19712156624658389</v>
      </c>
      <c r="Q524" s="126">
        <v>18</v>
      </c>
      <c r="R524" s="125">
        <f t="shared" ref="R524" si="1901">IFERROR(Q524/L522,"-")</f>
        <v>0.8571428571428571</v>
      </c>
      <c r="S524" s="127">
        <f t="shared" si="1687"/>
        <v>52201.722222222219</v>
      </c>
      <c r="T524" s="122"/>
      <c r="U524" s="122"/>
      <c r="V524" s="122"/>
      <c r="W524" s="122"/>
      <c r="X524" s="122"/>
      <c r="Y524" s="129"/>
    </row>
    <row r="525" spans="2:25" ht="14.25" customHeight="1">
      <c r="B525" s="458"/>
      <c r="C525" s="461"/>
      <c r="D525" s="464"/>
      <c r="E525" s="123" t="s">
        <v>156</v>
      </c>
      <c r="F525" s="209" t="s">
        <v>157</v>
      </c>
      <c r="G525" s="124">
        <v>350570</v>
      </c>
      <c r="H525" s="125">
        <f t="shared" ref="H525" si="1902">IFERROR(G525/G532,"-")</f>
        <v>0.24741204334950895</v>
      </c>
      <c r="I525" s="126">
        <v>6</v>
      </c>
      <c r="J525" s="125">
        <f t="shared" ref="J525" si="1903">IFERROR(I525/D522,"-")</f>
        <v>0.66666666666666663</v>
      </c>
      <c r="K525" s="127">
        <f t="shared" si="1685"/>
        <v>58428.333333333336</v>
      </c>
      <c r="L525" s="464"/>
      <c r="M525" s="123" t="s">
        <v>156</v>
      </c>
      <c r="N525" s="209" t="s">
        <v>157</v>
      </c>
      <c r="O525" s="124">
        <v>464021</v>
      </c>
      <c r="P525" s="125">
        <f t="shared" ref="P525" si="1904">IFERROR(O525/O532,"-")</f>
        <v>9.734517729971244E-2</v>
      </c>
      <c r="Q525" s="126">
        <v>9</v>
      </c>
      <c r="R525" s="125">
        <f t="shared" ref="R525" si="1905">IFERROR(Q525/L522,"-")</f>
        <v>0.42857142857142855</v>
      </c>
      <c r="S525" s="127">
        <f t="shared" si="1687"/>
        <v>51557.888888888891</v>
      </c>
      <c r="T525" s="122"/>
      <c r="U525" s="122"/>
      <c r="V525" s="122"/>
      <c r="W525" s="122"/>
      <c r="X525" s="122"/>
      <c r="Y525" s="129"/>
    </row>
    <row r="526" spans="2:25" ht="14.25" customHeight="1">
      <c r="B526" s="458"/>
      <c r="C526" s="461"/>
      <c r="D526" s="464"/>
      <c r="E526" s="123" t="s">
        <v>158</v>
      </c>
      <c r="F526" s="209" t="s">
        <v>159</v>
      </c>
      <c r="G526" s="124">
        <v>0</v>
      </c>
      <c r="H526" s="125">
        <f t="shared" ref="H526" si="1906">IFERROR(G526/G532,"-")</f>
        <v>0</v>
      </c>
      <c r="I526" s="126">
        <v>0</v>
      </c>
      <c r="J526" s="125">
        <f t="shared" ref="J526" si="1907">IFERROR(I526/D522,"-")</f>
        <v>0</v>
      </c>
      <c r="K526" s="127" t="str">
        <f t="shared" si="1685"/>
        <v>-</v>
      </c>
      <c r="L526" s="464"/>
      <c r="M526" s="123" t="s">
        <v>158</v>
      </c>
      <c r="N526" s="209" t="s">
        <v>159</v>
      </c>
      <c r="O526" s="124">
        <v>0</v>
      </c>
      <c r="P526" s="125">
        <f t="shared" ref="P526" si="1908">IFERROR(O526/O532,"-")</f>
        <v>0</v>
      </c>
      <c r="Q526" s="126">
        <v>0</v>
      </c>
      <c r="R526" s="125">
        <f t="shared" ref="R526" si="1909">IFERROR(Q526/L522,"-")</f>
        <v>0</v>
      </c>
      <c r="S526" s="127" t="str">
        <f t="shared" si="1687"/>
        <v>-</v>
      </c>
      <c r="T526" s="122"/>
      <c r="U526" s="122"/>
      <c r="V526" s="122"/>
      <c r="W526" s="122"/>
      <c r="X526" s="122"/>
      <c r="Y526" s="129"/>
    </row>
    <row r="527" spans="2:25" ht="14.25" customHeight="1">
      <c r="B527" s="458"/>
      <c r="C527" s="461"/>
      <c r="D527" s="464"/>
      <c r="E527" s="123" t="s">
        <v>160</v>
      </c>
      <c r="F527" s="209" t="s">
        <v>161</v>
      </c>
      <c r="G527" s="124">
        <v>7015</v>
      </c>
      <c r="H527" s="125">
        <f t="shared" ref="H527" si="1910">IFERROR(G527/G532,"-")</f>
        <v>4.9507815389132131E-3</v>
      </c>
      <c r="I527" s="126">
        <v>1</v>
      </c>
      <c r="J527" s="125">
        <f t="shared" ref="J527" si="1911">IFERROR(I527/D522,"-")</f>
        <v>0.1111111111111111</v>
      </c>
      <c r="K527" s="127">
        <f t="shared" si="1685"/>
        <v>7015</v>
      </c>
      <c r="L527" s="464"/>
      <c r="M527" s="123" t="s">
        <v>160</v>
      </c>
      <c r="N527" s="209" t="s">
        <v>161</v>
      </c>
      <c r="O527" s="124">
        <v>2455</v>
      </c>
      <c r="P527" s="125">
        <f t="shared" ref="P527" si="1912">IFERROR(O527/O532,"-")</f>
        <v>5.1502498867679277E-4</v>
      </c>
      <c r="Q527" s="126">
        <v>1</v>
      </c>
      <c r="R527" s="125">
        <f t="shared" ref="R527" si="1913">IFERROR(Q527/L522,"-")</f>
        <v>4.7619047619047616E-2</v>
      </c>
      <c r="S527" s="127">
        <f t="shared" si="1687"/>
        <v>2455</v>
      </c>
      <c r="T527" s="122"/>
      <c r="U527" s="122"/>
      <c r="V527" s="122"/>
      <c r="W527" s="122"/>
      <c r="X527" s="122"/>
      <c r="Y527" s="129"/>
    </row>
    <row r="528" spans="2:25" ht="14.25" customHeight="1">
      <c r="B528" s="458"/>
      <c r="C528" s="461"/>
      <c r="D528" s="464"/>
      <c r="E528" s="123" t="s">
        <v>162</v>
      </c>
      <c r="F528" s="209" t="s">
        <v>163</v>
      </c>
      <c r="G528" s="124">
        <v>145785</v>
      </c>
      <c r="H528" s="125">
        <f t="shared" ref="H528" si="1914">IFERROR(G528/G532,"-")</f>
        <v>0.10288662674988779</v>
      </c>
      <c r="I528" s="126">
        <v>5</v>
      </c>
      <c r="J528" s="125">
        <f t="shared" ref="J528" si="1915">IFERROR(I528/D522,"-")</f>
        <v>0.55555555555555558</v>
      </c>
      <c r="K528" s="127">
        <f t="shared" si="1685"/>
        <v>29157</v>
      </c>
      <c r="L528" s="464"/>
      <c r="M528" s="123" t="s">
        <v>162</v>
      </c>
      <c r="N528" s="209" t="s">
        <v>163</v>
      </c>
      <c r="O528" s="124">
        <v>1546114</v>
      </c>
      <c r="P528" s="125">
        <f t="shared" ref="P528" si="1916">IFERROR(O528/O532,"-")</f>
        <v>0.32435329749206954</v>
      </c>
      <c r="Q528" s="126">
        <v>10</v>
      </c>
      <c r="R528" s="125">
        <f t="shared" ref="R528" si="1917">IFERROR(Q528/L522,"-")</f>
        <v>0.47619047619047616</v>
      </c>
      <c r="S528" s="127">
        <f t="shared" si="1687"/>
        <v>154611.4</v>
      </c>
      <c r="T528" s="122"/>
      <c r="U528" s="122"/>
      <c r="V528" s="122"/>
      <c r="W528" s="122"/>
      <c r="X528" s="122"/>
      <c r="Y528" s="129"/>
    </row>
    <row r="529" spans="2:25" ht="14.25" customHeight="1">
      <c r="B529" s="458"/>
      <c r="C529" s="461"/>
      <c r="D529" s="464"/>
      <c r="E529" s="123" t="s">
        <v>164</v>
      </c>
      <c r="F529" s="209" t="s">
        <v>165</v>
      </c>
      <c r="G529" s="124">
        <v>0</v>
      </c>
      <c r="H529" s="125">
        <f t="shared" ref="H529" si="1918">IFERROR(G529/G532,"-")</f>
        <v>0</v>
      </c>
      <c r="I529" s="126">
        <v>0</v>
      </c>
      <c r="J529" s="125">
        <f t="shared" ref="J529" si="1919">IFERROR(I529/D522,"-")</f>
        <v>0</v>
      </c>
      <c r="K529" s="127" t="str">
        <f t="shared" si="1685"/>
        <v>-</v>
      </c>
      <c r="L529" s="464"/>
      <c r="M529" s="123" t="s">
        <v>164</v>
      </c>
      <c r="N529" s="209" t="s">
        <v>165</v>
      </c>
      <c r="O529" s="124">
        <v>298</v>
      </c>
      <c r="P529" s="125">
        <f t="shared" ref="P529" si="1920">IFERROR(O529/O532,"-")</f>
        <v>6.2516271537956924E-5</v>
      </c>
      <c r="Q529" s="126">
        <v>1</v>
      </c>
      <c r="R529" s="125">
        <f t="shared" ref="R529" si="1921">IFERROR(Q529/L522,"-")</f>
        <v>4.7619047619047616E-2</v>
      </c>
      <c r="S529" s="127">
        <f t="shared" si="1687"/>
        <v>298</v>
      </c>
      <c r="T529" s="122"/>
      <c r="U529" s="122"/>
      <c r="V529" s="122"/>
      <c r="W529" s="122"/>
      <c r="X529" s="122"/>
      <c r="Y529" s="129"/>
    </row>
    <row r="530" spans="2:25" ht="14.25" customHeight="1">
      <c r="B530" s="458"/>
      <c r="C530" s="461"/>
      <c r="D530" s="464"/>
      <c r="E530" s="123" t="s">
        <v>166</v>
      </c>
      <c r="F530" s="209" t="s">
        <v>167</v>
      </c>
      <c r="G530" s="124">
        <v>2991</v>
      </c>
      <c r="H530" s="125">
        <f t="shared" ref="H530" si="1922">IFERROR(G530/G532,"-")</f>
        <v>2.1108749227212288E-3</v>
      </c>
      <c r="I530" s="126">
        <v>1</v>
      </c>
      <c r="J530" s="125">
        <f t="shared" ref="J530" si="1923">IFERROR(I530/D522,"-")</f>
        <v>0.1111111111111111</v>
      </c>
      <c r="K530" s="127">
        <f t="shared" si="1685"/>
        <v>2991</v>
      </c>
      <c r="L530" s="464"/>
      <c r="M530" s="123" t="s">
        <v>166</v>
      </c>
      <c r="N530" s="209" t="s">
        <v>167</v>
      </c>
      <c r="O530" s="124">
        <v>43031</v>
      </c>
      <c r="P530" s="125">
        <f t="shared" ref="P530" si="1924">IFERROR(O530/O532,"-")</f>
        <v>9.0273076528517588E-3</v>
      </c>
      <c r="Q530" s="126">
        <v>6</v>
      </c>
      <c r="R530" s="125">
        <f t="shared" ref="R530" si="1925">IFERROR(Q530/L522,"-")</f>
        <v>0.2857142857142857</v>
      </c>
      <c r="S530" s="127">
        <f t="shared" si="1687"/>
        <v>7171.833333333333</v>
      </c>
      <c r="T530" s="122"/>
      <c r="U530" s="122"/>
      <c r="V530" s="122"/>
      <c r="W530" s="122"/>
      <c r="X530" s="122"/>
      <c r="Y530" s="129"/>
    </row>
    <row r="531" spans="2:25" ht="14.25" customHeight="1">
      <c r="B531" s="458"/>
      <c r="C531" s="461"/>
      <c r="D531" s="464"/>
      <c r="E531" s="130" t="s">
        <v>177</v>
      </c>
      <c r="F531" s="210" t="s">
        <v>178</v>
      </c>
      <c r="G531" s="131">
        <v>18966</v>
      </c>
      <c r="H531" s="132">
        <f t="shared" ref="H531" si="1926">IFERROR(G531/G532,"-")</f>
        <v>1.3385106581187172E-2</v>
      </c>
      <c r="I531" s="133">
        <v>1</v>
      </c>
      <c r="J531" s="132">
        <f t="shared" ref="J531" si="1927">IFERROR(I531/D522,"-")</f>
        <v>0.1111111111111111</v>
      </c>
      <c r="K531" s="134">
        <f t="shared" si="1685"/>
        <v>18966</v>
      </c>
      <c r="L531" s="464"/>
      <c r="M531" s="130" t="s">
        <v>177</v>
      </c>
      <c r="N531" s="210" t="s">
        <v>178</v>
      </c>
      <c r="O531" s="131">
        <v>749860</v>
      </c>
      <c r="P531" s="132">
        <f t="shared" ref="P531" si="1928">IFERROR(O531/O532,"-")</f>
        <v>0.15731023951494086</v>
      </c>
      <c r="Q531" s="133">
        <v>6</v>
      </c>
      <c r="R531" s="132">
        <f t="shared" ref="R531" si="1929">IFERROR(Q531/L522,"-")</f>
        <v>0.2857142857142857</v>
      </c>
      <c r="S531" s="134">
        <f t="shared" si="1687"/>
        <v>124976.66666666667</v>
      </c>
      <c r="T531" s="122"/>
      <c r="U531" s="122"/>
      <c r="V531" s="122"/>
      <c r="W531" s="122"/>
      <c r="X531" s="122"/>
      <c r="Y531" s="129"/>
    </row>
    <row r="532" spans="2:25" ht="14.25" customHeight="1">
      <c r="B532" s="459"/>
      <c r="C532" s="462"/>
      <c r="D532" s="465"/>
      <c r="E532" s="135" t="s">
        <v>179</v>
      </c>
      <c r="F532" s="211"/>
      <c r="G532" s="136">
        <v>1416948</v>
      </c>
      <c r="H532" s="137" t="s">
        <v>181</v>
      </c>
      <c r="I532" s="138">
        <v>9</v>
      </c>
      <c r="J532" s="137">
        <f t="shared" ref="J532" si="1930">IFERROR(I532/D522,"-")</f>
        <v>1</v>
      </c>
      <c r="K532" s="139">
        <f t="shared" ref="K532:K597" si="1931">IFERROR(G532/I532,"-")</f>
        <v>157438.66666666666</v>
      </c>
      <c r="L532" s="465"/>
      <c r="M532" s="135" t="s">
        <v>179</v>
      </c>
      <c r="N532" s="211"/>
      <c r="O532" s="136">
        <v>4766759</v>
      </c>
      <c r="P532" s="137" t="s">
        <v>181</v>
      </c>
      <c r="Q532" s="138">
        <v>20</v>
      </c>
      <c r="R532" s="137">
        <f t="shared" ref="R532" si="1932">IFERROR(Q532/L522,"-")</f>
        <v>0.95238095238095233</v>
      </c>
      <c r="S532" s="139">
        <f t="shared" ref="S532:S597" si="1933">IFERROR(O532/Q532,"-")</f>
        <v>238337.95</v>
      </c>
      <c r="T532" s="122"/>
      <c r="U532" s="122"/>
      <c r="V532" s="122"/>
      <c r="W532" s="122"/>
      <c r="X532" s="122"/>
      <c r="Y532" s="129"/>
    </row>
    <row r="533" spans="2:25" ht="14.25" customHeight="1">
      <c r="B533" s="457">
        <v>49</v>
      </c>
      <c r="C533" s="460" t="s">
        <v>28</v>
      </c>
      <c r="D533" s="463">
        <f t="shared" ref="D533" si="1934">VLOOKUP(C533,$V$5:$X$78,2,0)</f>
        <v>11</v>
      </c>
      <c r="E533" s="117" t="s">
        <v>150</v>
      </c>
      <c r="F533" s="207" t="s">
        <v>151</v>
      </c>
      <c r="G533" s="118">
        <v>150589</v>
      </c>
      <c r="H533" s="119">
        <f t="shared" ref="H533" si="1935">IFERROR(G533/G543,"-")</f>
        <v>3.7056550063709441E-2</v>
      </c>
      <c r="I533" s="120">
        <v>10</v>
      </c>
      <c r="J533" s="119">
        <f t="shared" ref="J533" si="1936">IFERROR(I533/D533,"-")</f>
        <v>0.90909090909090906</v>
      </c>
      <c r="K533" s="121">
        <f t="shared" si="1931"/>
        <v>15058.9</v>
      </c>
      <c r="L533" s="463">
        <f t="shared" ref="L533" si="1937">VLOOKUP(C533,$V$5:$X$78,3,0)</f>
        <v>38</v>
      </c>
      <c r="M533" s="117" t="s">
        <v>150</v>
      </c>
      <c r="N533" s="207" t="s">
        <v>151</v>
      </c>
      <c r="O533" s="118">
        <v>2736692</v>
      </c>
      <c r="P533" s="119">
        <f t="shared" ref="P533" si="1938">IFERROR(O533/O543,"-")</f>
        <v>0.31749268333089514</v>
      </c>
      <c r="Q533" s="120">
        <v>30</v>
      </c>
      <c r="R533" s="119">
        <f t="shared" ref="R533" si="1939">IFERROR(Q533/L533,"-")</f>
        <v>0.78947368421052633</v>
      </c>
      <c r="S533" s="121">
        <f t="shared" si="1933"/>
        <v>91223.066666666666</v>
      </c>
      <c r="T533" s="122"/>
      <c r="U533" s="122"/>
      <c r="V533" s="122"/>
      <c r="W533" s="122"/>
      <c r="X533" s="122"/>
      <c r="Y533" s="129"/>
    </row>
    <row r="534" spans="2:25" ht="14.25" customHeight="1">
      <c r="B534" s="458"/>
      <c r="C534" s="461"/>
      <c r="D534" s="464"/>
      <c r="E534" s="123" t="s">
        <v>152</v>
      </c>
      <c r="F534" s="208" t="s">
        <v>153</v>
      </c>
      <c r="G534" s="124">
        <v>87527</v>
      </c>
      <c r="H534" s="125">
        <f t="shared" ref="H534" si="1940">IFERROR(G534/G543,"-")</f>
        <v>2.1538416865948349E-2</v>
      </c>
      <c r="I534" s="126">
        <v>3</v>
      </c>
      <c r="J534" s="125">
        <f t="shared" ref="J534" si="1941">IFERROR(I534/D533,"-")</f>
        <v>0.27272727272727271</v>
      </c>
      <c r="K534" s="127">
        <f t="shared" si="1931"/>
        <v>29175.666666666668</v>
      </c>
      <c r="L534" s="464"/>
      <c r="M534" s="123" t="s">
        <v>152</v>
      </c>
      <c r="N534" s="208" t="s">
        <v>153</v>
      </c>
      <c r="O534" s="124">
        <v>556790</v>
      </c>
      <c r="P534" s="125">
        <f t="shared" ref="P534" si="1942">IFERROR(O534/O543,"-")</f>
        <v>6.459504801848695E-2</v>
      </c>
      <c r="Q534" s="126">
        <v>16</v>
      </c>
      <c r="R534" s="125">
        <f t="shared" ref="R534" si="1943">IFERROR(Q534/L533,"-")</f>
        <v>0.42105263157894735</v>
      </c>
      <c r="S534" s="127">
        <f t="shared" si="1933"/>
        <v>34799.375</v>
      </c>
      <c r="T534" s="122"/>
      <c r="U534" s="122"/>
      <c r="V534" s="122"/>
      <c r="W534" s="122"/>
      <c r="X534" s="122"/>
      <c r="Y534" s="129"/>
    </row>
    <row r="535" spans="2:25" ht="14.25" customHeight="1">
      <c r="B535" s="458"/>
      <c r="C535" s="461"/>
      <c r="D535" s="464"/>
      <c r="E535" s="123" t="s">
        <v>154</v>
      </c>
      <c r="F535" s="209" t="s">
        <v>155</v>
      </c>
      <c r="G535" s="124">
        <v>719888</v>
      </c>
      <c r="H535" s="125">
        <f t="shared" ref="H535" si="1944">IFERROR(G535/G543,"-")</f>
        <v>0.17714816960245211</v>
      </c>
      <c r="I535" s="126">
        <v>11</v>
      </c>
      <c r="J535" s="125">
        <f t="shared" ref="J535" si="1945">IFERROR(I535/D533,"-")</f>
        <v>1</v>
      </c>
      <c r="K535" s="127">
        <f t="shared" si="1931"/>
        <v>65444.36363636364</v>
      </c>
      <c r="L535" s="464"/>
      <c r="M535" s="123" t="s">
        <v>154</v>
      </c>
      <c r="N535" s="209" t="s">
        <v>155</v>
      </c>
      <c r="O535" s="124">
        <v>1833717</v>
      </c>
      <c r="P535" s="125">
        <f t="shared" ref="P535" si="1946">IFERROR(O535/O543,"-")</f>
        <v>0.21273556936603719</v>
      </c>
      <c r="Q535" s="126">
        <v>30</v>
      </c>
      <c r="R535" s="125">
        <f t="shared" ref="R535" si="1947">IFERROR(Q535/L533,"-")</f>
        <v>0.78947368421052633</v>
      </c>
      <c r="S535" s="127">
        <f t="shared" si="1933"/>
        <v>61123.9</v>
      </c>
      <c r="T535" s="122"/>
      <c r="U535" s="122"/>
      <c r="V535" s="122"/>
      <c r="W535" s="122"/>
      <c r="X535" s="122"/>
      <c r="Y535" s="129"/>
    </row>
    <row r="536" spans="2:25" ht="14.25" customHeight="1">
      <c r="B536" s="458"/>
      <c r="C536" s="461"/>
      <c r="D536" s="464"/>
      <c r="E536" s="123" t="s">
        <v>156</v>
      </c>
      <c r="F536" s="209" t="s">
        <v>157</v>
      </c>
      <c r="G536" s="124">
        <v>274432</v>
      </c>
      <c r="H536" s="125">
        <f t="shared" ref="H536" si="1948">IFERROR(G536/G543,"-")</f>
        <v>6.7531513902635051E-2</v>
      </c>
      <c r="I536" s="126">
        <v>5</v>
      </c>
      <c r="J536" s="125">
        <f t="shared" ref="J536" si="1949">IFERROR(I536/D533,"-")</f>
        <v>0.45454545454545453</v>
      </c>
      <c r="K536" s="127">
        <f t="shared" si="1931"/>
        <v>54886.400000000001</v>
      </c>
      <c r="L536" s="464"/>
      <c r="M536" s="123" t="s">
        <v>156</v>
      </c>
      <c r="N536" s="209" t="s">
        <v>157</v>
      </c>
      <c r="O536" s="124">
        <v>1433002</v>
      </c>
      <c r="P536" s="125">
        <f t="shared" ref="P536" si="1950">IFERROR(O536/O543,"-")</f>
        <v>0.16624729790511295</v>
      </c>
      <c r="Q536" s="126">
        <v>14</v>
      </c>
      <c r="R536" s="125">
        <f t="shared" ref="R536" si="1951">IFERROR(Q536/L533,"-")</f>
        <v>0.36842105263157893</v>
      </c>
      <c r="S536" s="127">
        <f t="shared" si="1933"/>
        <v>102357.28571428571</v>
      </c>
      <c r="T536" s="122"/>
      <c r="U536" s="122"/>
      <c r="V536" s="122"/>
      <c r="W536" s="122"/>
      <c r="X536" s="122"/>
      <c r="Y536" s="129"/>
    </row>
    <row r="537" spans="2:25" ht="14.25" customHeight="1">
      <c r="B537" s="458"/>
      <c r="C537" s="461"/>
      <c r="D537" s="464"/>
      <c r="E537" s="123" t="s">
        <v>158</v>
      </c>
      <c r="F537" s="209" t="s">
        <v>159</v>
      </c>
      <c r="G537" s="124">
        <v>0</v>
      </c>
      <c r="H537" s="125">
        <f t="shared" ref="H537" si="1952">IFERROR(G537/G543,"-")</f>
        <v>0</v>
      </c>
      <c r="I537" s="126">
        <v>0</v>
      </c>
      <c r="J537" s="125">
        <f t="shared" ref="J537" si="1953">IFERROR(I537/D533,"-")</f>
        <v>0</v>
      </c>
      <c r="K537" s="127" t="str">
        <f t="shared" si="1931"/>
        <v>-</v>
      </c>
      <c r="L537" s="464"/>
      <c r="M537" s="123" t="s">
        <v>158</v>
      </c>
      <c r="N537" s="209" t="s">
        <v>159</v>
      </c>
      <c r="O537" s="124">
        <v>0</v>
      </c>
      <c r="P537" s="125">
        <f t="shared" ref="P537" si="1954">IFERROR(O537/O543,"-")</f>
        <v>0</v>
      </c>
      <c r="Q537" s="126">
        <v>0</v>
      </c>
      <c r="R537" s="125">
        <f t="shared" ref="R537" si="1955">IFERROR(Q537/L533,"-")</f>
        <v>0</v>
      </c>
      <c r="S537" s="127" t="str">
        <f t="shared" si="1933"/>
        <v>-</v>
      </c>
      <c r="T537" s="122"/>
      <c r="U537" s="122"/>
      <c r="V537" s="122"/>
      <c r="W537" s="122"/>
      <c r="X537" s="122"/>
      <c r="Y537" s="129"/>
    </row>
    <row r="538" spans="2:25" ht="14.25" customHeight="1">
      <c r="B538" s="458"/>
      <c r="C538" s="461"/>
      <c r="D538" s="464"/>
      <c r="E538" s="123" t="s">
        <v>160</v>
      </c>
      <c r="F538" s="209" t="s">
        <v>161</v>
      </c>
      <c r="G538" s="124">
        <v>9809</v>
      </c>
      <c r="H538" s="125">
        <f t="shared" ref="H538" si="1956">IFERROR(G538/G543,"-")</f>
        <v>2.4137732475474696E-3</v>
      </c>
      <c r="I538" s="126">
        <v>2</v>
      </c>
      <c r="J538" s="125">
        <f t="shared" ref="J538" si="1957">IFERROR(I538/D533,"-")</f>
        <v>0.18181818181818182</v>
      </c>
      <c r="K538" s="127">
        <f t="shared" si="1931"/>
        <v>4904.5</v>
      </c>
      <c r="L538" s="464"/>
      <c r="M538" s="123" t="s">
        <v>160</v>
      </c>
      <c r="N538" s="209" t="s">
        <v>161</v>
      </c>
      <c r="O538" s="124">
        <v>0</v>
      </c>
      <c r="P538" s="125">
        <f t="shared" ref="P538" si="1958">IFERROR(O538/O543,"-")</f>
        <v>0</v>
      </c>
      <c r="Q538" s="126">
        <v>0</v>
      </c>
      <c r="R538" s="125">
        <f t="shared" ref="R538" si="1959">IFERROR(Q538/L533,"-")</f>
        <v>0</v>
      </c>
      <c r="S538" s="127" t="str">
        <f t="shared" si="1933"/>
        <v>-</v>
      </c>
      <c r="T538" s="122"/>
      <c r="U538" s="122"/>
      <c r="V538" s="122"/>
      <c r="W538" s="122"/>
      <c r="X538" s="122"/>
      <c r="Y538" s="129"/>
    </row>
    <row r="539" spans="2:25" ht="14.25" customHeight="1">
      <c r="B539" s="458"/>
      <c r="C539" s="461"/>
      <c r="D539" s="464"/>
      <c r="E539" s="123" t="s">
        <v>162</v>
      </c>
      <c r="F539" s="209" t="s">
        <v>163</v>
      </c>
      <c r="G539" s="124">
        <v>443190</v>
      </c>
      <c r="H539" s="125">
        <f t="shared" ref="H539" si="1960">IFERROR(G539/G543,"-")</f>
        <v>0.10905904430426781</v>
      </c>
      <c r="I539" s="126">
        <v>6</v>
      </c>
      <c r="J539" s="125">
        <f t="shared" ref="J539" si="1961">IFERROR(I539/D533,"-")</f>
        <v>0.54545454545454541</v>
      </c>
      <c r="K539" s="127">
        <f t="shared" si="1931"/>
        <v>73865</v>
      </c>
      <c r="L539" s="464"/>
      <c r="M539" s="123" t="s">
        <v>162</v>
      </c>
      <c r="N539" s="209" t="s">
        <v>163</v>
      </c>
      <c r="O539" s="124">
        <v>1082366</v>
      </c>
      <c r="P539" s="125">
        <f t="shared" ref="P539" si="1962">IFERROR(O539/O543,"-")</f>
        <v>0.12556885673876622</v>
      </c>
      <c r="Q539" s="126">
        <v>8</v>
      </c>
      <c r="R539" s="125">
        <f t="shared" ref="R539" si="1963">IFERROR(Q539/L533,"-")</f>
        <v>0.21052631578947367</v>
      </c>
      <c r="S539" s="127">
        <f t="shared" si="1933"/>
        <v>135295.75</v>
      </c>
      <c r="T539" s="122"/>
      <c r="U539" s="122"/>
      <c r="V539" s="122"/>
      <c r="W539" s="122"/>
      <c r="X539" s="122"/>
      <c r="Y539" s="129"/>
    </row>
    <row r="540" spans="2:25" ht="14.25" customHeight="1">
      <c r="B540" s="458"/>
      <c r="C540" s="461"/>
      <c r="D540" s="464"/>
      <c r="E540" s="123" t="s">
        <v>164</v>
      </c>
      <c r="F540" s="209" t="s">
        <v>165</v>
      </c>
      <c r="G540" s="124">
        <v>0</v>
      </c>
      <c r="H540" s="125">
        <f t="shared" ref="H540" si="1964">IFERROR(G540/G543,"-")</f>
        <v>0</v>
      </c>
      <c r="I540" s="126">
        <v>0</v>
      </c>
      <c r="J540" s="125">
        <f t="shared" ref="J540" si="1965">IFERROR(I540/D533,"-")</f>
        <v>0</v>
      </c>
      <c r="K540" s="127" t="str">
        <f t="shared" si="1931"/>
        <v>-</v>
      </c>
      <c r="L540" s="464"/>
      <c r="M540" s="123" t="s">
        <v>164</v>
      </c>
      <c r="N540" s="209" t="s">
        <v>165</v>
      </c>
      <c r="O540" s="124">
        <v>0</v>
      </c>
      <c r="P540" s="125">
        <f t="shared" ref="P540" si="1966">IFERROR(O540/O543,"-")</f>
        <v>0</v>
      </c>
      <c r="Q540" s="126">
        <v>0</v>
      </c>
      <c r="R540" s="125">
        <f t="shared" ref="R540" si="1967">IFERROR(Q540/L533,"-")</f>
        <v>0</v>
      </c>
      <c r="S540" s="127" t="str">
        <f t="shared" si="1933"/>
        <v>-</v>
      </c>
      <c r="T540" s="122"/>
      <c r="U540" s="122"/>
      <c r="V540" s="122"/>
      <c r="W540" s="122"/>
      <c r="X540" s="122"/>
      <c r="Y540" s="129"/>
    </row>
    <row r="541" spans="2:25" ht="14.25" customHeight="1">
      <c r="B541" s="458"/>
      <c r="C541" s="461"/>
      <c r="D541" s="464"/>
      <c r="E541" s="123" t="s">
        <v>166</v>
      </c>
      <c r="F541" s="209" t="s">
        <v>167</v>
      </c>
      <c r="G541" s="124">
        <v>8244</v>
      </c>
      <c r="H541" s="125">
        <f t="shared" ref="H541" si="1968">IFERROR(G541/G543,"-")</f>
        <v>2.0286621116098829E-3</v>
      </c>
      <c r="I541" s="126">
        <v>2</v>
      </c>
      <c r="J541" s="125">
        <f t="shared" ref="J541" si="1969">IFERROR(I541/D533,"-")</f>
        <v>0.18181818181818182</v>
      </c>
      <c r="K541" s="127">
        <f t="shared" si="1931"/>
        <v>4122</v>
      </c>
      <c r="L541" s="464"/>
      <c r="M541" s="123" t="s">
        <v>166</v>
      </c>
      <c r="N541" s="209" t="s">
        <v>167</v>
      </c>
      <c r="O541" s="124">
        <v>3798</v>
      </c>
      <c r="P541" s="125">
        <f t="shared" ref="P541" si="1970">IFERROR(O541/O543,"-")</f>
        <v>4.4061853189571193E-4</v>
      </c>
      <c r="Q541" s="126">
        <v>2</v>
      </c>
      <c r="R541" s="125">
        <f t="shared" ref="R541" si="1971">IFERROR(Q541/L533,"-")</f>
        <v>5.2631578947368418E-2</v>
      </c>
      <c r="S541" s="127">
        <f t="shared" si="1933"/>
        <v>1899</v>
      </c>
      <c r="T541" s="122"/>
      <c r="U541" s="122"/>
      <c r="V541" s="122"/>
      <c r="W541" s="122"/>
      <c r="X541" s="122"/>
      <c r="Y541" s="129"/>
    </row>
    <row r="542" spans="2:25" ht="14.25" customHeight="1">
      <c r="B542" s="458"/>
      <c r="C542" s="461"/>
      <c r="D542" s="464"/>
      <c r="E542" s="130" t="s">
        <v>177</v>
      </c>
      <c r="F542" s="210" t="s">
        <v>178</v>
      </c>
      <c r="G542" s="131">
        <v>2370083</v>
      </c>
      <c r="H542" s="132">
        <f t="shared" ref="H542" si="1972">IFERROR(G542/G543,"-")</f>
        <v>0.58322386990182984</v>
      </c>
      <c r="I542" s="133">
        <v>2</v>
      </c>
      <c r="J542" s="132">
        <f t="shared" ref="J542" si="1973">IFERROR(I542/D533,"-")</f>
        <v>0.18181818181818182</v>
      </c>
      <c r="K542" s="134">
        <f t="shared" si="1931"/>
        <v>1185041.5</v>
      </c>
      <c r="L542" s="464"/>
      <c r="M542" s="130" t="s">
        <v>177</v>
      </c>
      <c r="N542" s="210" t="s">
        <v>178</v>
      </c>
      <c r="O542" s="131">
        <v>973336</v>
      </c>
      <c r="P542" s="132">
        <f t="shared" ref="P542" si="1974">IFERROR(O542/O543,"-")</f>
        <v>0.11291992610880586</v>
      </c>
      <c r="Q542" s="133">
        <v>9</v>
      </c>
      <c r="R542" s="132">
        <f t="shared" ref="R542" si="1975">IFERROR(Q542/L533,"-")</f>
        <v>0.23684210526315788</v>
      </c>
      <c r="S542" s="134">
        <f t="shared" si="1933"/>
        <v>108148.44444444444</v>
      </c>
      <c r="T542" s="122"/>
      <c r="U542" s="122"/>
      <c r="V542" s="122"/>
      <c r="W542" s="122"/>
      <c r="X542" s="122"/>
      <c r="Y542" s="129"/>
    </row>
    <row r="543" spans="2:25" ht="14.25" customHeight="1">
      <c r="B543" s="459"/>
      <c r="C543" s="462"/>
      <c r="D543" s="465"/>
      <c r="E543" s="135" t="s">
        <v>179</v>
      </c>
      <c r="F543" s="211"/>
      <c r="G543" s="136">
        <v>4063762</v>
      </c>
      <c r="H543" s="137" t="s">
        <v>181</v>
      </c>
      <c r="I543" s="138">
        <v>11</v>
      </c>
      <c r="J543" s="137">
        <f t="shared" ref="J543" si="1976">IFERROR(I543/D533,"-")</f>
        <v>1</v>
      </c>
      <c r="K543" s="139">
        <f t="shared" si="1931"/>
        <v>369432.90909090912</v>
      </c>
      <c r="L543" s="465"/>
      <c r="M543" s="135" t="s">
        <v>179</v>
      </c>
      <c r="N543" s="211"/>
      <c r="O543" s="136">
        <v>8619701</v>
      </c>
      <c r="P543" s="137" t="s">
        <v>181</v>
      </c>
      <c r="Q543" s="138">
        <v>35</v>
      </c>
      <c r="R543" s="137">
        <f t="shared" ref="R543" si="1977">IFERROR(Q543/L533,"-")</f>
        <v>0.92105263157894735</v>
      </c>
      <c r="S543" s="139">
        <f t="shared" si="1933"/>
        <v>246277.17142857143</v>
      </c>
      <c r="T543" s="122"/>
      <c r="U543" s="122"/>
      <c r="V543" s="122"/>
      <c r="W543" s="122"/>
      <c r="X543" s="122"/>
      <c r="Y543" s="129"/>
    </row>
    <row r="544" spans="2:25" ht="14.25" customHeight="1">
      <c r="B544" s="457">
        <v>50</v>
      </c>
      <c r="C544" s="460" t="s">
        <v>17</v>
      </c>
      <c r="D544" s="463">
        <f t="shared" ref="D544" si="1978">VLOOKUP(C544,$V$5:$X$78,2,0)</f>
        <v>19</v>
      </c>
      <c r="E544" s="117" t="s">
        <v>150</v>
      </c>
      <c r="F544" s="207" t="s">
        <v>151</v>
      </c>
      <c r="G544" s="118">
        <v>2150990</v>
      </c>
      <c r="H544" s="119">
        <f t="shared" ref="H544" si="1979">IFERROR(G544/G554,"-")</f>
        <v>0.20300831214839099</v>
      </c>
      <c r="I544" s="120">
        <v>18</v>
      </c>
      <c r="J544" s="119">
        <f t="shared" ref="J544" si="1980">IFERROR(I544/D544,"-")</f>
        <v>0.94736842105263153</v>
      </c>
      <c r="K544" s="121">
        <f t="shared" si="1931"/>
        <v>119499.44444444444</v>
      </c>
      <c r="L544" s="463">
        <f t="shared" ref="L544" si="1981">VLOOKUP(C544,$V$5:$X$78,3,0)</f>
        <v>82</v>
      </c>
      <c r="M544" s="117" t="s">
        <v>150</v>
      </c>
      <c r="N544" s="207" t="s">
        <v>151</v>
      </c>
      <c r="O544" s="118">
        <v>4624725</v>
      </c>
      <c r="P544" s="119">
        <f t="shared" ref="P544" si="1982">IFERROR(O544/O554,"-")</f>
        <v>0.12962816172076158</v>
      </c>
      <c r="Q544" s="120">
        <v>59</v>
      </c>
      <c r="R544" s="119">
        <f t="shared" ref="R544" si="1983">IFERROR(Q544/L544,"-")</f>
        <v>0.71951219512195119</v>
      </c>
      <c r="S544" s="121">
        <f t="shared" si="1933"/>
        <v>78385.169491525419</v>
      </c>
      <c r="T544" s="122"/>
      <c r="U544" s="122"/>
      <c r="V544" s="122"/>
      <c r="W544" s="122"/>
      <c r="X544" s="122"/>
      <c r="Y544" s="129"/>
    </row>
    <row r="545" spans="2:25" ht="14.25" customHeight="1">
      <c r="B545" s="458"/>
      <c r="C545" s="461"/>
      <c r="D545" s="464"/>
      <c r="E545" s="123" t="s">
        <v>152</v>
      </c>
      <c r="F545" s="208" t="s">
        <v>153</v>
      </c>
      <c r="G545" s="124">
        <v>453426</v>
      </c>
      <c r="H545" s="125">
        <f t="shared" ref="H545" si="1984">IFERROR(G545/G554,"-")</f>
        <v>4.2793898132579104E-2</v>
      </c>
      <c r="I545" s="126">
        <v>11</v>
      </c>
      <c r="J545" s="125">
        <f t="shared" ref="J545" si="1985">IFERROR(I545/D544,"-")</f>
        <v>0.57894736842105265</v>
      </c>
      <c r="K545" s="127">
        <f t="shared" si="1931"/>
        <v>41220.545454545456</v>
      </c>
      <c r="L545" s="464"/>
      <c r="M545" s="123" t="s">
        <v>152</v>
      </c>
      <c r="N545" s="208" t="s">
        <v>153</v>
      </c>
      <c r="O545" s="124">
        <v>900127</v>
      </c>
      <c r="P545" s="125">
        <f t="shared" ref="P545" si="1986">IFERROR(O545/O554,"-")</f>
        <v>2.5229999259463853E-2</v>
      </c>
      <c r="Q545" s="126">
        <v>28</v>
      </c>
      <c r="R545" s="125">
        <f t="shared" ref="R545" si="1987">IFERROR(Q545/L544,"-")</f>
        <v>0.34146341463414637</v>
      </c>
      <c r="S545" s="127">
        <f t="shared" si="1933"/>
        <v>32147.392857142859</v>
      </c>
      <c r="T545" s="122"/>
      <c r="U545" s="122"/>
      <c r="V545" s="122"/>
      <c r="W545" s="122"/>
      <c r="X545" s="122"/>
      <c r="Y545" s="129"/>
    </row>
    <row r="546" spans="2:25" ht="14.25" customHeight="1">
      <c r="B546" s="458"/>
      <c r="C546" s="461"/>
      <c r="D546" s="464"/>
      <c r="E546" s="123" t="s">
        <v>154</v>
      </c>
      <c r="F546" s="209" t="s">
        <v>155</v>
      </c>
      <c r="G546" s="124">
        <v>1128122</v>
      </c>
      <c r="H546" s="125">
        <f t="shared" ref="H546" si="1988">IFERROR(G546/G554,"-")</f>
        <v>0.10647104036628117</v>
      </c>
      <c r="I546" s="126">
        <v>16</v>
      </c>
      <c r="J546" s="125">
        <f t="shared" ref="J546" si="1989">IFERROR(I546/D544,"-")</f>
        <v>0.84210526315789469</v>
      </c>
      <c r="K546" s="127">
        <f t="shared" si="1931"/>
        <v>70507.625</v>
      </c>
      <c r="L546" s="464"/>
      <c r="M546" s="123" t="s">
        <v>154</v>
      </c>
      <c r="N546" s="209" t="s">
        <v>155</v>
      </c>
      <c r="O546" s="124">
        <v>4087760</v>
      </c>
      <c r="P546" s="125">
        <f t="shared" ref="P546" si="1990">IFERROR(O546/O554,"-")</f>
        <v>0.11457736716359576</v>
      </c>
      <c r="Q546" s="126">
        <v>52</v>
      </c>
      <c r="R546" s="125">
        <f t="shared" ref="R546" si="1991">IFERROR(Q546/L544,"-")</f>
        <v>0.63414634146341464</v>
      </c>
      <c r="S546" s="127">
        <f t="shared" si="1933"/>
        <v>78610.769230769234</v>
      </c>
      <c r="T546" s="122"/>
      <c r="U546" s="122"/>
      <c r="V546" s="122"/>
      <c r="W546" s="122"/>
      <c r="X546" s="122"/>
      <c r="Y546" s="129"/>
    </row>
    <row r="547" spans="2:25" ht="14.25" customHeight="1">
      <c r="B547" s="458"/>
      <c r="C547" s="461"/>
      <c r="D547" s="464"/>
      <c r="E547" s="123" t="s">
        <v>156</v>
      </c>
      <c r="F547" s="209" t="s">
        <v>157</v>
      </c>
      <c r="G547" s="124">
        <v>479255</v>
      </c>
      <c r="H547" s="125">
        <f t="shared" ref="H547" si="1992">IFERROR(G547/G554,"-")</f>
        <v>4.5231613647054206E-2</v>
      </c>
      <c r="I547" s="126">
        <v>9</v>
      </c>
      <c r="J547" s="125">
        <f t="shared" ref="J547" si="1993">IFERROR(I547/D544,"-")</f>
        <v>0.47368421052631576</v>
      </c>
      <c r="K547" s="127">
        <f t="shared" si="1931"/>
        <v>53250.555555555555</v>
      </c>
      <c r="L547" s="464"/>
      <c r="M547" s="123" t="s">
        <v>156</v>
      </c>
      <c r="N547" s="209" t="s">
        <v>157</v>
      </c>
      <c r="O547" s="124">
        <v>3517119</v>
      </c>
      <c r="P547" s="125">
        <f t="shared" ref="P547" si="1994">IFERROR(O547/O554,"-")</f>
        <v>9.8582655298025998E-2</v>
      </c>
      <c r="Q547" s="126">
        <v>29</v>
      </c>
      <c r="R547" s="125">
        <f t="shared" ref="R547" si="1995">IFERROR(Q547/L544,"-")</f>
        <v>0.35365853658536583</v>
      </c>
      <c r="S547" s="127">
        <f t="shared" si="1933"/>
        <v>121279.96551724138</v>
      </c>
      <c r="T547" s="122"/>
      <c r="U547" s="122"/>
      <c r="V547" s="122"/>
      <c r="W547" s="122"/>
      <c r="X547" s="122"/>
      <c r="Y547" s="129"/>
    </row>
    <row r="548" spans="2:25" ht="14.25" customHeight="1">
      <c r="B548" s="458"/>
      <c r="C548" s="461"/>
      <c r="D548" s="464"/>
      <c r="E548" s="123" t="s">
        <v>158</v>
      </c>
      <c r="F548" s="209" t="s">
        <v>159</v>
      </c>
      <c r="G548" s="124">
        <v>2603835</v>
      </c>
      <c r="H548" s="125">
        <f t="shared" ref="H548" si="1996">IFERROR(G548/G554,"-")</f>
        <v>0.24574737607469382</v>
      </c>
      <c r="I548" s="126">
        <v>1</v>
      </c>
      <c r="J548" s="125">
        <f t="shared" ref="J548" si="1997">IFERROR(I548/D544,"-")</f>
        <v>5.2631578947368418E-2</v>
      </c>
      <c r="K548" s="127">
        <f t="shared" si="1931"/>
        <v>2603835</v>
      </c>
      <c r="L548" s="464"/>
      <c r="M548" s="123" t="s">
        <v>158</v>
      </c>
      <c r="N548" s="209" t="s">
        <v>159</v>
      </c>
      <c r="O548" s="124">
        <v>3492</v>
      </c>
      <c r="P548" s="125">
        <f t="shared" ref="P548" si="1998">IFERROR(O548/O554,"-")</f>
        <v>9.7878585370784099E-5</v>
      </c>
      <c r="Q548" s="126">
        <v>1</v>
      </c>
      <c r="R548" s="125">
        <f t="shared" ref="R548" si="1999">IFERROR(Q548/L544,"-")</f>
        <v>1.2195121951219513E-2</v>
      </c>
      <c r="S548" s="127">
        <f t="shared" si="1933"/>
        <v>3492</v>
      </c>
      <c r="T548" s="122"/>
      <c r="U548" s="122"/>
      <c r="V548" s="122"/>
      <c r="W548" s="122"/>
      <c r="X548" s="122"/>
      <c r="Y548" s="129"/>
    </row>
    <row r="549" spans="2:25" ht="14.25" customHeight="1">
      <c r="B549" s="458"/>
      <c r="C549" s="461"/>
      <c r="D549" s="464"/>
      <c r="E549" s="123" t="s">
        <v>160</v>
      </c>
      <c r="F549" s="209" t="s">
        <v>161</v>
      </c>
      <c r="G549" s="124">
        <v>4958</v>
      </c>
      <c r="H549" s="125">
        <f t="shared" ref="H549" si="2000">IFERROR(G549/G554,"-")</f>
        <v>4.6793114409259109E-4</v>
      </c>
      <c r="I549" s="126">
        <v>3</v>
      </c>
      <c r="J549" s="125">
        <f t="shared" ref="J549" si="2001">IFERROR(I549/D544,"-")</f>
        <v>0.15789473684210525</v>
      </c>
      <c r="K549" s="127">
        <f t="shared" si="1931"/>
        <v>1652.6666666666667</v>
      </c>
      <c r="L549" s="464"/>
      <c r="M549" s="123" t="s">
        <v>160</v>
      </c>
      <c r="N549" s="209" t="s">
        <v>161</v>
      </c>
      <c r="O549" s="124">
        <v>1099915</v>
      </c>
      <c r="P549" s="125">
        <f t="shared" ref="P549" si="2002">IFERROR(O549/O554,"-")</f>
        <v>3.0829932482275484E-2</v>
      </c>
      <c r="Q549" s="126">
        <v>8</v>
      </c>
      <c r="R549" s="125">
        <f t="shared" ref="R549" si="2003">IFERROR(Q549/L544,"-")</f>
        <v>9.7560975609756101E-2</v>
      </c>
      <c r="S549" s="127">
        <f t="shared" si="1933"/>
        <v>137489.375</v>
      </c>
      <c r="T549" s="122"/>
      <c r="U549" s="122"/>
      <c r="V549" s="122"/>
      <c r="W549" s="122"/>
      <c r="X549" s="122"/>
      <c r="Y549" s="129"/>
    </row>
    <row r="550" spans="2:25" ht="14.25" customHeight="1">
      <c r="B550" s="458"/>
      <c r="C550" s="461"/>
      <c r="D550" s="464"/>
      <c r="E550" s="123" t="s">
        <v>162</v>
      </c>
      <c r="F550" s="209" t="s">
        <v>163</v>
      </c>
      <c r="G550" s="124">
        <v>2727665</v>
      </c>
      <c r="H550" s="125">
        <f t="shared" ref="H550" si="2004">IFERROR(G550/G554,"-")</f>
        <v>0.25743432919550574</v>
      </c>
      <c r="I550" s="126">
        <v>6</v>
      </c>
      <c r="J550" s="125">
        <f t="shared" ref="J550" si="2005">IFERROR(I550/D544,"-")</f>
        <v>0.31578947368421051</v>
      </c>
      <c r="K550" s="127">
        <f t="shared" si="1931"/>
        <v>454610.83333333331</v>
      </c>
      <c r="L550" s="464"/>
      <c r="M550" s="123" t="s">
        <v>162</v>
      </c>
      <c r="N550" s="209" t="s">
        <v>163</v>
      </c>
      <c r="O550" s="124">
        <v>17237353</v>
      </c>
      <c r="P550" s="125">
        <f t="shared" ref="P550" si="2006">IFERROR(O550/O554,"-")</f>
        <v>0.48315227009646083</v>
      </c>
      <c r="Q550" s="126">
        <v>27</v>
      </c>
      <c r="R550" s="125">
        <f t="shared" ref="R550" si="2007">IFERROR(Q550/L544,"-")</f>
        <v>0.32926829268292684</v>
      </c>
      <c r="S550" s="127">
        <f t="shared" si="1933"/>
        <v>638420.48148148146</v>
      </c>
      <c r="T550" s="122"/>
      <c r="U550" s="122"/>
      <c r="V550" s="122"/>
      <c r="W550" s="122"/>
      <c r="X550" s="122"/>
      <c r="Y550" s="129"/>
    </row>
    <row r="551" spans="2:25" ht="14.25" customHeight="1">
      <c r="B551" s="458"/>
      <c r="C551" s="461"/>
      <c r="D551" s="464"/>
      <c r="E551" s="123" t="s">
        <v>164</v>
      </c>
      <c r="F551" s="209" t="s">
        <v>165</v>
      </c>
      <c r="G551" s="124">
        <v>0</v>
      </c>
      <c r="H551" s="125">
        <f t="shared" ref="H551" si="2008">IFERROR(G551/G554,"-")</f>
        <v>0</v>
      </c>
      <c r="I551" s="126">
        <v>0</v>
      </c>
      <c r="J551" s="125">
        <f t="shared" ref="J551" si="2009">IFERROR(I551/D544,"-")</f>
        <v>0</v>
      </c>
      <c r="K551" s="127" t="str">
        <f t="shared" si="1931"/>
        <v>-</v>
      </c>
      <c r="L551" s="464"/>
      <c r="M551" s="123" t="s">
        <v>164</v>
      </c>
      <c r="N551" s="209" t="s">
        <v>165</v>
      </c>
      <c r="O551" s="124">
        <v>0</v>
      </c>
      <c r="P551" s="125">
        <f t="shared" ref="P551" si="2010">IFERROR(O551/O554,"-")</f>
        <v>0</v>
      </c>
      <c r="Q551" s="126">
        <v>0</v>
      </c>
      <c r="R551" s="125">
        <f t="shared" ref="R551" si="2011">IFERROR(Q551/L544,"-")</f>
        <v>0</v>
      </c>
      <c r="S551" s="127" t="str">
        <f t="shared" si="1933"/>
        <v>-</v>
      </c>
      <c r="T551" s="122"/>
      <c r="U551" s="122"/>
      <c r="V551" s="122"/>
      <c r="W551" s="122"/>
      <c r="X551" s="122"/>
      <c r="Y551" s="129"/>
    </row>
    <row r="552" spans="2:25" ht="14.25" customHeight="1">
      <c r="B552" s="458"/>
      <c r="C552" s="461"/>
      <c r="D552" s="464"/>
      <c r="E552" s="123" t="s">
        <v>166</v>
      </c>
      <c r="F552" s="209" t="s">
        <v>167</v>
      </c>
      <c r="G552" s="124">
        <v>67405</v>
      </c>
      <c r="H552" s="125">
        <f t="shared" ref="H552" si="2012">IFERROR(G552/G554,"-")</f>
        <v>6.3616173391611748E-3</v>
      </c>
      <c r="I552" s="126">
        <v>4</v>
      </c>
      <c r="J552" s="125">
        <f t="shared" ref="J552" si="2013">IFERROR(I552/D544,"-")</f>
        <v>0.21052631578947367</v>
      </c>
      <c r="K552" s="127">
        <f t="shared" si="1931"/>
        <v>16851.25</v>
      </c>
      <c r="L552" s="464"/>
      <c r="M552" s="123" t="s">
        <v>166</v>
      </c>
      <c r="N552" s="209" t="s">
        <v>167</v>
      </c>
      <c r="O552" s="124">
        <v>268017</v>
      </c>
      <c r="P552" s="125">
        <f t="shared" ref="P552" si="2014">IFERROR(O552/O554,"-")</f>
        <v>7.5123496034712033E-3</v>
      </c>
      <c r="Q552" s="126">
        <v>11</v>
      </c>
      <c r="R552" s="125">
        <f t="shared" ref="R552" si="2015">IFERROR(Q552/L544,"-")</f>
        <v>0.13414634146341464</v>
      </c>
      <c r="S552" s="127">
        <f t="shared" si="1933"/>
        <v>24365.18181818182</v>
      </c>
      <c r="T552" s="122"/>
      <c r="U552" s="122"/>
      <c r="V552" s="122"/>
      <c r="W552" s="122"/>
      <c r="X552" s="122"/>
      <c r="Y552" s="129"/>
    </row>
    <row r="553" spans="2:25" ht="14.25" customHeight="1">
      <c r="B553" s="458"/>
      <c r="C553" s="461"/>
      <c r="D553" s="464"/>
      <c r="E553" s="130" t="s">
        <v>177</v>
      </c>
      <c r="F553" s="210" t="s">
        <v>178</v>
      </c>
      <c r="G553" s="131">
        <v>979920</v>
      </c>
      <c r="H553" s="132">
        <f t="shared" ref="H553" si="2016">IFERROR(G553/G554,"-")</f>
        <v>9.2483881952241206E-2</v>
      </c>
      <c r="I553" s="133">
        <v>7</v>
      </c>
      <c r="J553" s="132">
        <f t="shared" ref="J553" si="2017">IFERROR(I553/D544,"-")</f>
        <v>0.36842105263157893</v>
      </c>
      <c r="K553" s="134">
        <f t="shared" si="1931"/>
        <v>139988.57142857142</v>
      </c>
      <c r="L553" s="464"/>
      <c r="M553" s="130" t="s">
        <v>177</v>
      </c>
      <c r="N553" s="210" t="s">
        <v>178</v>
      </c>
      <c r="O553" s="131">
        <v>3938346</v>
      </c>
      <c r="P553" s="132">
        <f t="shared" ref="P553" si="2018">IFERROR(O553/O554,"-")</f>
        <v>0.11038938579057447</v>
      </c>
      <c r="Q553" s="133">
        <v>16</v>
      </c>
      <c r="R553" s="132">
        <f t="shared" ref="R553" si="2019">IFERROR(Q553/L544,"-")</f>
        <v>0.1951219512195122</v>
      </c>
      <c r="S553" s="134">
        <f t="shared" si="1933"/>
        <v>246146.625</v>
      </c>
      <c r="T553" s="122"/>
      <c r="U553" s="122"/>
      <c r="V553" s="122"/>
      <c r="W553" s="122"/>
      <c r="X553" s="122"/>
      <c r="Y553" s="129"/>
    </row>
    <row r="554" spans="2:25" ht="14.25" customHeight="1">
      <c r="B554" s="459"/>
      <c r="C554" s="462"/>
      <c r="D554" s="465"/>
      <c r="E554" s="135" t="s">
        <v>179</v>
      </c>
      <c r="F554" s="211"/>
      <c r="G554" s="136">
        <v>10595576</v>
      </c>
      <c r="H554" s="137" t="s">
        <v>181</v>
      </c>
      <c r="I554" s="138">
        <v>19</v>
      </c>
      <c r="J554" s="137">
        <f t="shared" ref="J554" si="2020">IFERROR(I554/D544,"-")</f>
        <v>1</v>
      </c>
      <c r="K554" s="139">
        <f t="shared" si="1931"/>
        <v>557661.89473684214</v>
      </c>
      <c r="L554" s="465"/>
      <c r="M554" s="135" t="s">
        <v>179</v>
      </c>
      <c r="N554" s="211"/>
      <c r="O554" s="136">
        <v>35676854</v>
      </c>
      <c r="P554" s="137" t="s">
        <v>181</v>
      </c>
      <c r="Q554" s="138">
        <v>77</v>
      </c>
      <c r="R554" s="137">
        <f t="shared" ref="R554" si="2021">IFERROR(Q554/L544,"-")</f>
        <v>0.93902439024390238</v>
      </c>
      <c r="S554" s="139">
        <f t="shared" si="1933"/>
        <v>463335.76623376622</v>
      </c>
      <c r="T554" s="122"/>
      <c r="U554" s="122"/>
      <c r="V554" s="122"/>
      <c r="W554" s="122"/>
      <c r="X554" s="122"/>
      <c r="Y554" s="129"/>
    </row>
    <row r="555" spans="2:25" ht="14.25" customHeight="1">
      <c r="B555" s="457">
        <v>51</v>
      </c>
      <c r="C555" s="460" t="s">
        <v>49</v>
      </c>
      <c r="D555" s="463">
        <f t="shared" ref="D555" si="2022">VLOOKUP(C555,$V$5:$X$78,2,0)</f>
        <v>33</v>
      </c>
      <c r="E555" s="117" t="s">
        <v>150</v>
      </c>
      <c r="F555" s="207" t="s">
        <v>151</v>
      </c>
      <c r="G555" s="118">
        <v>1410917</v>
      </c>
      <c r="H555" s="119">
        <f t="shared" ref="H555" si="2023">IFERROR(G555/G565,"-")</f>
        <v>0.13511512562519559</v>
      </c>
      <c r="I555" s="120">
        <v>25</v>
      </c>
      <c r="J555" s="119">
        <f t="shared" ref="J555" si="2024">IFERROR(I555/D555,"-")</f>
        <v>0.75757575757575757</v>
      </c>
      <c r="K555" s="121">
        <f t="shared" si="1931"/>
        <v>56436.68</v>
      </c>
      <c r="L555" s="463">
        <f t="shared" ref="L555" si="2025">VLOOKUP(C555,$V$5:$X$78,3,0)</f>
        <v>40</v>
      </c>
      <c r="M555" s="117" t="s">
        <v>150</v>
      </c>
      <c r="N555" s="207" t="s">
        <v>151</v>
      </c>
      <c r="O555" s="118">
        <v>2408364</v>
      </c>
      <c r="P555" s="119">
        <f t="shared" ref="P555" si="2026">IFERROR(O555/O565,"-")</f>
        <v>0.14694128575546941</v>
      </c>
      <c r="Q555" s="120">
        <v>26</v>
      </c>
      <c r="R555" s="119">
        <f t="shared" ref="R555" si="2027">IFERROR(Q555/L555,"-")</f>
        <v>0.65</v>
      </c>
      <c r="S555" s="121">
        <f t="shared" si="1933"/>
        <v>92629.38461538461</v>
      </c>
      <c r="T555" s="122"/>
      <c r="U555" s="122"/>
      <c r="V555" s="122"/>
      <c r="W555" s="122"/>
      <c r="X555" s="122"/>
      <c r="Y555" s="129"/>
    </row>
    <row r="556" spans="2:25" ht="14.25" customHeight="1">
      <c r="B556" s="458"/>
      <c r="C556" s="461"/>
      <c r="D556" s="464"/>
      <c r="E556" s="123" t="s">
        <v>152</v>
      </c>
      <c r="F556" s="208" t="s">
        <v>153</v>
      </c>
      <c r="G556" s="124">
        <v>500409</v>
      </c>
      <c r="H556" s="125">
        <f t="shared" ref="H556" si="2028">IFERROR(G556/G565,"-")</f>
        <v>4.7921192316045878E-2</v>
      </c>
      <c r="I556" s="126">
        <v>13</v>
      </c>
      <c r="J556" s="125">
        <f t="shared" ref="J556" si="2029">IFERROR(I556/D555,"-")</f>
        <v>0.39393939393939392</v>
      </c>
      <c r="K556" s="127">
        <f t="shared" si="1931"/>
        <v>38493</v>
      </c>
      <c r="L556" s="464"/>
      <c r="M556" s="123" t="s">
        <v>152</v>
      </c>
      <c r="N556" s="208" t="s">
        <v>153</v>
      </c>
      <c r="O556" s="124">
        <v>857900</v>
      </c>
      <c r="P556" s="125">
        <f t="shared" ref="P556" si="2030">IFERROR(O556/O565,"-")</f>
        <v>5.234297184711996E-2</v>
      </c>
      <c r="Q556" s="126">
        <v>15</v>
      </c>
      <c r="R556" s="125">
        <f t="shared" ref="R556" si="2031">IFERROR(Q556/L555,"-")</f>
        <v>0.375</v>
      </c>
      <c r="S556" s="127">
        <f t="shared" si="1933"/>
        <v>57193.333333333336</v>
      </c>
      <c r="T556" s="122"/>
      <c r="U556" s="122"/>
      <c r="V556" s="122"/>
      <c r="W556" s="122"/>
      <c r="X556" s="122"/>
      <c r="Y556" s="129"/>
    </row>
    <row r="557" spans="2:25" ht="14.25" customHeight="1">
      <c r="B557" s="458"/>
      <c r="C557" s="461"/>
      <c r="D557" s="464"/>
      <c r="E557" s="123" t="s">
        <v>154</v>
      </c>
      <c r="F557" s="209" t="s">
        <v>155</v>
      </c>
      <c r="G557" s="124">
        <v>1348633</v>
      </c>
      <c r="H557" s="125">
        <f t="shared" ref="H557" si="2032">IFERROR(G557/G565,"-")</f>
        <v>0.12915055755744981</v>
      </c>
      <c r="I557" s="126">
        <v>24</v>
      </c>
      <c r="J557" s="125">
        <f t="shared" ref="J557" si="2033">IFERROR(I557/D555,"-")</f>
        <v>0.72727272727272729</v>
      </c>
      <c r="K557" s="127">
        <f t="shared" si="1931"/>
        <v>56193.041666666664</v>
      </c>
      <c r="L557" s="464"/>
      <c r="M557" s="123" t="s">
        <v>154</v>
      </c>
      <c r="N557" s="209" t="s">
        <v>155</v>
      </c>
      <c r="O557" s="124">
        <v>1908609</v>
      </c>
      <c r="P557" s="125">
        <f t="shared" ref="P557" si="2034">IFERROR(O557/O565,"-")</f>
        <v>0.11644978103993447</v>
      </c>
      <c r="Q557" s="126">
        <v>31</v>
      </c>
      <c r="R557" s="125">
        <f t="shared" ref="R557" si="2035">IFERROR(Q557/L555,"-")</f>
        <v>0.77500000000000002</v>
      </c>
      <c r="S557" s="127">
        <f t="shared" si="1933"/>
        <v>61568.032258064515</v>
      </c>
      <c r="T557" s="122"/>
      <c r="U557" s="122"/>
      <c r="V557" s="122"/>
      <c r="W557" s="122"/>
      <c r="X557" s="122"/>
      <c r="Y557" s="129"/>
    </row>
    <row r="558" spans="2:25" ht="14.25" customHeight="1">
      <c r="B558" s="458"/>
      <c r="C558" s="461"/>
      <c r="D558" s="464"/>
      <c r="E558" s="123" t="s">
        <v>156</v>
      </c>
      <c r="F558" s="209" t="s">
        <v>157</v>
      </c>
      <c r="G558" s="124">
        <v>2727019</v>
      </c>
      <c r="H558" s="125">
        <f t="shared" ref="H558" si="2036">IFERROR(G558/G565,"-")</f>
        <v>0.26115038288382325</v>
      </c>
      <c r="I558" s="126">
        <v>16</v>
      </c>
      <c r="J558" s="125">
        <f t="shared" ref="J558" si="2037">IFERROR(I558/D555,"-")</f>
        <v>0.48484848484848486</v>
      </c>
      <c r="K558" s="127">
        <f t="shared" si="1931"/>
        <v>170438.6875</v>
      </c>
      <c r="L558" s="464"/>
      <c r="M558" s="123" t="s">
        <v>156</v>
      </c>
      <c r="N558" s="209" t="s">
        <v>157</v>
      </c>
      <c r="O558" s="124">
        <v>575715</v>
      </c>
      <c r="P558" s="125">
        <f t="shared" ref="P558" si="2038">IFERROR(O558/O565,"-")</f>
        <v>3.5126045036676386E-2</v>
      </c>
      <c r="Q558" s="126">
        <v>12</v>
      </c>
      <c r="R558" s="125">
        <f t="shared" ref="R558" si="2039">IFERROR(Q558/L555,"-")</f>
        <v>0.3</v>
      </c>
      <c r="S558" s="127">
        <f t="shared" si="1933"/>
        <v>47976.25</v>
      </c>
      <c r="T558" s="122"/>
      <c r="U558" s="122"/>
      <c r="V558" s="122"/>
      <c r="W558" s="122"/>
      <c r="X558" s="122"/>
      <c r="Y558" s="129"/>
    </row>
    <row r="559" spans="2:25" ht="14.25" customHeight="1">
      <c r="B559" s="458"/>
      <c r="C559" s="461"/>
      <c r="D559" s="464"/>
      <c r="E559" s="123" t="s">
        <v>158</v>
      </c>
      <c r="F559" s="209" t="s">
        <v>159</v>
      </c>
      <c r="G559" s="124">
        <v>0</v>
      </c>
      <c r="H559" s="125">
        <f t="shared" ref="H559" si="2040">IFERROR(G559/G565,"-")</f>
        <v>0</v>
      </c>
      <c r="I559" s="126">
        <v>0</v>
      </c>
      <c r="J559" s="125">
        <f t="shared" ref="J559" si="2041">IFERROR(I559/D555,"-")</f>
        <v>0</v>
      </c>
      <c r="K559" s="127" t="str">
        <f t="shared" si="1931"/>
        <v>-</v>
      </c>
      <c r="L559" s="464"/>
      <c r="M559" s="123" t="s">
        <v>158</v>
      </c>
      <c r="N559" s="209" t="s">
        <v>159</v>
      </c>
      <c r="O559" s="124">
        <v>0</v>
      </c>
      <c r="P559" s="125">
        <f t="shared" ref="P559" si="2042">IFERROR(O559/O565,"-")</f>
        <v>0</v>
      </c>
      <c r="Q559" s="126">
        <v>0</v>
      </c>
      <c r="R559" s="125">
        <f t="shared" ref="R559" si="2043">IFERROR(Q559/L555,"-")</f>
        <v>0</v>
      </c>
      <c r="S559" s="127" t="str">
        <f t="shared" si="1933"/>
        <v>-</v>
      </c>
      <c r="T559" s="122"/>
      <c r="U559" s="122"/>
      <c r="V559" s="122"/>
      <c r="W559" s="122"/>
      <c r="X559" s="122"/>
      <c r="Y559" s="129"/>
    </row>
    <row r="560" spans="2:25" ht="14.25" customHeight="1">
      <c r="B560" s="458"/>
      <c r="C560" s="461"/>
      <c r="D560" s="464"/>
      <c r="E560" s="123" t="s">
        <v>160</v>
      </c>
      <c r="F560" s="209" t="s">
        <v>161</v>
      </c>
      <c r="G560" s="124">
        <v>6093</v>
      </c>
      <c r="H560" s="125">
        <f t="shared" ref="H560" si="2044">IFERROR(G560/G565,"-")</f>
        <v>5.8349035445339219E-4</v>
      </c>
      <c r="I560" s="126">
        <v>1</v>
      </c>
      <c r="J560" s="125">
        <f t="shared" ref="J560" si="2045">IFERROR(I560/D555,"-")</f>
        <v>3.0303030303030304E-2</v>
      </c>
      <c r="K560" s="127">
        <f t="shared" si="1931"/>
        <v>6093</v>
      </c>
      <c r="L560" s="464"/>
      <c r="M560" s="123" t="s">
        <v>160</v>
      </c>
      <c r="N560" s="209" t="s">
        <v>161</v>
      </c>
      <c r="O560" s="124">
        <v>52331</v>
      </c>
      <c r="P560" s="125">
        <f t="shared" ref="P560" si="2046">IFERROR(O560/O565,"-")</f>
        <v>3.1928663710591382E-3</v>
      </c>
      <c r="Q560" s="126">
        <v>4</v>
      </c>
      <c r="R560" s="125">
        <f t="shared" ref="R560" si="2047">IFERROR(Q560/L555,"-")</f>
        <v>0.1</v>
      </c>
      <c r="S560" s="127">
        <f t="shared" si="1933"/>
        <v>13082.75</v>
      </c>
      <c r="T560" s="122"/>
      <c r="U560" s="122"/>
      <c r="V560" s="122"/>
      <c r="W560" s="122"/>
      <c r="X560" s="122"/>
      <c r="Y560" s="129"/>
    </row>
    <row r="561" spans="2:25" ht="14.25" customHeight="1">
      <c r="B561" s="458"/>
      <c r="C561" s="461"/>
      <c r="D561" s="464"/>
      <c r="E561" s="123" t="s">
        <v>162</v>
      </c>
      <c r="F561" s="209" t="s">
        <v>163</v>
      </c>
      <c r="G561" s="124">
        <v>170118</v>
      </c>
      <c r="H561" s="125">
        <f t="shared" ref="H561" si="2048">IFERROR(G561/G565,"-")</f>
        <v>1.6291188596570191E-2</v>
      </c>
      <c r="I561" s="126">
        <v>10</v>
      </c>
      <c r="J561" s="125">
        <f t="shared" ref="J561" si="2049">IFERROR(I561/D555,"-")</f>
        <v>0.30303030303030304</v>
      </c>
      <c r="K561" s="127">
        <f t="shared" si="1931"/>
        <v>17011.8</v>
      </c>
      <c r="L561" s="464"/>
      <c r="M561" s="123" t="s">
        <v>162</v>
      </c>
      <c r="N561" s="209" t="s">
        <v>163</v>
      </c>
      <c r="O561" s="124">
        <v>772601</v>
      </c>
      <c r="P561" s="125">
        <f t="shared" ref="P561" si="2050">IFERROR(O561/O565,"-")</f>
        <v>4.7138631999133616E-2</v>
      </c>
      <c r="Q561" s="126">
        <v>12</v>
      </c>
      <c r="R561" s="125">
        <f t="shared" ref="R561" si="2051">IFERROR(Q561/L555,"-")</f>
        <v>0.3</v>
      </c>
      <c r="S561" s="127">
        <f t="shared" si="1933"/>
        <v>64383.416666666664</v>
      </c>
      <c r="T561" s="122"/>
      <c r="U561" s="122"/>
      <c r="V561" s="122"/>
      <c r="W561" s="122"/>
      <c r="X561" s="122"/>
      <c r="Y561" s="129"/>
    </row>
    <row r="562" spans="2:25" ht="14.25" customHeight="1">
      <c r="B562" s="458"/>
      <c r="C562" s="461"/>
      <c r="D562" s="464"/>
      <c r="E562" s="123" t="s">
        <v>164</v>
      </c>
      <c r="F562" s="209" t="s">
        <v>165</v>
      </c>
      <c r="G562" s="124">
        <v>0</v>
      </c>
      <c r="H562" s="125">
        <f t="shared" ref="H562" si="2052">IFERROR(G562/G565,"-")</f>
        <v>0</v>
      </c>
      <c r="I562" s="126">
        <v>0</v>
      </c>
      <c r="J562" s="125">
        <f t="shared" ref="J562" si="2053">IFERROR(I562/D555,"-")</f>
        <v>0</v>
      </c>
      <c r="K562" s="127" t="str">
        <f t="shared" si="1931"/>
        <v>-</v>
      </c>
      <c r="L562" s="464"/>
      <c r="M562" s="123" t="s">
        <v>164</v>
      </c>
      <c r="N562" s="209" t="s">
        <v>165</v>
      </c>
      <c r="O562" s="124">
        <v>0</v>
      </c>
      <c r="P562" s="125">
        <f t="shared" ref="P562" si="2054">IFERROR(O562/O565,"-")</f>
        <v>0</v>
      </c>
      <c r="Q562" s="126">
        <v>0</v>
      </c>
      <c r="R562" s="125">
        <f t="shared" ref="R562" si="2055">IFERROR(Q562/L555,"-")</f>
        <v>0</v>
      </c>
      <c r="S562" s="127" t="str">
        <f t="shared" si="1933"/>
        <v>-</v>
      </c>
      <c r="T562" s="122"/>
      <c r="U562" s="122"/>
      <c r="V562" s="122"/>
      <c r="W562" s="122"/>
      <c r="X562" s="122"/>
      <c r="Y562" s="129"/>
    </row>
    <row r="563" spans="2:25" ht="14.25" customHeight="1">
      <c r="B563" s="458"/>
      <c r="C563" s="461"/>
      <c r="D563" s="464"/>
      <c r="E563" s="123" t="s">
        <v>166</v>
      </c>
      <c r="F563" s="209" t="s">
        <v>167</v>
      </c>
      <c r="G563" s="124">
        <v>47871</v>
      </c>
      <c r="H563" s="125">
        <f t="shared" ref="H563" si="2056">IFERROR(G563/G565,"-")</f>
        <v>4.5843208202918659E-3</v>
      </c>
      <c r="I563" s="126">
        <v>2</v>
      </c>
      <c r="J563" s="125">
        <f t="shared" ref="J563" si="2057">IFERROR(I563/D555,"-")</f>
        <v>6.0606060606060608E-2</v>
      </c>
      <c r="K563" s="127">
        <f t="shared" si="1931"/>
        <v>23935.5</v>
      </c>
      <c r="L563" s="464"/>
      <c r="M563" s="123" t="s">
        <v>166</v>
      </c>
      <c r="N563" s="209" t="s">
        <v>167</v>
      </c>
      <c r="O563" s="124">
        <v>16872</v>
      </c>
      <c r="P563" s="125">
        <f t="shared" ref="P563" si="2058">IFERROR(O563/O565,"-")</f>
        <v>1.0294097458965008E-3</v>
      </c>
      <c r="Q563" s="126">
        <v>2</v>
      </c>
      <c r="R563" s="125">
        <f t="shared" ref="R563" si="2059">IFERROR(Q563/L555,"-")</f>
        <v>0.05</v>
      </c>
      <c r="S563" s="127">
        <f t="shared" si="1933"/>
        <v>8436</v>
      </c>
      <c r="T563" s="122"/>
      <c r="U563" s="122"/>
      <c r="V563" s="122"/>
      <c r="W563" s="122"/>
      <c r="X563" s="122"/>
      <c r="Y563" s="129"/>
    </row>
    <row r="564" spans="2:25" ht="14.25" customHeight="1">
      <c r="B564" s="458"/>
      <c r="C564" s="461"/>
      <c r="D564" s="464"/>
      <c r="E564" s="130" t="s">
        <v>177</v>
      </c>
      <c r="F564" s="210" t="s">
        <v>178</v>
      </c>
      <c r="G564" s="131">
        <v>4231272</v>
      </c>
      <c r="H564" s="132">
        <f t="shared" ref="H564" si="2060">IFERROR(G564/G565,"-")</f>
        <v>0.40520374184616997</v>
      </c>
      <c r="I564" s="133">
        <v>10</v>
      </c>
      <c r="J564" s="132">
        <f t="shared" ref="J564" si="2061">IFERROR(I564/D555,"-")</f>
        <v>0.30303030303030304</v>
      </c>
      <c r="K564" s="134">
        <f t="shared" si="1931"/>
        <v>423127.2</v>
      </c>
      <c r="L564" s="464"/>
      <c r="M564" s="130" t="s">
        <v>177</v>
      </c>
      <c r="N564" s="210" t="s">
        <v>178</v>
      </c>
      <c r="O564" s="131">
        <v>9797583</v>
      </c>
      <c r="P564" s="132">
        <f t="shared" ref="P564" si="2062">IFERROR(O564/O565,"-")</f>
        <v>0.59777900820471053</v>
      </c>
      <c r="Q564" s="133">
        <v>7</v>
      </c>
      <c r="R564" s="132">
        <f t="shared" ref="R564" si="2063">IFERROR(Q564/L555,"-")</f>
        <v>0.17499999999999999</v>
      </c>
      <c r="S564" s="134">
        <f t="shared" si="1933"/>
        <v>1399654.7142857143</v>
      </c>
      <c r="T564" s="122"/>
      <c r="U564" s="122"/>
      <c r="V564" s="122"/>
      <c r="W564" s="122"/>
      <c r="X564" s="122"/>
      <c r="Y564" s="129"/>
    </row>
    <row r="565" spans="2:25" ht="14.25" customHeight="1">
      <c r="B565" s="459"/>
      <c r="C565" s="462"/>
      <c r="D565" s="465"/>
      <c r="E565" s="135" t="s">
        <v>179</v>
      </c>
      <c r="F565" s="211"/>
      <c r="G565" s="136">
        <v>10442332</v>
      </c>
      <c r="H565" s="137" t="s">
        <v>181</v>
      </c>
      <c r="I565" s="138">
        <v>31</v>
      </c>
      <c r="J565" s="137">
        <f t="shared" ref="J565" si="2064">IFERROR(I565/D555,"-")</f>
        <v>0.93939393939393945</v>
      </c>
      <c r="K565" s="139">
        <f t="shared" si="1931"/>
        <v>336849.41935483873</v>
      </c>
      <c r="L565" s="465"/>
      <c r="M565" s="135" t="s">
        <v>179</v>
      </c>
      <c r="N565" s="211"/>
      <c r="O565" s="136">
        <v>16389975</v>
      </c>
      <c r="P565" s="137" t="s">
        <v>181</v>
      </c>
      <c r="Q565" s="138">
        <v>35</v>
      </c>
      <c r="R565" s="137">
        <f t="shared" ref="R565" si="2065">IFERROR(Q565/L555,"-")</f>
        <v>0.875</v>
      </c>
      <c r="S565" s="139">
        <f t="shared" si="1933"/>
        <v>468285</v>
      </c>
      <c r="T565" s="122"/>
      <c r="U565" s="122"/>
      <c r="V565" s="122"/>
      <c r="W565" s="122"/>
      <c r="X565" s="122"/>
      <c r="Y565" s="129"/>
    </row>
    <row r="566" spans="2:25" ht="14.25" customHeight="1">
      <c r="B566" s="457">
        <v>52</v>
      </c>
      <c r="C566" s="460" t="s">
        <v>5</v>
      </c>
      <c r="D566" s="463">
        <f t="shared" ref="D566" si="2066">VLOOKUP(C566,$V$5:$X$78,2,0)</f>
        <v>9</v>
      </c>
      <c r="E566" s="117" t="s">
        <v>150</v>
      </c>
      <c r="F566" s="207" t="s">
        <v>151</v>
      </c>
      <c r="G566" s="118">
        <v>372716</v>
      </c>
      <c r="H566" s="119">
        <f>IFERROR(G566/G576,"-")</f>
        <v>0.13726765491207071</v>
      </c>
      <c r="I566" s="120">
        <v>8</v>
      </c>
      <c r="J566" s="119">
        <f t="shared" ref="J566" si="2067">IFERROR(I566/D566,"-")</f>
        <v>0.88888888888888884</v>
      </c>
      <c r="K566" s="121">
        <f t="shared" si="1931"/>
        <v>46589.5</v>
      </c>
      <c r="L566" s="463">
        <f t="shared" ref="L566" si="2068">VLOOKUP(C566,$V$5:$X$78,3,0)</f>
        <v>35</v>
      </c>
      <c r="M566" s="117" t="s">
        <v>150</v>
      </c>
      <c r="N566" s="207" t="s">
        <v>151</v>
      </c>
      <c r="O566" s="118">
        <v>1314619</v>
      </c>
      <c r="P566" s="119">
        <f>IFERROR(O566/O576,"-")</f>
        <v>0.16918425309371959</v>
      </c>
      <c r="Q566" s="120">
        <v>27</v>
      </c>
      <c r="R566" s="119">
        <f t="shared" ref="R566" si="2069">IFERROR(Q566/L566,"-")</f>
        <v>0.77142857142857146</v>
      </c>
      <c r="S566" s="121">
        <f t="shared" si="1933"/>
        <v>48689.592592592591</v>
      </c>
      <c r="T566" s="122"/>
      <c r="U566" s="122"/>
      <c r="V566" s="122"/>
      <c r="W566" s="122"/>
      <c r="X566" s="122"/>
      <c r="Y566" s="129"/>
    </row>
    <row r="567" spans="2:25" ht="14.25" customHeight="1">
      <c r="B567" s="458"/>
      <c r="C567" s="461"/>
      <c r="D567" s="464"/>
      <c r="E567" s="123" t="s">
        <v>152</v>
      </c>
      <c r="F567" s="208" t="s">
        <v>153</v>
      </c>
      <c r="G567" s="124">
        <v>148162</v>
      </c>
      <c r="H567" s="125">
        <f>IFERROR(G567/G576,"-")</f>
        <v>5.4566614492219868E-2</v>
      </c>
      <c r="I567" s="126">
        <v>5</v>
      </c>
      <c r="J567" s="125">
        <f t="shared" ref="J567" si="2070">IFERROR(I567/D566,"-")</f>
        <v>0.55555555555555558</v>
      </c>
      <c r="K567" s="127">
        <f t="shared" si="1931"/>
        <v>29632.400000000001</v>
      </c>
      <c r="L567" s="464"/>
      <c r="M567" s="123" t="s">
        <v>152</v>
      </c>
      <c r="N567" s="208" t="s">
        <v>153</v>
      </c>
      <c r="O567" s="124">
        <v>943771</v>
      </c>
      <c r="P567" s="125">
        <f>IFERROR(O567/O576,"-")</f>
        <v>0.12145815002408518</v>
      </c>
      <c r="Q567" s="126">
        <v>13</v>
      </c>
      <c r="R567" s="125">
        <f t="shared" ref="R567" si="2071">IFERROR(Q567/L566,"-")</f>
        <v>0.37142857142857144</v>
      </c>
      <c r="S567" s="127">
        <f t="shared" si="1933"/>
        <v>72597.769230769234</v>
      </c>
      <c r="T567" s="122"/>
      <c r="U567" s="122"/>
      <c r="V567" s="122"/>
      <c r="W567" s="122"/>
      <c r="X567" s="122"/>
      <c r="Y567" s="129"/>
    </row>
    <row r="568" spans="2:25" ht="14.25" customHeight="1">
      <c r="B568" s="458"/>
      <c r="C568" s="461"/>
      <c r="D568" s="464"/>
      <c r="E568" s="123" t="s">
        <v>154</v>
      </c>
      <c r="F568" s="209" t="s">
        <v>155</v>
      </c>
      <c r="G568" s="124">
        <v>291285</v>
      </c>
      <c r="H568" s="125">
        <f>IFERROR(G568/G576,"-")</f>
        <v>0.10727741460270693</v>
      </c>
      <c r="I568" s="126">
        <v>8</v>
      </c>
      <c r="J568" s="125">
        <f t="shared" ref="J568" si="2072">IFERROR(I568/D566,"-")</f>
        <v>0.88888888888888884</v>
      </c>
      <c r="K568" s="127">
        <f t="shared" si="1931"/>
        <v>36410.625</v>
      </c>
      <c r="L568" s="464"/>
      <c r="M568" s="123" t="s">
        <v>154</v>
      </c>
      <c r="N568" s="209" t="s">
        <v>155</v>
      </c>
      <c r="O568" s="124">
        <v>2703145</v>
      </c>
      <c r="P568" s="125">
        <f>IFERROR(O568/O576,"-")</f>
        <v>0.3478799316220309</v>
      </c>
      <c r="Q568" s="126">
        <v>22</v>
      </c>
      <c r="R568" s="125">
        <f t="shared" ref="R568" si="2073">IFERROR(Q568/L566,"-")</f>
        <v>0.62857142857142856</v>
      </c>
      <c r="S568" s="127">
        <f t="shared" si="1933"/>
        <v>122870.22727272728</v>
      </c>
      <c r="T568" s="122"/>
      <c r="U568" s="122"/>
      <c r="V568" s="122"/>
      <c r="W568" s="122"/>
      <c r="X568" s="122"/>
      <c r="Y568" s="129"/>
    </row>
    <row r="569" spans="2:25" ht="14.25" customHeight="1">
      <c r="B569" s="458"/>
      <c r="C569" s="461"/>
      <c r="D569" s="464"/>
      <c r="E569" s="123" t="s">
        <v>156</v>
      </c>
      <c r="F569" s="209" t="s">
        <v>157</v>
      </c>
      <c r="G569" s="124">
        <v>483719</v>
      </c>
      <c r="H569" s="125">
        <f>IFERROR(G569/G576,"-")</f>
        <v>0.17814897339103214</v>
      </c>
      <c r="I569" s="126">
        <v>7</v>
      </c>
      <c r="J569" s="125">
        <f t="shared" ref="J569" si="2074">IFERROR(I569/D566,"-")</f>
        <v>0.77777777777777779</v>
      </c>
      <c r="K569" s="127">
        <f t="shared" si="1931"/>
        <v>69102.71428571429</v>
      </c>
      <c r="L569" s="464"/>
      <c r="M569" s="123" t="s">
        <v>156</v>
      </c>
      <c r="N569" s="209" t="s">
        <v>157</v>
      </c>
      <c r="O569" s="124">
        <v>788741</v>
      </c>
      <c r="P569" s="125">
        <f>IFERROR(O569/O576,"-")</f>
        <v>0.10150663954301092</v>
      </c>
      <c r="Q569" s="126">
        <v>16</v>
      </c>
      <c r="R569" s="125">
        <f t="shared" ref="R569" si="2075">IFERROR(Q569/L566,"-")</f>
        <v>0.45714285714285713</v>
      </c>
      <c r="S569" s="127">
        <f t="shared" si="1933"/>
        <v>49296.3125</v>
      </c>
      <c r="T569" s="122"/>
      <c r="U569" s="122"/>
      <c r="V569" s="122"/>
      <c r="W569" s="122"/>
      <c r="X569" s="122"/>
      <c r="Y569" s="129"/>
    </row>
    <row r="570" spans="2:25" ht="14.25" customHeight="1">
      <c r="B570" s="458"/>
      <c r="C570" s="461"/>
      <c r="D570" s="464"/>
      <c r="E570" s="123" t="s">
        <v>158</v>
      </c>
      <c r="F570" s="209" t="s">
        <v>159</v>
      </c>
      <c r="G570" s="124">
        <v>0</v>
      </c>
      <c r="H570" s="125">
        <f>IFERROR(G570/G576,"-")</f>
        <v>0</v>
      </c>
      <c r="I570" s="126">
        <v>0</v>
      </c>
      <c r="J570" s="125">
        <f t="shared" ref="J570" si="2076">IFERROR(I570/D566,"-")</f>
        <v>0</v>
      </c>
      <c r="K570" s="127" t="str">
        <f t="shared" si="1931"/>
        <v>-</v>
      </c>
      <c r="L570" s="464"/>
      <c r="M570" s="123" t="s">
        <v>158</v>
      </c>
      <c r="N570" s="209" t="s">
        <v>159</v>
      </c>
      <c r="O570" s="124">
        <v>0</v>
      </c>
      <c r="P570" s="125">
        <f>IFERROR(O570/O576,"-")</f>
        <v>0</v>
      </c>
      <c r="Q570" s="126">
        <v>0</v>
      </c>
      <c r="R570" s="125">
        <f t="shared" ref="R570" si="2077">IFERROR(Q570/L566,"-")</f>
        <v>0</v>
      </c>
      <c r="S570" s="127" t="str">
        <f t="shared" si="1933"/>
        <v>-</v>
      </c>
      <c r="T570" s="122"/>
      <c r="U570" s="122"/>
      <c r="V570" s="122"/>
      <c r="W570" s="122"/>
      <c r="X570" s="122"/>
      <c r="Y570" s="129"/>
    </row>
    <row r="571" spans="2:25" ht="14.25" customHeight="1">
      <c r="B571" s="458"/>
      <c r="C571" s="461"/>
      <c r="D571" s="464"/>
      <c r="E571" s="123" t="s">
        <v>160</v>
      </c>
      <c r="F571" s="209" t="s">
        <v>161</v>
      </c>
      <c r="G571" s="124">
        <v>0</v>
      </c>
      <c r="H571" s="125">
        <f>IFERROR(G571/G576,"-")</f>
        <v>0</v>
      </c>
      <c r="I571" s="126">
        <v>0</v>
      </c>
      <c r="J571" s="125">
        <f t="shared" ref="J571" si="2078">IFERROR(I571/D566,"-")</f>
        <v>0</v>
      </c>
      <c r="K571" s="127" t="str">
        <f t="shared" si="1931"/>
        <v>-</v>
      </c>
      <c r="L571" s="464"/>
      <c r="M571" s="123" t="s">
        <v>160</v>
      </c>
      <c r="N571" s="209" t="s">
        <v>161</v>
      </c>
      <c r="O571" s="124">
        <v>452953</v>
      </c>
      <c r="P571" s="125">
        <f>IFERROR(O571/O576,"-")</f>
        <v>5.8292566128710727E-2</v>
      </c>
      <c r="Q571" s="126">
        <v>2</v>
      </c>
      <c r="R571" s="125">
        <f t="shared" ref="R571" si="2079">IFERROR(Q571/L566,"-")</f>
        <v>5.7142857142857141E-2</v>
      </c>
      <c r="S571" s="127">
        <f t="shared" si="1933"/>
        <v>226476.5</v>
      </c>
      <c r="T571" s="122"/>
      <c r="U571" s="122"/>
      <c r="V571" s="122"/>
      <c r="W571" s="122"/>
      <c r="X571" s="122"/>
      <c r="Y571" s="129"/>
    </row>
    <row r="572" spans="2:25" ht="14.25" customHeight="1">
      <c r="B572" s="458"/>
      <c r="C572" s="461"/>
      <c r="D572" s="464"/>
      <c r="E572" s="123" t="s">
        <v>162</v>
      </c>
      <c r="F572" s="209" t="s">
        <v>163</v>
      </c>
      <c r="G572" s="124">
        <v>26099</v>
      </c>
      <c r="H572" s="125">
        <f>IFERROR(G572/G576,"-")</f>
        <v>9.6120062609336161E-3</v>
      </c>
      <c r="I572" s="126">
        <v>3</v>
      </c>
      <c r="J572" s="125">
        <f t="shared" ref="J572" si="2080">IFERROR(I572/D566,"-")</f>
        <v>0.33333333333333331</v>
      </c>
      <c r="K572" s="127">
        <f t="shared" si="1931"/>
        <v>8699.6666666666661</v>
      </c>
      <c r="L572" s="464"/>
      <c r="M572" s="123" t="s">
        <v>162</v>
      </c>
      <c r="N572" s="209" t="s">
        <v>163</v>
      </c>
      <c r="O572" s="124">
        <v>1477249</v>
      </c>
      <c r="P572" s="125">
        <f>IFERROR(O572/O576,"-")</f>
        <v>0.19011384188000036</v>
      </c>
      <c r="Q572" s="126">
        <v>14</v>
      </c>
      <c r="R572" s="125">
        <f t="shared" ref="R572" si="2081">IFERROR(Q572/L566,"-")</f>
        <v>0.4</v>
      </c>
      <c r="S572" s="127">
        <f t="shared" si="1933"/>
        <v>105517.78571428571</v>
      </c>
      <c r="T572" s="122"/>
      <c r="U572" s="122"/>
      <c r="V572" s="122"/>
      <c r="W572" s="122"/>
      <c r="X572" s="122"/>
      <c r="Y572" s="129"/>
    </row>
    <row r="573" spans="2:25" ht="14.25" customHeight="1">
      <c r="B573" s="458"/>
      <c r="C573" s="461"/>
      <c r="D573" s="464"/>
      <c r="E573" s="123" t="s">
        <v>164</v>
      </c>
      <c r="F573" s="209" t="s">
        <v>165</v>
      </c>
      <c r="G573" s="124">
        <v>0</v>
      </c>
      <c r="H573" s="125">
        <f>IFERROR(G573/G576,"-")</f>
        <v>0</v>
      </c>
      <c r="I573" s="126">
        <v>0</v>
      </c>
      <c r="J573" s="125">
        <f t="shared" ref="J573" si="2082">IFERROR(I573/D566,"-")</f>
        <v>0</v>
      </c>
      <c r="K573" s="127" t="str">
        <f t="shared" si="1931"/>
        <v>-</v>
      </c>
      <c r="L573" s="464"/>
      <c r="M573" s="123" t="s">
        <v>164</v>
      </c>
      <c r="N573" s="209" t="s">
        <v>165</v>
      </c>
      <c r="O573" s="124">
        <v>0</v>
      </c>
      <c r="P573" s="125">
        <f>IFERROR(O573/O576,"-")</f>
        <v>0</v>
      </c>
      <c r="Q573" s="126">
        <v>0</v>
      </c>
      <c r="R573" s="125">
        <f t="shared" ref="R573" si="2083">IFERROR(Q573/L566,"-")</f>
        <v>0</v>
      </c>
      <c r="S573" s="127" t="str">
        <f t="shared" si="1933"/>
        <v>-</v>
      </c>
      <c r="T573" s="122"/>
      <c r="U573" s="122"/>
      <c r="V573" s="122"/>
      <c r="W573" s="122"/>
      <c r="X573" s="122"/>
      <c r="Y573" s="129"/>
    </row>
    <row r="574" spans="2:25" ht="14.25" customHeight="1">
      <c r="B574" s="458"/>
      <c r="C574" s="461"/>
      <c r="D574" s="464"/>
      <c r="E574" s="123" t="s">
        <v>166</v>
      </c>
      <c r="F574" s="209" t="s">
        <v>167</v>
      </c>
      <c r="G574" s="124">
        <v>19913</v>
      </c>
      <c r="H574" s="125">
        <f>IFERROR(G574/G576,"-")</f>
        <v>7.3337630052481353E-3</v>
      </c>
      <c r="I574" s="126">
        <v>2</v>
      </c>
      <c r="J574" s="125">
        <f t="shared" ref="J574" si="2084">IFERROR(I574/D566,"-")</f>
        <v>0.22222222222222221</v>
      </c>
      <c r="K574" s="127">
        <f t="shared" si="1931"/>
        <v>9956.5</v>
      </c>
      <c r="L574" s="464"/>
      <c r="M574" s="123" t="s">
        <v>166</v>
      </c>
      <c r="N574" s="209" t="s">
        <v>167</v>
      </c>
      <c r="O574" s="124">
        <v>23912</v>
      </c>
      <c r="P574" s="125">
        <f>IFERROR(O574/O576,"-")</f>
        <v>3.0773432150128844E-3</v>
      </c>
      <c r="Q574" s="126">
        <v>5</v>
      </c>
      <c r="R574" s="125">
        <f t="shared" ref="R574" si="2085">IFERROR(Q574/L566,"-")</f>
        <v>0.14285714285714285</v>
      </c>
      <c r="S574" s="127">
        <f t="shared" si="1933"/>
        <v>4782.3999999999996</v>
      </c>
      <c r="T574" s="122"/>
      <c r="U574" s="122"/>
      <c r="V574" s="122"/>
      <c r="W574" s="122"/>
      <c r="X574" s="122"/>
      <c r="Y574" s="129"/>
    </row>
    <row r="575" spans="2:25" ht="14.25" customHeight="1">
      <c r="B575" s="458"/>
      <c r="C575" s="461"/>
      <c r="D575" s="464"/>
      <c r="E575" s="130" t="s">
        <v>177</v>
      </c>
      <c r="F575" s="210" t="s">
        <v>178</v>
      </c>
      <c r="G575" s="131">
        <v>1373356</v>
      </c>
      <c r="H575" s="132">
        <f>IFERROR(G575/G576,"-")</f>
        <v>0.50579357333578856</v>
      </c>
      <c r="I575" s="133">
        <v>1</v>
      </c>
      <c r="J575" s="132">
        <f t="shared" ref="J575" si="2086">IFERROR(I575/D566,"-")</f>
        <v>0.1111111111111111</v>
      </c>
      <c r="K575" s="134">
        <f t="shared" si="1931"/>
        <v>1373356</v>
      </c>
      <c r="L575" s="464"/>
      <c r="M575" s="130" t="s">
        <v>177</v>
      </c>
      <c r="N575" s="210" t="s">
        <v>178</v>
      </c>
      <c r="O575" s="131">
        <v>65949</v>
      </c>
      <c r="P575" s="132">
        <f>IFERROR(O575/O576,"-")</f>
        <v>8.4872744934294374E-3</v>
      </c>
      <c r="Q575" s="133">
        <v>2</v>
      </c>
      <c r="R575" s="132">
        <f t="shared" ref="R575" si="2087">IFERROR(Q575/L566,"-")</f>
        <v>5.7142857142857141E-2</v>
      </c>
      <c r="S575" s="134">
        <f t="shared" si="1933"/>
        <v>32974.5</v>
      </c>
      <c r="T575" s="122"/>
      <c r="U575" s="122"/>
      <c r="V575" s="122"/>
      <c r="W575" s="122"/>
      <c r="X575" s="122"/>
      <c r="Y575" s="129"/>
    </row>
    <row r="576" spans="2:25" ht="14.25" customHeight="1">
      <c r="B576" s="459"/>
      <c r="C576" s="462"/>
      <c r="D576" s="465"/>
      <c r="E576" s="135" t="s">
        <v>179</v>
      </c>
      <c r="F576" s="211"/>
      <c r="G576" s="136">
        <v>2715250</v>
      </c>
      <c r="H576" s="137" t="s">
        <v>181</v>
      </c>
      <c r="I576" s="138">
        <v>9</v>
      </c>
      <c r="J576" s="137">
        <f t="shared" ref="J576" si="2088">IFERROR(I576/D566,"-")</f>
        <v>1</v>
      </c>
      <c r="K576" s="139">
        <f t="shared" si="1931"/>
        <v>301694.44444444444</v>
      </c>
      <c r="L576" s="465"/>
      <c r="M576" s="135" t="s">
        <v>179</v>
      </c>
      <c r="N576" s="211"/>
      <c r="O576" s="136">
        <v>7770339</v>
      </c>
      <c r="P576" s="137" t="s">
        <v>181</v>
      </c>
      <c r="Q576" s="138">
        <v>33</v>
      </c>
      <c r="R576" s="137">
        <f t="shared" ref="R576" si="2089">IFERROR(Q576/L566,"-")</f>
        <v>0.94285714285714284</v>
      </c>
      <c r="S576" s="139">
        <f t="shared" si="1933"/>
        <v>235464.81818181818</v>
      </c>
      <c r="T576" s="122"/>
      <c r="U576" s="122"/>
      <c r="V576" s="122"/>
      <c r="W576" s="122"/>
      <c r="X576" s="122"/>
      <c r="Y576" s="129"/>
    </row>
    <row r="577" spans="2:25" ht="14.25" customHeight="1">
      <c r="B577" s="457">
        <v>53</v>
      </c>
      <c r="C577" s="460" t="s">
        <v>23</v>
      </c>
      <c r="D577" s="463">
        <f t="shared" ref="D577" si="2090">VLOOKUP(C577,$V$5:$X$78,2,0)</f>
        <v>6</v>
      </c>
      <c r="E577" s="117" t="s">
        <v>150</v>
      </c>
      <c r="F577" s="207" t="s">
        <v>151</v>
      </c>
      <c r="G577" s="118">
        <v>236543</v>
      </c>
      <c r="H577" s="119">
        <f t="shared" ref="H577" si="2091">IFERROR(G577/G587,"-")</f>
        <v>0.10896817832337442</v>
      </c>
      <c r="I577" s="120">
        <v>5</v>
      </c>
      <c r="J577" s="119">
        <f t="shared" ref="J577" si="2092">IFERROR(I577/D577,"-")</f>
        <v>0.83333333333333337</v>
      </c>
      <c r="K577" s="121">
        <f t="shared" si="1931"/>
        <v>47308.6</v>
      </c>
      <c r="L577" s="463">
        <f t="shared" ref="L577" si="2093">VLOOKUP(C577,$V$5:$X$78,3,0)</f>
        <v>21</v>
      </c>
      <c r="M577" s="117" t="s">
        <v>150</v>
      </c>
      <c r="N577" s="207" t="s">
        <v>151</v>
      </c>
      <c r="O577" s="118">
        <v>1002956</v>
      </c>
      <c r="P577" s="119">
        <f t="shared" ref="P577" si="2094">IFERROR(O577/O587,"-")</f>
        <v>8.2079372025157166E-2</v>
      </c>
      <c r="Q577" s="120">
        <v>17</v>
      </c>
      <c r="R577" s="119">
        <f t="shared" ref="R577" si="2095">IFERROR(Q577/L577,"-")</f>
        <v>0.80952380952380953</v>
      </c>
      <c r="S577" s="121">
        <f t="shared" si="1933"/>
        <v>58997.411764705881</v>
      </c>
      <c r="T577" s="122"/>
      <c r="U577" s="122"/>
      <c r="V577" s="122"/>
      <c r="W577" s="122"/>
      <c r="X577" s="122"/>
      <c r="Y577" s="129"/>
    </row>
    <row r="578" spans="2:25" ht="14.25" customHeight="1">
      <c r="B578" s="458"/>
      <c r="C578" s="461"/>
      <c r="D578" s="464"/>
      <c r="E578" s="123" t="s">
        <v>152</v>
      </c>
      <c r="F578" s="208" t="s">
        <v>153</v>
      </c>
      <c r="G578" s="124">
        <v>221204</v>
      </c>
      <c r="H578" s="125">
        <f t="shared" ref="H578" si="2096">IFERROR(G578/G587,"-")</f>
        <v>0.10190196673688807</v>
      </c>
      <c r="I578" s="126">
        <v>4</v>
      </c>
      <c r="J578" s="125">
        <f t="shared" ref="J578" si="2097">IFERROR(I578/D577,"-")</f>
        <v>0.66666666666666663</v>
      </c>
      <c r="K578" s="127">
        <f t="shared" si="1931"/>
        <v>55301</v>
      </c>
      <c r="L578" s="464"/>
      <c r="M578" s="123" t="s">
        <v>152</v>
      </c>
      <c r="N578" s="208" t="s">
        <v>153</v>
      </c>
      <c r="O578" s="124">
        <v>192712</v>
      </c>
      <c r="P578" s="125">
        <f t="shared" ref="P578" si="2098">IFERROR(O578/O587,"-")</f>
        <v>1.5771060686323314E-2</v>
      </c>
      <c r="Q578" s="126">
        <v>8</v>
      </c>
      <c r="R578" s="125">
        <f t="shared" ref="R578" si="2099">IFERROR(Q578/L577,"-")</f>
        <v>0.38095238095238093</v>
      </c>
      <c r="S578" s="127">
        <f t="shared" si="1933"/>
        <v>24089</v>
      </c>
      <c r="T578" s="122"/>
      <c r="U578" s="122"/>
      <c r="V578" s="122"/>
      <c r="W578" s="122"/>
      <c r="X578" s="122"/>
      <c r="Y578" s="129"/>
    </row>
    <row r="579" spans="2:25" ht="14.25" customHeight="1">
      <c r="B579" s="458"/>
      <c r="C579" s="461"/>
      <c r="D579" s="464"/>
      <c r="E579" s="123" t="s">
        <v>154</v>
      </c>
      <c r="F579" s="209" t="s">
        <v>155</v>
      </c>
      <c r="G579" s="124">
        <v>349006</v>
      </c>
      <c r="H579" s="125">
        <f t="shared" ref="H579" si="2100">IFERROR(G579/G587,"-")</f>
        <v>0.16077646788925318</v>
      </c>
      <c r="I579" s="126">
        <v>6</v>
      </c>
      <c r="J579" s="125">
        <f t="shared" ref="J579" si="2101">IFERROR(I579/D577,"-")</f>
        <v>1</v>
      </c>
      <c r="K579" s="127">
        <f t="shared" si="1931"/>
        <v>58167.666666666664</v>
      </c>
      <c r="L579" s="464"/>
      <c r="M579" s="123" t="s">
        <v>154</v>
      </c>
      <c r="N579" s="209" t="s">
        <v>155</v>
      </c>
      <c r="O579" s="124">
        <v>1214827</v>
      </c>
      <c r="P579" s="125">
        <f t="shared" ref="P579" si="2102">IFERROR(O579/O587,"-")</f>
        <v>9.9418356617045608E-2</v>
      </c>
      <c r="Q579" s="126">
        <v>17</v>
      </c>
      <c r="R579" s="125">
        <f t="shared" ref="R579" si="2103">IFERROR(Q579/L577,"-")</f>
        <v>0.80952380952380953</v>
      </c>
      <c r="S579" s="127">
        <f t="shared" si="1933"/>
        <v>71460.411764705888</v>
      </c>
      <c r="T579" s="122"/>
      <c r="U579" s="122"/>
      <c r="V579" s="122"/>
      <c r="W579" s="122"/>
      <c r="X579" s="122"/>
      <c r="Y579" s="129"/>
    </row>
    <row r="580" spans="2:25" ht="14.25" customHeight="1">
      <c r="B580" s="458"/>
      <c r="C580" s="461"/>
      <c r="D580" s="464"/>
      <c r="E580" s="123" t="s">
        <v>156</v>
      </c>
      <c r="F580" s="209" t="s">
        <v>157</v>
      </c>
      <c r="G580" s="124">
        <v>1237520</v>
      </c>
      <c r="H580" s="125">
        <f t="shared" ref="H580" si="2104">IFERROR(G580/G587,"-")</f>
        <v>0.57008789116034853</v>
      </c>
      <c r="I580" s="126">
        <v>3</v>
      </c>
      <c r="J580" s="125">
        <f t="shared" ref="J580" si="2105">IFERROR(I580/D577,"-")</f>
        <v>0.5</v>
      </c>
      <c r="K580" s="127">
        <f t="shared" si="1931"/>
        <v>412506.66666666669</v>
      </c>
      <c r="L580" s="464"/>
      <c r="M580" s="123" t="s">
        <v>156</v>
      </c>
      <c r="N580" s="209" t="s">
        <v>157</v>
      </c>
      <c r="O580" s="124">
        <v>763694</v>
      </c>
      <c r="P580" s="125">
        <f t="shared" ref="P580" si="2106">IFERROR(O580/O587,"-")</f>
        <v>6.2498777552933898E-2</v>
      </c>
      <c r="Q580" s="126">
        <v>13</v>
      </c>
      <c r="R580" s="125">
        <f t="shared" ref="R580" si="2107">IFERROR(Q580/L577,"-")</f>
        <v>0.61904761904761907</v>
      </c>
      <c r="S580" s="127">
        <f t="shared" si="1933"/>
        <v>58745.692307692305</v>
      </c>
      <c r="T580" s="122"/>
      <c r="U580" s="122"/>
      <c r="V580" s="122"/>
      <c r="W580" s="122"/>
      <c r="X580" s="122"/>
      <c r="Y580" s="129"/>
    </row>
    <row r="581" spans="2:25" ht="14.25" customHeight="1">
      <c r="B581" s="458"/>
      <c r="C581" s="461"/>
      <c r="D581" s="464"/>
      <c r="E581" s="123" t="s">
        <v>158</v>
      </c>
      <c r="F581" s="209" t="s">
        <v>159</v>
      </c>
      <c r="G581" s="124">
        <v>0</v>
      </c>
      <c r="H581" s="125">
        <f t="shared" ref="H581" si="2108">IFERROR(G581/G587,"-")</f>
        <v>0</v>
      </c>
      <c r="I581" s="126">
        <v>0</v>
      </c>
      <c r="J581" s="125">
        <f t="shared" ref="J581" si="2109">IFERROR(I581/D577,"-")</f>
        <v>0</v>
      </c>
      <c r="K581" s="127" t="str">
        <f t="shared" si="1931"/>
        <v>-</v>
      </c>
      <c r="L581" s="464"/>
      <c r="M581" s="123" t="s">
        <v>158</v>
      </c>
      <c r="N581" s="209" t="s">
        <v>159</v>
      </c>
      <c r="O581" s="124">
        <v>0</v>
      </c>
      <c r="P581" s="125">
        <f t="shared" ref="P581" si="2110">IFERROR(O581/O587,"-")</f>
        <v>0</v>
      </c>
      <c r="Q581" s="126">
        <v>0</v>
      </c>
      <c r="R581" s="125">
        <f t="shared" ref="R581" si="2111">IFERROR(Q581/L577,"-")</f>
        <v>0</v>
      </c>
      <c r="S581" s="127" t="str">
        <f t="shared" si="1933"/>
        <v>-</v>
      </c>
      <c r="T581" s="122"/>
      <c r="U581" s="122"/>
      <c r="V581" s="122"/>
      <c r="W581" s="122"/>
      <c r="X581" s="122"/>
      <c r="Y581" s="129"/>
    </row>
    <row r="582" spans="2:25" ht="14.25" customHeight="1">
      <c r="B582" s="458"/>
      <c r="C582" s="461"/>
      <c r="D582" s="464"/>
      <c r="E582" s="123" t="s">
        <v>160</v>
      </c>
      <c r="F582" s="209" t="s">
        <v>161</v>
      </c>
      <c r="G582" s="124">
        <v>2009</v>
      </c>
      <c r="H582" s="125">
        <f t="shared" ref="H582" si="2112">IFERROR(G582/G587,"-")</f>
        <v>9.2548530394752425E-4</v>
      </c>
      <c r="I582" s="126">
        <v>1</v>
      </c>
      <c r="J582" s="125">
        <f t="shared" ref="J582" si="2113">IFERROR(I582/D577,"-")</f>
        <v>0.16666666666666666</v>
      </c>
      <c r="K582" s="127">
        <f t="shared" si="1931"/>
        <v>2009</v>
      </c>
      <c r="L582" s="464"/>
      <c r="M582" s="123" t="s">
        <v>160</v>
      </c>
      <c r="N582" s="209" t="s">
        <v>161</v>
      </c>
      <c r="O582" s="124">
        <v>0</v>
      </c>
      <c r="P582" s="125">
        <f t="shared" ref="P582" si="2114">IFERROR(O582/O587,"-")</f>
        <v>0</v>
      </c>
      <c r="Q582" s="126">
        <v>0</v>
      </c>
      <c r="R582" s="125">
        <f t="shared" ref="R582" si="2115">IFERROR(Q582/L577,"-")</f>
        <v>0</v>
      </c>
      <c r="S582" s="127" t="str">
        <f t="shared" si="1933"/>
        <v>-</v>
      </c>
      <c r="T582" s="122"/>
      <c r="U582" s="122"/>
      <c r="V582" s="122"/>
      <c r="W582" s="122"/>
      <c r="X582" s="122"/>
      <c r="Y582" s="129"/>
    </row>
    <row r="583" spans="2:25" ht="14.25" customHeight="1">
      <c r="B583" s="458"/>
      <c r="C583" s="461"/>
      <c r="D583" s="464"/>
      <c r="E583" s="123" t="s">
        <v>162</v>
      </c>
      <c r="F583" s="209" t="s">
        <v>163</v>
      </c>
      <c r="G583" s="124">
        <v>83393</v>
      </c>
      <c r="H583" s="125">
        <f t="shared" ref="H583" si="2116">IFERROR(G583/G587,"-")</f>
        <v>3.8416623171774952E-2</v>
      </c>
      <c r="I583" s="126">
        <v>2</v>
      </c>
      <c r="J583" s="125">
        <f t="shared" ref="J583" si="2117">IFERROR(I583/D577,"-")</f>
        <v>0.33333333333333331</v>
      </c>
      <c r="K583" s="127">
        <f t="shared" si="1931"/>
        <v>41696.5</v>
      </c>
      <c r="L583" s="464"/>
      <c r="M583" s="123" t="s">
        <v>162</v>
      </c>
      <c r="N583" s="209" t="s">
        <v>163</v>
      </c>
      <c r="O583" s="124">
        <v>198902</v>
      </c>
      <c r="P583" s="125">
        <f t="shared" ref="P583" si="2118">IFERROR(O583/O587,"-")</f>
        <v>1.6277634566768444E-2</v>
      </c>
      <c r="Q583" s="126">
        <v>7</v>
      </c>
      <c r="R583" s="125">
        <f t="shared" ref="R583" si="2119">IFERROR(Q583/L577,"-")</f>
        <v>0.33333333333333331</v>
      </c>
      <c r="S583" s="127">
        <f t="shared" si="1933"/>
        <v>28414.571428571428</v>
      </c>
      <c r="T583" s="122"/>
      <c r="U583" s="122"/>
      <c r="V583" s="122"/>
      <c r="W583" s="122"/>
      <c r="X583" s="122"/>
      <c r="Y583" s="129"/>
    </row>
    <row r="584" spans="2:25" ht="14.25" customHeight="1">
      <c r="B584" s="458"/>
      <c r="C584" s="461"/>
      <c r="D584" s="464"/>
      <c r="E584" s="123" t="s">
        <v>164</v>
      </c>
      <c r="F584" s="209" t="s">
        <v>165</v>
      </c>
      <c r="G584" s="124">
        <v>0</v>
      </c>
      <c r="H584" s="125">
        <f t="shared" ref="H584" si="2120">IFERROR(G584/G587,"-")</f>
        <v>0</v>
      </c>
      <c r="I584" s="126">
        <v>0</v>
      </c>
      <c r="J584" s="125">
        <f t="shared" ref="J584" si="2121">IFERROR(I584/D577,"-")</f>
        <v>0</v>
      </c>
      <c r="K584" s="127" t="str">
        <f t="shared" si="1931"/>
        <v>-</v>
      </c>
      <c r="L584" s="464"/>
      <c r="M584" s="123" t="s">
        <v>164</v>
      </c>
      <c r="N584" s="209" t="s">
        <v>165</v>
      </c>
      <c r="O584" s="124">
        <v>0</v>
      </c>
      <c r="P584" s="125">
        <f t="shared" ref="P584" si="2122">IFERROR(O584/O587,"-")</f>
        <v>0</v>
      </c>
      <c r="Q584" s="126">
        <v>0</v>
      </c>
      <c r="R584" s="125">
        <f t="shared" ref="R584" si="2123">IFERROR(Q584/L577,"-")</f>
        <v>0</v>
      </c>
      <c r="S584" s="127" t="str">
        <f t="shared" si="1933"/>
        <v>-</v>
      </c>
      <c r="T584" s="122"/>
      <c r="U584" s="122"/>
      <c r="V584" s="122"/>
      <c r="W584" s="122"/>
      <c r="X584" s="122"/>
      <c r="Y584" s="129"/>
    </row>
    <row r="585" spans="2:25" ht="14.25" customHeight="1">
      <c r="B585" s="458"/>
      <c r="C585" s="461"/>
      <c r="D585" s="464"/>
      <c r="E585" s="123" t="s">
        <v>166</v>
      </c>
      <c r="F585" s="209" t="s">
        <v>167</v>
      </c>
      <c r="G585" s="124">
        <v>41078</v>
      </c>
      <c r="H585" s="125">
        <f t="shared" ref="H585" si="2124">IFERROR(G585/G587,"-")</f>
        <v>1.892338741441334E-2</v>
      </c>
      <c r="I585" s="126">
        <v>3</v>
      </c>
      <c r="J585" s="125">
        <f t="shared" ref="J585" si="2125">IFERROR(I585/D577,"-")</f>
        <v>0.5</v>
      </c>
      <c r="K585" s="127">
        <f t="shared" si="1931"/>
        <v>13692.666666666666</v>
      </c>
      <c r="L585" s="464"/>
      <c r="M585" s="123" t="s">
        <v>166</v>
      </c>
      <c r="N585" s="209" t="s">
        <v>167</v>
      </c>
      <c r="O585" s="124">
        <v>11467</v>
      </c>
      <c r="P585" s="125">
        <f t="shared" ref="P585" si="2126">IFERROR(O585/O587,"-")</f>
        <v>9.384301594611102E-4</v>
      </c>
      <c r="Q585" s="126">
        <v>5</v>
      </c>
      <c r="R585" s="125">
        <f t="shared" ref="R585" si="2127">IFERROR(Q585/L577,"-")</f>
        <v>0.23809523809523808</v>
      </c>
      <c r="S585" s="127">
        <f t="shared" si="1933"/>
        <v>2293.4</v>
      </c>
      <c r="T585" s="122"/>
      <c r="U585" s="122"/>
      <c r="V585" s="122"/>
      <c r="W585" s="122"/>
      <c r="X585" s="122"/>
      <c r="Y585" s="129"/>
    </row>
    <row r="586" spans="2:25" ht="14.25" customHeight="1">
      <c r="B586" s="458"/>
      <c r="C586" s="461"/>
      <c r="D586" s="464"/>
      <c r="E586" s="130" t="s">
        <v>177</v>
      </c>
      <c r="F586" s="210" t="s">
        <v>178</v>
      </c>
      <c r="G586" s="131">
        <v>0</v>
      </c>
      <c r="H586" s="132">
        <f t="shared" ref="H586" si="2128">IFERROR(G586/G587,"-")</f>
        <v>0</v>
      </c>
      <c r="I586" s="133">
        <v>0</v>
      </c>
      <c r="J586" s="132">
        <f t="shared" ref="J586" si="2129">IFERROR(I586/D577,"-")</f>
        <v>0</v>
      </c>
      <c r="K586" s="134" t="str">
        <f t="shared" si="1931"/>
        <v>-</v>
      </c>
      <c r="L586" s="464"/>
      <c r="M586" s="130" t="s">
        <v>177</v>
      </c>
      <c r="N586" s="210" t="s">
        <v>178</v>
      </c>
      <c r="O586" s="131">
        <v>8834785</v>
      </c>
      <c r="P586" s="132">
        <f t="shared" ref="P586" si="2130">IFERROR(O586/O587,"-")</f>
        <v>0.72301636839231043</v>
      </c>
      <c r="Q586" s="133">
        <v>7</v>
      </c>
      <c r="R586" s="132">
        <f t="shared" ref="R586" si="2131">IFERROR(Q586/L577,"-")</f>
        <v>0.33333333333333331</v>
      </c>
      <c r="S586" s="134">
        <f t="shared" si="1933"/>
        <v>1262112.142857143</v>
      </c>
      <c r="T586" s="122"/>
      <c r="U586" s="122"/>
      <c r="V586" s="122"/>
      <c r="W586" s="122"/>
      <c r="X586" s="122"/>
      <c r="Y586" s="129"/>
    </row>
    <row r="587" spans="2:25" ht="14.25" customHeight="1">
      <c r="B587" s="459"/>
      <c r="C587" s="462"/>
      <c r="D587" s="465"/>
      <c r="E587" s="135" t="s">
        <v>179</v>
      </c>
      <c r="F587" s="211"/>
      <c r="G587" s="136">
        <v>2170753</v>
      </c>
      <c r="H587" s="137" t="s">
        <v>181</v>
      </c>
      <c r="I587" s="138">
        <v>6</v>
      </c>
      <c r="J587" s="137">
        <f t="shared" ref="J587" si="2132">IFERROR(I587/D577,"-")</f>
        <v>1</v>
      </c>
      <c r="K587" s="139">
        <f t="shared" si="1931"/>
        <v>361792.16666666669</v>
      </c>
      <c r="L587" s="465"/>
      <c r="M587" s="135" t="s">
        <v>179</v>
      </c>
      <c r="N587" s="211"/>
      <c r="O587" s="136">
        <v>12219343</v>
      </c>
      <c r="P587" s="137" t="s">
        <v>181</v>
      </c>
      <c r="Q587" s="138">
        <v>20</v>
      </c>
      <c r="R587" s="137">
        <f t="shared" ref="R587" si="2133">IFERROR(Q587/L577,"-")</f>
        <v>0.95238095238095233</v>
      </c>
      <c r="S587" s="139">
        <f t="shared" si="1933"/>
        <v>610967.15</v>
      </c>
      <c r="T587" s="122"/>
      <c r="U587" s="122"/>
      <c r="V587" s="122"/>
      <c r="W587" s="122"/>
      <c r="X587" s="122"/>
      <c r="Y587" s="129"/>
    </row>
    <row r="588" spans="2:25" ht="14.25" customHeight="1">
      <c r="B588" s="457">
        <v>54</v>
      </c>
      <c r="C588" s="460" t="s">
        <v>29</v>
      </c>
      <c r="D588" s="463">
        <f t="shared" ref="D588" si="2134">VLOOKUP(C588,$V$5:$X$78,2,0)</f>
        <v>7</v>
      </c>
      <c r="E588" s="117" t="s">
        <v>150</v>
      </c>
      <c r="F588" s="207" t="s">
        <v>151</v>
      </c>
      <c r="G588" s="118">
        <v>1015639</v>
      </c>
      <c r="H588" s="119">
        <f t="shared" ref="H588" si="2135">IFERROR(G588/G598,"-")</f>
        <v>0.71062964854709942</v>
      </c>
      <c r="I588" s="120">
        <v>6</v>
      </c>
      <c r="J588" s="119">
        <f t="shared" ref="J588" si="2136">IFERROR(I588/D588,"-")</f>
        <v>0.8571428571428571</v>
      </c>
      <c r="K588" s="121">
        <f t="shared" si="1931"/>
        <v>169273.16666666666</v>
      </c>
      <c r="L588" s="463">
        <f t="shared" ref="L588" si="2137">VLOOKUP(C588,$V$5:$X$78,3,0)</f>
        <v>9</v>
      </c>
      <c r="M588" s="117" t="s">
        <v>150</v>
      </c>
      <c r="N588" s="207" t="s">
        <v>151</v>
      </c>
      <c r="O588" s="118">
        <v>1486774</v>
      </c>
      <c r="P588" s="119">
        <f t="shared" ref="P588" si="2138">IFERROR(O588/O598,"-")</f>
        <v>0.23674304157072232</v>
      </c>
      <c r="Q588" s="120">
        <v>7</v>
      </c>
      <c r="R588" s="119">
        <f t="shared" ref="R588" si="2139">IFERROR(Q588/L588,"-")</f>
        <v>0.77777777777777779</v>
      </c>
      <c r="S588" s="121">
        <f t="shared" si="1933"/>
        <v>212396.28571428571</v>
      </c>
      <c r="T588" s="122"/>
      <c r="U588" s="122"/>
      <c r="V588" s="122"/>
      <c r="W588" s="122"/>
      <c r="X588" s="122"/>
      <c r="Y588" s="129"/>
    </row>
    <row r="589" spans="2:25" ht="14.25" customHeight="1">
      <c r="B589" s="458"/>
      <c r="C589" s="461"/>
      <c r="D589" s="464"/>
      <c r="E589" s="123" t="s">
        <v>152</v>
      </c>
      <c r="F589" s="208" t="s">
        <v>153</v>
      </c>
      <c r="G589" s="124">
        <v>106044</v>
      </c>
      <c r="H589" s="125">
        <f t="shared" ref="H589" si="2140">IFERROR(G589/G598,"-")</f>
        <v>7.4197633657754988E-2</v>
      </c>
      <c r="I589" s="126">
        <v>5</v>
      </c>
      <c r="J589" s="125">
        <f t="shared" ref="J589" si="2141">IFERROR(I589/D588,"-")</f>
        <v>0.7142857142857143</v>
      </c>
      <c r="K589" s="127">
        <f t="shared" si="1931"/>
        <v>21208.799999999999</v>
      </c>
      <c r="L589" s="464"/>
      <c r="M589" s="123" t="s">
        <v>152</v>
      </c>
      <c r="N589" s="208" t="s">
        <v>153</v>
      </c>
      <c r="O589" s="124">
        <v>29817</v>
      </c>
      <c r="P589" s="125">
        <f t="shared" ref="P589" si="2142">IFERROR(O589/O598,"-")</f>
        <v>4.7478414812972434E-3</v>
      </c>
      <c r="Q589" s="126">
        <v>3</v>
      </c>
      <c r="R589" s="125">
        <f t="shared" ref="R589" si="2143">IFERROR(Q589/L588,"-")</f>
        <v>0.33333333333333331</v>
      </c>
      <c r="S589" s="127">
        <f t="shared" si="1933"/>
        <v>9939</v>
      </c>
      <c r="T589" s="122"/>
      <c r="U589" s="122"/>
      <c r="V589" s="122"/>
      <c r="W589" s="122"/>
      <c r="X589" s="122"/>
      <c r="Y589" s="129"/>
    </row>
    <row r="590" spans="2:25" ht="14.25" customHeight="1">
      <c r="B590" s="458"/>
      <c r="C590" s="461"/>
      <c r="D590" s="464"/>
      <c r="E590" s="123" t="s">
        <v>154</v>
      </c>
      <c r="F590" s="209" t="s">
        <v>155</v>
      </c>
      <c r="G590" s="124">
        <v>189079</v>
      </c>
      <c r="H590" s="125">
        <f t="shared" ref="H590" si="2144">IFERROR(G590/G598,"-")</f>
        <v>0.13229616361486415</v>
      </c>
      <c r="I590" s="126">
        <v>6</v>
      </c>
      <c r="J590" s="125">
        <f t="shared" ref="J590" si="2145">IFERROR(I590/D588,"-")</f>
        <v>0.8571428571428571</v>
      </c>
      <c r="K590" s="127">
        <f t="shared" si="1931"/>
        <v>31513.166666666668</v>
      </c>
      <c r="L590" s="464"/>
      <c r="M590" s="123" t="s">
        <v>154</v>
      </c>
      <c r="N590" s="209" t="s">
        <v>155</v>
      </c>
      <c r="O590" s="124">
        <v>349733</v>
      </c>
      <c r="P590" s="125">
        <f t="shared" ref="P590" si="2146">IFERROR(O590/O598,"-")</f>
        <v>5.5688930636164896E-2</v>
      </c>
      <c r="Q590" s="126">
        <v>7</v>
      </c>
      <c r="R590" s="125">
        <f t="shared" ref="R590" si="2147">IFERROR(Q590/L588,"-")</f>
        <v>0.77777777777777779</v>
      </c>
      <c r="S590" s="127">
        <f t="shared" si="1933"/>
        <v>49961.857142857145</v>
      </c>
      <c r="T590" s="122"/>
      <c r="U590" s="122"/>
      <c r="V590" s="122"/>
      <c r="W590" s="122"/>
      <c r="X590" s="122"/>
      <c r="Y590" s="129"/>
    </row>
    <row r="591" spans="2:25" ht="14.25" customHeight="1">
      <c r="B591" s="458"/>
      <c r="C591" s="461"/>
      <c r="D591" s="464"/>
      <c r="E591" s="123" t="s">
        <v>156</v>
      </c>
      <c r="F591" s="209" t="s">
        <v>157</v>
      </c>
      <c r="G591" s="124">
        <v>91499</v>
      </c>
      <c r="H591" s="125">
        <f t="shared" ref="H591" si="2148">IFERROR(G591/G598,"-")</f>
        <v>6.40206827548086E-2</v>
      </c>
      <c r="I591" s="126">
        <v>5</v>
      </c>
      <c r="J591" s="125">
        <f t="shared" ref="J591" si="2149">IFERROR(I591/D588,"-")</f>
        <v>0.7142857142857143</v>
      </c>
      <c r="K591" s="127">
        <f t="shared" si="1931"/>
        <v>18299.8</v>
      </c>
      <c r="L591" s="464"/>
      <c r="M591" s="123" t="s">
        <v>156</v>
      </c>
      <c r="N591" s="209" t="s">
        <v>157</v>
      </c>
      <c r="O591" s="124">
        <v>48713</v>
      </c>
      <c r="P591" s="125">
        <f t="shared" ref="P591" si="2150">IFERROR(O591/O598,"-")</f>
        <v>7.7567026219415979E-3</v>
      </c>
      <c r="Q591" s="126">
        <v>3</v>
      </c>
      <c r="R591" s="125">
        <f t="shared" ref="R591" si="2151">IFERROR(Q591/L588,"-")</f>
        <v>0.33333333333333331</v>
      </c>
      <c r="S591" s="127">
        <f t="shared" si="1933"/>
        <v>16237.666666666666</v>
      </c>
      <c r="T591" s="122"/>
      <c r="U591" s="122"/>
      <c r="V591" s="122"/>
      <c r="W591" s="122"/>
      <c r="X591" s="122"/>
      <c r="Y591" s="129"/>
    </row>
    <row r="592" spans="2:25" ht="14.25" customHeight="1">
      <c r="B592" s="458"/>
      <c r="C592" s="461"/>
      <c r="D592" s="464"/>
      <c r="E592" s="123" t="s">
        <v>158</v>
      </c>
      <c r="F592" s="209" t="s">
        <v>159</v>
      </c>
      <c r="G592" s="124">
        <v>0</v>
      </c>
      <c r="H592" s="125">
        <f t="shared" ref="H592" si="2152">IFERROR(G592/G598,"-")</f>
        <v>0</v>
      </c>
      <c r="I592" s="126">
        <v>0</v>
      </c>
      <c r="J592" s="125">
        <f t="shared" ref="J592" si="2153">IFERROR(I592/D588,"-")</f>
        <v>0</v>
      </c>
      <c r="K592" s="127" t="str">
        <f t="shared" si="1931"/>
        <v>-</v>
      </c>
      <c r="L592" s="464"/>
      <c r="M592" s="123" t="s">
        <v>158</v>
      </c>
      <c r="N592" s="209" t="s">
        <v>159</v>
      </c>
      <c r="O592" s="124">
        <v>0</v>
      </c>
      <c r="P592" s="125">
        <f t="shared" ref="P592" si="2154">IFERROR(O592/O598,"-")</f>
        <v>0</v>
      </c>
      <c r="Q592" s="126">
        <v>0</v>
      </c>
      <c r="R592" s="125">
        <f t="shared" ref="R592" si="2155">IFERROR(Q592/L588,"-")</f>
        <v>0</v>
      </c>
      <c r="S592" s="127" t="str">
        <f t="shared" si="1933"/>
        <v>-</v>
      </c>
      <c r="T592" s="122"/>
      <c r="U592" s="122"/>
      <c r="V592" s="122"/>
      <c r="W592" s="122"/>
      <c r="X592" s="122"/>
      <c r="Y592" s="129"/>
    </row>
    <row r="593" spans="2:25" ht="14.25" customHeight="1">
      <c r="B593" s="458"/>
      <c r="C593" s="461"/>
      <c r="D593" s="464"/>
      <c r="E593" s="123" t="s">
        <v>160</v>
      </c>
      <c r="F593" s="209" t="s">
        <v>161</v>
      </c>
      <c r="G593" s="124">
        <v>4092</v>
      </c>
      <c r="H593" s="125">
        <f t="shared" ref="H593" si="2156">IFERROR(G593/G598,"-")</f>
        <v>2.863120185277181E-3</v>
      </c>
      <c r="I593" s="126">
        <v>1</v>
      </c>
      <c r="J593" s="125">
        <f t="shared" ref="J593" si="2157">IFERROR(I593/D588,"-")</f>
        <v>0.14285714285714285</v>
      </c>
      <c r="K593" s="127">
        <f t="shared" si="1931"/>
        <v>4092</v>
      </c>
      <c r="L593" s="464"/>
      <c r="M593" s="123" t="s">
        <v>160</v>
      </c>
      <c r="N593" s="209" t="s">
        <v>161</v>
      </c>
      <c r="O593" s="124">
        <v>3675</v>
      </c>
      <c r="P593" s="125">
        <f t="shared" ref="P593" si="2158">IFERROR(O593/O598,"-")</f>
        <v>5.8518018056033028E-4</v>
      </c>
      <c r="Q593" s="126">
        <v>1</v>
      </c>
      <c r="R593" s="125">
        <f t="shared" ref="R593" si="2159">IFERROR(Q593/L588,"-")</f>
        <v>0.1111111111111111</v>
      </c>
      <c r="S593" s="127">
        <f t="shared" si="1933"/>
        <v>3675</v>
      </c>
      <c r="T593" s="122"/>
      <c r="U593" s="122"/>
      <c r="V593" s="122"/>
      <c r="W593" s="122"/>
      <c r="X593" s="122"/>
      <c r="Y593" s="129"/>
    </row>
    <row r="594" spans="2:25" ht="14.25" customHeight="1">
      <c r="B594" s="458"/>
      <c r="C594" s="461"/>
      <c r="D594" s="464"/>
      <c r="E594" s="123" t="s">
        <v>162</v>
      </c>
      <c r="F594" s="209" t="s">
        <v>163</v>
      </c>
      <c r="G594" s="124">
        <v>19057</v>
      </c>
      <c r="H594" s="125">
        <f t="shared" ref="H594" si="2160">IFERROR(G594/G598,"-")</f>
        <v>1.3333939728941164E-2</v>
      </c>
      <c r="I594" s="126">
        <v>3</v>
      </c>
      <c r="J594" s="125">
        <f t="shared" ref="J594" si="2161">IFERROR(I594/D588,"-")</f>
        <v>0.42857142857142855</v>
      </c>
      <c r="K594" s="127">
        <f t="shared" si="1931"/>
        <v>6352.333333333333</v>
      </c>
      <c r="L594" s="464"/>
      <c r="M594" s="123" t="s">
        <v>162</v>
      </c>
      <c r="N594" s="209" t="s">
        <v>163</v>
      </c>
      <c r="O594" s="124">
        <v>70211</v>
      </c>
      <c r="P594" s="125">
        <f t="shared" ref="P594" si="2162">IFERROR(O594/O598,"-")</f>
        <v>1.1179887253692886E-2</v>
      </c>
      <c r="Q594" s="126">
        <v>2</v>
      </c>
      <c r="R594" s="125">
        <f t="shared" ref="R594" si="2163">IFERROR(Q594/L588,"-")</f>
        <v>0.22222222222222221</v>
      </c>
      <c r="S594" s="127">
        <f t="shared" si="1933"/>
        <v>35105.5</v>
      </c>
      <c r="T594" s="122"/>
      <c r="U594" s="122"/>
      <c r="V594" s="122"/>
      <c r="W594" s="122"/>
      <c r="X594" s="122"/>
      <c r="Y594" s="129"/>
    </row>
    <row r="595" spans="2:25" ht="14.25" customHeight="1">
      <c r="B595" s="458"/>
      <c r="C595" s="461"/>
      <c r="D595" s="464"/>
      <c r="E595" s="123" t="s">
        <v>164</v>
      </c>
      <c r="F595" s="209" t="s">
        <v>165</v>
      </c>
      <c r="G595" s="124">
        <v>0</v>
      </c>
      <c r="H595" s="125">
        <f t="shared" ref="H595" si="2164">IFERROR(G595/G598,"-")</f>
        <v>0</v>
      </c>
      <c r="I595" s="126">
        <v>0</v>
      </c>
      <c r="J595" s="125">
        <f t="shared" ref="J595" si="2165">IFERROR(I595/D588,"-")</f>
        <v>0</v>
      </c>
      <c r="K595" s="127" t="str">
        <f t="shared" si="1931"/>
        <v>-</v>
      </c>
      <c r="L595" s="464"/>
      <c r="M595" s="123" t="s">
        <v>164</v>
      </c>
      <c r="N595" s="209" t="s">
        <v>165</v>
      </c>
      <c r="O595" s="124">
        <v>0</v>
      </c>
      <c r="P595" s="125">
        <f t="shared" ref="P595" si="2166">IFERROR(O595/O598,"-")</f>
        <v>0</v>
      </c>
      <c r="Q595" s="126">
        <v>0</v>
      </c>
      <c r="R595" s="125">
        <f t="shared" ref="R595" si="2167">IFERROR(Q595/L588,"-")</f>
        <v>0</v>
      </c>
      <c r="S595" s="127" t="str">
        <f t="shared" si="1933"/>
        <v>-</v>
      </c>
      <c r="T595" s="122"/>
      <c r="U595" s="122"/>
      <c r="V595" s="122"/>
      <c r="W595" s="122"/>
      <c r="X595" s="122"/>
      <c r="Y595" s="129"/>
    </row>
    <row r="596" spans="2:25" ht="14.25" customHeight="1">
      <c r="B596" s="458"/>
      <c r="C596" s="461"/>
      <c r="D596" s="464"/>
      <c r="E596" s="123" t="s">
        <v>166</v>
      </c>
      <c r="F596" s="209" t="s">
        <v>167</v>
      </c>
      <c r="G596" s="124">
        <v>3800</v>
      </c>
      <c r="H596" s="125">
        <f t="shared" ref="H596" si="2168">IFERROR(G596/G598,"-")</f>
        <v>2.6588115112544694E-3</v>
      </c>
      <c r="I596" s="126">
        <v>1</v>
      </c>
      <c r="J596" s="125">
        <f t="shared" ref="J596" si="2169">IFERROR(I596/D588,"-")</f>
        <v>0.14285714285714285</v>
      </c>
      <c r="K596" s="127">
        <f t="shared" si="1931"/>
        <v>3800</v>
      </c>
      <c r="L596" s="464"/>
      <c r="M596" s="123" t="s">
        <v>166</v>
      </c>
      <c r="N596" s="209" t="s">
        <v>167</v>
      </c>
      <c r="O596" s="124">
        <v>7180</v>
      </c>
      <c r="P596" s="125">
        <f t="shared" ref="P596" si="2170">IFERROR(O596/O598,"-")</f>
        <v>1.1432908017478018E-3</v>
      </c>
      <c r="Q596" s="126">
        <v>2</v>
      </c>
      <c r="R596" s="125">
        <f t="shared" ref="R596" si="2171">IFERROR(Q596/L588,"-")</f>
        <v>0.22222222222222221</v>
      </c>
      <c r="S596" s="127">
        <f t="shared" si="1933"/>
        <v>3590</v>
      </c>
      <c r="T596" s="122"/>
      <c r="U596" s="122"/>
      <c r="V596" s="122"/>
      <c r="W596" s="122"/>
      <c r="X596" s="122"/>
      <c r="Y596" s="129"/>
    </row>
    <row r="597" spans="2:25" ht="14.25" customHeight="1">
      <c r="B597" s="458"/>
      <c r="C597" s="461"/>
      <c r="D597" s="464"/>
      <c r="E597" s="130" t="s">
        <v>177</v>
      </c>
      <c r="F597" s="210" t="s">
        <v>178</v>
      </c>
      <c r="G597" s="131">
        <v>0</v>
      </c>
      <c r="H597" s="132">
        <f t="shared" ref="H597" si="2172">IFERROR(G597/G598,"-")</f>
        <v>0</v>
      </c>
      <c r="I597" s="133">
        <v>0</v>
      </c>
      <c r="J597" s="132">
        <f t="shared" ref="J597" si="2173">IFERROR(I597/D588,"-")</f>
        <v>0</v>
      </c>
      <c r="K597" s="134" t="str">
        <f t="shared" si="1931"/>
        <v>-</v>
      </c>
      <c r="L597" s="464"/>
      <c r="M597" s="130" t="s">
        <v>177</v>
      </c>
      <c r="N597" s="210" t="s">
        <v>178</v>
      </c>
      <c r="O597" s="131">
        <v>4284014</v>
      </c>
      <c r="P597" s="132">
        <f t="shared" ref="P597" si="2174">IFERROR(O597/O598,"-")</f>
        <v>0.68215512545387291</v>
      </c>
      <c r="Q597" s="133">
        <v>2</v>
      </c>
      <c r="R597" s="132">
        <f t="shared" ref="R597" si="2175">IFERROR(Q597/L588,"-")</f>
        <v>0.22222222222222221</v>
      </c>
      <c r="S597" s="134">
        <f t="shared" si="1933"/>
        <v>2142007</v>
      </c>
      <c r="T597" s="122"/>
      <c r="U597" s="122"/>
      <c r="V597" s="122"/>
      <c r="W597" s="122"/>
      <c r="X597" s="122"/>
      <c r="Y597" s="129"/>
    </row>
    <row r="598" spans="2:25" ht="14.25" customHeight="1">
      <c r="B598" s="459"/>
      <c r="C598" s="462"/>
      <c r="D598" s="465"/>
      <c r="E598" s="135" t="s">
        <v>179</v>
      </c>
      <c r="F598" s="211"/>
      <c r="G598" s="136">
        <v>1429210</v>
      </c>
      <c r="H598" s="137" t="s">
        <v>181</v>
      </c>
      <c r="I598" s="138">
        <v>7</v>
      </c>
      <c r="J598" s="137">
        <f t="shared" ref="J598" si="2176">IFERROR(I598/D588,"-")</f>
        <v>1</v>
      </c>
      <c r="K598" s="139">
        <f t="shared" ref="K598:K663" si="2177">IFERROR(G598/I598,"-")</f>
        <v>204172.85714285713</v>
      </c>
      <c r="L598" s="465"/>
      <c r="M598" s="135" t="s">
        <v>179</v>
      </c>
      <c r="N598" s="211"/>
      <c r="O598" s="136">
        <v>6280117</v>
      </c>
      <c r="P598" s="137" t="s">
        <v>181</v>
      </c>
      <c r="Q598" s="138">
        <v>9</v>
      </c>
      <c r="R598" s="137">
        <f t="shared" ref="R598" si="2178">IFERROR(Q598/L588,"-")</f>
        <v>1</v>
      </c>
      <c r="S598" s="139">
        <f t="shared" ref="S598:S663" si="2179">IFERROR(O598/Q598,"-")</f>
        <v>697790.77777777775</v>
      </c>
      <c r="T598" s="122"/>
      <c r="U598" s="122"/>
      <c r="V598" s="122"/>
      <c r="W598" s="122"/>
      <c r="X598" s="122"/>
      <c r="Y598" s="129"/>
    </row>
    <row r="599" spans="2:25" ht="14.25" customHeight="1">
      <c r="B599" s="457">
        <v>55</v>
      </c>
      <c r="C599" s="460" t="s">
        <v>18</v>
      </c>
      <c r="D599" s="463">
        <f t="shared" ref="D599" si="2180">VLOOKUP(C599,$V$5:$X$78,2,0)</f>
        <v>14</v>
      </c>
      <c r="E599" s="117" t="s">
        <v>150</v>
      </c>
      <c r="F599" s="207" t="s">
        <v>151</v>
      </c>
      <c r="G599" s="118">
        <v>892388</v>
      </c>
      <c r="H599" s="119">
        <f t="shared" ref="H599" si="2181">IFERROR(G599/G609,"-")</f>
        <v>9.7272623819338197E-2</v>
      </c>
      <c r="I599" s="120">
        <v>11</v>
      </c>
      <c r="J599" s="119">
        <f t="shared" ref="J599" si="2182">IFERROR(I599/D599,"-")</f>
        <v>0.7857142857142857</v>
      </c>
      <c r="K599" s="121">
        <f t="shared" si="2177"/>
        <v>81126.181818181823</v>
      </c>
      <c r="L599" s="463">
        <f t="shared" ref="L599" si="2183">VLOOKUP(C599,$V$5:$X$78,3,0)</f>
        <v>68</v>
      </c>
      <c r="M599" s="117" t="s">
        <v>150</v>
      </c>
      <c r="N599" s="207" t="s">
        <v>151</v>
      </c>
      <c r="O599" s="118">
        <v>3479580</v>
      </c>
      <c r="P599" s="119">
        <f t="shared" ref="P599" si="2184">IFERROR(O599/O609,"-")</f>
        <v>0.14473091545575423</v>
      </c>
      <c r="Q599" s="120">
        <v>50</v>
      </c>
      <c r="R599" s="119">
        <f t="shared" ref="R599" si="2185">IFERROR(Q599/L599,"-")</f>
        <v>0.73529411764705888</v>
      </c>
      <c r="S599" s="121">
        <f t="shared" si="2179"/>
        <v>69591.600000000006</v>
      </c>
      <c r="T599" s="122"/>
      <c r="U599" s="122"/>
      <c r="V599" s="122"/>
      <c r="W599" s="122"/>
      <c r="X599" s="122"/>
      <c r="Y599" s="129"/>
    </row>
    <row r="600" spans="2:25" ht="14.25" customHeight="1">
      <c r="B600" s="458"/>
      <c r="C600" s="461"/>
      <c r="D600" s="464"/>
      <c r="E600" s="123" t="s">
        <v>152</v>
      </c>
      <c r="F600" s="208" t="s">
        <v>153</v>
      </c>
      <c r="G600" s="124">
        <v>185770</v>
      </c>
      <c r="H600" s="125">
        <f t="shared" ref="H600" si="2186">IFERROR(G600/G609,"-")</f>
        <v>2.0249415418986425E-2</v>
      </c>
      <c r="I600" s="126">
        <v>9</v>
      </c>
      <c r="J600" s="125">
        <f t="shared" ref="J600" si="2187">IFERROR(I600/D599,"-")</f>
        <v>0.6428571428571429</v>
      </c>
      <c r="K600" s="127">
        <f t="shared" si="2177"/>
        <v>20641.111111111109</v>
      </c>
      <c r="L600" s="464"/>
      <c r="M600" s="123" t="s">
        <v>152</v>
      </c>
      <c r="N600" s="208" t="s">
        <v>153</v>
      </c>
      <c r="O600" s="124">
        <v>1289854</v>
      </c>
      <c r="P600" s="125">
        <f t="shared" ref="P600" si="2188">IFERROR(O600/O609,"-")</f>
        <v>5.3650656178121044E-2</v>
      </c>
      <c r="Q600" s="126">
        <v>32</v>
      </c>
      <c r="R600" s="125">
        <f t="shared" ref="R600" si="2189">IFERROR(Q600/L599,"-")</f>
        <v>0.47058823529411764</v>
      </c>
      <c r="S600" s="127">
        <f t="shared" si="2179"/>
        <v>40307.9375</v>
      </c>
      <c r="T600" s="122"/>
      <c r="U600" s="122"/>
      <c r="V600" s="122"/>
      <c r="W600" s="122"/>
      <c r="X600" s="122"/>
      <c r="Y600" s="129"/>
    </row>
    <row r="601" spans="2:25" ht="14.25" customHeight="1">
      <c r="B601" s="458"/>
      <c r="C601" s="461"/>
      <c r="D601" s="464"/>
      <c r="E601" s="123" t="s">
        <v>154</v>
      </c>
      <c r="F601" s="209" t="s">
        <v>155</v>
      </c>
      <c r="G601" s="124">
        <v>636003</v>
      </c>
      <c r="H601" s="125">
        <f t="shared" ref="H601" si="2190">IFERROR(G601/G609,"-")</f>
        <v>6.9325988882605494E-2</v>
      </c>
      <c r="I601" s="126">
        <v>12</v>
      </c>
      <c r="J601" s="125">
        <f t="shared" ref="J601" si="2191">IFERROR(I601/D599,"-")</f>
        <v>0.8571428571428571</v>
      </c>
      <c r="K601" s="127">
        <f t="shared" si="2177"/>
        <v>53000.25</v>
      </c>
      <c r="L601" s="464"/>
      <c r="M601" s="123" t="s">
        <v>154</v>
      </c>
      <c r="N601" s="209" t="s">
        <v>155</v>
      </c>
      <c r="O601" s="124">
        <v>3080235</v>
      </c>
      <c r="P601" s="125">
        <f t="shared" ref="P601" si="2192">IFERROR(O601/O609,"-")</f>
        <v>0.12812041435140309</v>
      </c>
      <c r="Q601" s="126">
        <v>53</v>
      </c>
      <c r="R601" s="125">
        <f t="shared" ref="R601" si="2193">IFERROR(Q601/L599,"-")</f>
        <v>0.77941176470588236</v>
      </c>
      <c r="S601" s="127">
        <f t="shared" si="2179"/>
        <v>58117.641509433961</v>
      </c>
      <c r="T601" s="122"/>
      <c r="U601" s="122"/>
      <c r="V601" s="122"/>
      <c r="W601" s="122"/>
      <c r="X601" s="122"/>
      <c r="Y601" s="129"/>
    </row>
    <row r="602" spans="2:25" ht="14.25" customHeight="1">
      <c r="B602" s="458"/>
      <c r="C602" s="461"/>
      <c r="D602" s="464"/>
      <c r="E602" s="123" t="s">
        <v>156</v>
      </c>
      <c r="F602" s="209" t="s">
        <v>157</v>
      </c>
      <c r="G602" s="124">
        <v>338273</v>
      </c>
      <c r="H602" s="125">
        <f t="shared" ref="H602" si="2194">IFERROR(G602/G609,"-")</f>
        <v>3.6872640910947919E-2</v>
      </c>
      <c r="I602" s="126">
        <v>7</v>
      </c>
      <c r="J602" s="125">
        <f t="shared" ref="J602" si="2195">IFERROR(I602/D599,"-")</f>
        <v>0.5</v>
      </c>
      <c r="K602" s="127">
        <f t="shared" si="2177"/>
        <v>48324.714285714283</v>
      </c>
      <c r="L602" s="464"/>
      <c r="M602" s="123" t="s">
        <v>156</v>
      </c>
      <c r="N602" s="209" t="s">
        <v>157</v>
      </c>
      <c r="O602" s="124">
        <v>1090125</v>
      </c>
      <c r="P602" s="125">
        <f t="shared" ref="P602" si="2196">IFERROR(O602/O609,"-")</f>
        <v>4.5343055544405958E-2</v>
      </c>
      <c r="Q602" s="126">
        <v>24</v>
      </c>
      <c r="R602" s="125">
        <f t="shared" ref="R602" si="2197">IFERROR(Q602/L599,"-")</f>
        <v>0.35294117647058826</v>
      </c>
      <c r="S602" s="127">
        <f t="shared" si="2179"/>
        <v>45421.875</v>
      </c>
      <c r="T602" s="122"/>
      <c r="U602" s="122"/>
      <c r="V602" s="122"/>
      <c r="W602" s="122"/>
      <c r="X602" s="122"/>
      <c r="Y602" s="129"/>
    </row>
    <row r="603" spans="2:25" ht="14.25" customHeight="1">
      <c r="B603" s="458"/>
      <c r="C603" s="461"/>
      <c r="D603" s="464"/>
      <c r="E603" s="123" t="s">
        <v>158</v>
      </c>
      <c r="F603" s="209" t="s">
        <v>159</v>
      </c>
      <c r="G603" s="124">
        <v>0</v>
      </c>
      <c r="H603" s="125">
        <f t="shared" ref="H603" si="2198">IFERROR(G603/G609,"-")</f>
        <v>0</v>
      </c>
      <c r="I603" s="126">
        <v>0</v>
      </c>
      <c r="J603" s="125">
        <f t="shared" ref="J603" si="2199">IFERROR(I603/D599,"-")</f>
        <v>0</v>
      </c>
      <c r="K603" s="127" t="str">
        <f t="shared" si="2177"/>
        <v>-</v>
      </c>
      <c r="L603" s="464"/>
      <c r="M603" s="123" t="s">
        <v>158</v>
      </c>
      <c r="N603" s="209" t="s">
        <v>159</v>
      </c>
      <c r="O603" s="124">
        <v>32192</v>
      </c>
      <c r="P603" s="125">
        <f t="shared" ref="P603" si="2200">IFERROR(O603/O609,"-")</f>
        <v>1.3390057507951074E-3</v>
      </c>
      <c r="Q603" s="126">
        <v>1</v>
      </c>
      <c r="R603" s="125">
        <f t="shared" ref="R603" si="2201">IFERROR(Q603/L599,"-")</f>
        <v>1.4705882352941176E-2</v>
      </c>
      <c r="S603" s="127">
        <f t="shared" si="2179"/>
        <v>32192</v>
      </c>
      <c r="T603" s="122"/>
      <c r="U603" s="122"/>
      <c r="V603" s="122"/>
      <c r="W603" s="122"/>
      <c r="X603" s="122"/>
      <c r="Y603" s="129"/>
    </row>
    <row r="604" spans="2:25" ht="14.25" customHeight="1">
      <c r="B604" s="458"/>
      <c r="C604" s="461"/>
      <c r="D604" s="464"/>
      <c r="E604" s="123" t="s">
        <v>160</v>
      </c>
      <c r="F604" s="209" t="s">
        <v>161</v>
      </c>
      <c r="G604" s="124">
        <v>2633971</v>
      </c>
      <c r="H604" s="125">
        <f t="shared" ref="H604" si="2202">IFERROR(G604/G609,"-")</f>
        <v>0.28710972159424608</v>
      </c>
      <c r="I604" s="126">
        <v>5</v>
      </c>
      <c r="J604" s="125">
        <f t="shared" ref="J604" si="2203">IFERROR(I604/D599,"-")</f>
        <v>0.35714285714285715</v>
      </c>
      <c r="K604" s="127">
        <f t="shared" si="2177"/>
        <v>526794.19999999995</v>
      </c>
      <c r="L604" s="464"/>
      <c r="M604" s="123" t="s">
        <v>160</v>
      </c>
      <c r="N604" s="209" t="s">
        <v>161</v>
      </c>
      <c r="O604" s="124">
        <v>2327595</v>
      </c>
      <c r="P604" s="125">
        <f t="shared" ref="P604" si="2204">IFERROR(O604/O609,"-")</f>
        <v>9.6814832583310709E-2</v>
      </c>
      <c r="Q604" s="126">
        <v>8</v>
      </c>
      <c r="R604" s="125">
        <f t="shared" ref="R604" si="2205">IFERROR(Q604/L599,"-")</f>
        <v>0.11764705882352941</v>
      </c>
      <c r="S604" s="127">
        <f t="shared" si="2179"/>
        <v>290949.375</v>
      </c>
      <c r="T604" s="122"/>
      <c r="U604" s="122"/>
      <c r="V604" s="122"/>
      <c r="W604" s="122"/>
      <c r="X604" s="122"/>
      <c r="Y604" s="129"/>
    </row>
    <row r="605" spans="2:25" ht="14.25" customHeight="1">
      <c r="B605" s="458"/>
      <c r="C605" s="461"/>
      <c r="D605" s="464"/>
      <c r="E605" s="123" t="s">
        <v>162</v>
      </c>
      <c r="F605" s="209" t="s">
        <v>163</v>
      </c>
      <c r="G605" s="124">
        <v>4108196</v>
      </c>
      <c r="H605" s="125">
        <f t="shared" ref="H605" si="2206">IFERROR(G605/G609,"-")</f>
        <v>0.4478040987598555</v>
      </c>
      <c r="I605" s="126">
        <v>6</v>
      </c>
      <c r="J605" s="125">
        <f t="shared" ref="J605" si="2207">IFERROR(I605/D599,"-")</f>
        <v>0.42857142857142855</v>
      </c>
      <c r="K605" s="127">
        <f t="shared" si="2177"/>
        <v>684699.33333333337</v>
      </c>
      <c r="L605" s="464"/>
      <c r="M605" s="123" t="s">
        <v>162</v>
      </c>
      <c r="N605" s="209" t="s">
        <v>163</v>
      </c>
      <c r="O605" s="124">
        <v>8124701</v>
      </c>
      <c r="P605" s="125">
        <f t="shared" ref="P605" si="2208">IFERROR(O605/O609,"-")</f>
        <v>0.33794176697598038</v>
      </c>
      <c r="Q605" s="126">
        <v>26</v>
      </c>
      <c r="R605" s="125">
        <f t="shared" ref="R605" si="2209">IFERROR(Q605/L599,"-")</f>
        <v>0.38235294117647056</v>
      </c>
      <c r="S605" s="127">
        <f t="shared" si="2179"/>
        <v>312488.5</v>
      </c>
      <c r="T605" s="122"/>
      <c r="U605" s="122"/>
      <c r="V605" s="122"/>
      <c r="W605" s="122"/>
      <c r="X605" s="122"/>
      <c r="Y605" s="129"/>
    </row>
    <row r="606" spans="2:25" ht="14.25" customHeight="1">
      <c r="B606" s="458"/>
      <c r="C606" s="461"/>
      <c r="D606" s="464"/>
      <c r="E606" s="123" t="s">
        <v>164</v>
      </c>
      <c r="F606" s="209" t="s">
        <v>165</v>
      </c>
      <c r="G606" s="124">
        <v>0</v>
      </c>
      <c r="H606" s="125">
        <f t="shared" ref="H606" si="2210">IFERROR(G606/G609,"-")</f>
        <v>0</v>
      </c>
      <c r="I606" s="126">
        <v>0</v>
      </c>
      <c r="J606" s="125">
        <f t="shared" ref="J606" si="2211">IFERROR(I606/D599,"-")</f>
        <v>0</v>
      </c>
      <c r="K606" s="127" t="str">
        <f t="shared" si="2177"/>
        <v>-</v>
      </c>
      <c r="L606" s="464"/>
      <c r="M606" s="123" t="s">
        <v>164</v>
      </c>
      <c r="N606" s="209" t="s">
        <v>165</v>
      </c>
      <c r="O606" s="124">
        <v>5771</v>
      </c>
      <c r="P606" s="125">
        <f t="shared" ref="P606" si="2212">IFERROR(O606/O609,"-")</f>
        <v>2.400410719383252E-4</v>
      </c>
      <c r="Q606" s="126">
        <v>1</v>
      </c>
      <c r="R606" s="125">
        <f t="shared" ref="R606" si="2213">IFERROR(Q606/L599,"-")</f>
        <v>1.4705882352941176E-2</v>
      </c>
      <c r="S606" s="127">
        <f t="shared" si="2179"/>
        <v>5771</v>
      </c>
      <c r="T606" s="122"/>
      <c r="U606" s="122"/>
      <c r="V606" s="122"/>
      <c r="W606" s="122"/>
      <c r="X606" s="122"/>
      <c r="Y606" s="129"/>
    </row>
    <row r="607" spans="2:25" ht="14.25" customHeight="1">
      <c r="B607" s="458"/>
      <c r="C607" s="461"/>
      <c r="D607" s="464"/>
      <c r="E607" s="123" t="s">
        <v>166</v>
      </c>
      <c r="F607" s="209" t="s">
        <v>167</v>
      </c>
      <c r="G607" s="124">
        <v>29158</v>
      </c>
      <c r="H607" s="125">
        <f t="shared" ref="H607" si="2214">IFERROR(G607/G609,"-")</f>
        <v>3.1782981901642146E-3</v>
      </c>
      <c r="I607" s="126">
        <v>4</v>
      </c>
      <c r="J607" s="125">
        <f t="shared" ref="J607" si="2215">IFERROR(I607/D599,"-")</f>
        <v>0.2857142857142857</v>
      </c>
      <c r="K607" s="127">
        <f t="shared" si="2177"/>
        <v>7289.5</v>
      </c>
      <c r="L607" s="464"/>
      <c r="M607" s="123" t="s">
        <v>166</v>
      </c>
      <c r="N607" s="209" t="s">
        <v>167</v>
      </c>
      <c r="O607" s="124">
        <v>42201</v>
      </c>
      <c r="P607" s="125">
        <f t="shared" ref="P607" si="2216">IFERROR(O607/O609,"-")</f>
        <v>1.7553237353784893E-3</v>
      </c>
      <c r="Q607" s="126">
        <v>8</v>
      </c>
      <c r="R607" s="125">
        <f t="shared" ref="R607" si="2217">IFERROR(Q607/L599,"-")</f>
        <v>0.11764705882352941</v>
      </c>
      <c r="S607" s="127">
        <f t="shared" si="2179"/>
        <v>5275.125</v>
      </c>
      <c r="T607" s="122"/>
      <c r="U607" s="122"/>
      <c r="V607" s="122"/>
      <c r="W607" s="122"/>
      <c r="X607" s="122"/>
      <c r="Y607" s="129"/>
    </row>
    <row r="608" spans="2:25" ht="14.25" customHeight="1">
      <c r="B608" s="458"/>
      <c r="C608" s="461"/>
      <c r="D608" s="464"/>
      <c r="E608" s="130" t="s">
        <v>177</v>
      </c>
      <c r="F608" s="210" t="s">
        <v>178</v>
      </c>
      <c r="G608" s="131">
        <v>350333</v>
      </c>
      <c r="H608" s="132">
        <f t="shared" ref="H608" si="2218">IFERROR(G608/G609,"-")</f>
        <v>3.8187212423856226E-2</v>
      </c>
      <c r="I608" s="133">
        <v>4</v>
      </c>
      <c r="J608" s="132">
        <f t="shared" ref="J608" si="2219">IFERROR(I608/D599,"-")</f>
        <v>0.2857142857142857</v>
      </c>
      <c r="K608" s="134">
        <f t="shared" si="2177"/>
        <v>87583.25</v>
      </c>
      <c r="L608" s="464"/>
      <c r="M608" s="130" t="s">
        <v>177</v>
      </c>
      <c r="N608" s="210" t="s">
        <v>178</v>
      </c>
      <c r="O608" s="131">
        <v>4569465</v>
      </c>
      <c r="P608" s="132">
        <f t="shared" ref="P608" si="2220">IFERROR(O608/O609,"-")</f>
        <v>0.19006398835291269</v>
      </c>
      <c r="Q608" s="133">
        <v>13</v>
      </c>
      <c r="R608" s="132">
        <f t="shared" ref="R608" si="2221">IFERROR(Q608/L599,"-")</f>
        <v>0.19117647058823528</v>
      </c>
      <c r="S608" s="134">
        <f t="shared" si="2179"/>
        <v>351497.30769230769</v>
      </c>
      <c r="T608" s="122"/>
      <c r="U608" s="122"/>
      <c r="V608" s="122"/>
      <c r="W608" s="122"/>
      <c r="X608" s="122"/>
      <c r="Y608" s="129"/>
    </row>
    <row r="609" spans="2:25" ht="14.25" customHeight="1">
      <c r="B609" s="459"/>
      <c r="C609" s="462"/>
      <c r="D609" s="465"/>
      <c r="E609" s="135" t="s">
        <v>179</v>
      </c>
      <c r="F609" s="211"/>
      <c r="G609" s="136">
        <v>9174092</v>
      </c>
      <c r="H609" s="137" t="s">
        <v>181</v>
      </c>
      <c r="I609" s="138">
        <v>14</v>
      </c>
      <c r="J609" s="137">
        <f t="shared" ref="J609" si="2222">IFERROR(I609/D599,"-")</f>
        <v>1</v>
      </c>
      <c r="K609" s="139">
        <f t="shared" si="2177"/>
        <v>655292.28571428568</v>
      </c>
      <c r="L609" s="465"/>
      <c r="M609" s="135" t="s">
        <v>179</v>
      </c>
      <c r="N609" s="211"/>
      <c r="O609" s="136">
        <v>24041719</v>
      </c>
      <c r="P609" s="137" t="s">
        <v>181</v>
      </c>
      <c r="Q609" s="138">
        <v>64</v>
      </c>
      <c r="R609" s="137">
        <f t="shared" ref="R609" si="2223">IFERROR(Q609/L599,"-")</f>
        <v>0.94117647058823528</v>
      </c>
      <c r="S609" s="139">
        <f t="shared" si="2179"/>
        <v>375651.859375</v>
      </c>
      <c r="T609" s="122"/>
      <c r="U609" s="122"/>
      <c r="V609" s="122"/>
      <c r="W609" s="122"/>
      <c r="X609" s="122"/>
      <c r="Y609" s="129"/>
    </row>
    <row r="610" spans="2:25" ht="14.25" customHeight="1">
      <c r="B610" s="457">
        <v>56</v>
      </c>
      <c r="C610" s="460" t="s">
        <v>11</v>
      </c>
      <c r="D610" s="463">
        <f t="shared" ref="D610" si="2224">VLOOKUP(C610,$V$5:$X$78,2,0)</f>
        <v>9</v>
      </c>
      <c r="E610" s="117" t="s">
        <v>150</v>
      </c>
      <c r="F610" s="207" t="s">
        <v>151</v>
      </c>
      <c r="G610" s="118">
        <v>1243632</v>
      </c>
      <c r="H610" s="119">
        <f t="shared" ref="H610" si="2225">IFERROR(G610/G620,"-")</f>
        <v>0.41613766855802103</v>
      </c>
      <c r="I610" s="120">
        <v>9</v>
      </c>
      <c r="J610" s="119">
        <f t="shared" ref="J610" si="2226">IFERROR(I610/D610,"-")</f>
        <v>1</v>
      </c>
      <c r="K610" s="121">
        <f t="shared" si="2177"/>
        <v>138181.33333333334</v>
      </c>
      <c r="L610" s="463">
        <f t="shared" ref="L610" si="2227">VLOOKUP(C610,$V$5:$X$78,3,0)</f>
        <v>25</v>
      </c>
      <c r="M610" s="117" t="s">
        <v>150</v>
      </c>
      <c r="N610" s="207" t="s">
        <v>151</v>
      </c>
      <c r="O610" s="118">
        <v>924326</v>
      </c>
      <c r="P610" s="119">
        <f t="shared" ref="P610" si="2228">IFERROR(O610/O620,"-")</f>
        <v>0.11512963645940801</v>
      </c>
      <c r="Q610" s="120">
        <v>17</v>
      </c>
      <c r="R610" s="119">
        <f t="shared" ref="R610" si="2229">IFERROR(Q610/L610,"-")</f>
        <v>0.68</v>
      </c>
      <c r="S610" s="121">
        <f t="shared" si="2179"/>
        <v>54372.117647058825</v>
      </c>
      <c r="T610" s="122"/>
      <c r="U610" s="122"/>
      <c r="V610" s="122"/>
      <c r="W610" s="122"/>
      <c r="X610" s="122"/>
      <c r="Y610" s="129"/>
    </row>
    <row r="611" spans="2:25" ht="14.25" customHeight="1">
      <c r="B611" s="458"/>
      <c r="C611" s="461"/>
      <c r="D611" s="464"/>
      <c r="E611" s="123" t="s">
        <v>152</v>
      </c>
      <c r="F611" s="208" t="s">
        <v>153</v>
      </c>
      <c r="G611" s="124">
        <v>144983</v>
      </c>
      <c r="H611" s="125">
        <f t="shared" ref="H611" si="2230">IFERROR(G611/G620,"-")</f>
        <v>4.8513457035962056E-2</v>
      </c>
      <c r="I611" s="126">
        <v>6</v>
      </c>
      <c r="J611" s="125">
        <f t="shared" ref="J611" si="2231">IFERROR(I611/D610,"-")</f>
        <v>0.66666666666666663</v>
      </c>
      <c r="K611" s="127">
        <f t="shared" si="2177"/>
        <v>24163.833333333332</v>
      </c>
      <c r="L611" s="464"/>
      <c r="M611" s="123" t="s">
        <v>152</v>
      </c>
      <c r="N611" s="208" t="s">
        <v>153</v>
      </c>
      <c r="O611" s="124">
        <v>335882</v>
      </c>
      <c r="P611" s="125">
        <f t="shared" ref="P611" si="2232">IFERROR(O611/O620,"-")</f>
        <v>4.1835859375651971E-2</v>
      </c>
      <c r="Q611" s="126">
        <v>11</v>
      </c>
      <c r="R611" s="125">
        <f t="shared" ref="R611" si="2233">IFERROR(Q611/L610,"-")</f>
        <v>0.44</v>
      </c>
      <c r="S611" s="127">
        <f t="shared" si="2179"/>
        <v>30534.727272727272</v>
      </c>
      <c r="T611" s="122"/>
      <c r="U611" s="122"/>
      <c r="V611" s="122"/>
      <c r="W611" s="122"/>
      <c r="X611" s="122"/>
      <c r="Y611" s="129"/>
    </row>
    <row r="612" spans="2:25" ht="14.25" customHeight="1">
      <c r="B612" s="458"/>
      <c r="C612" s="461"/>
      <c r="D612" s="464"/>
      <c r="E612" s="123" t="s">
        <v>154</v>
      </c>
      <c r="F612" s="209" t="s">
        <v>155</v>
      </c>
      <c r="G612" s="124">
        <v>393878</v>
      </c>
      <c r="H612" s="125">
        <f t="shared" ref="H612" si="2234">IFERROR(G612/G620,"-")</f>
        <v>0.13179740680225036</v>
      </c>
      <c r="I612" s="126">
        <v>7</v>
      </c>
      <c r="J612" s="125">
        <f t="shared" ref="J612" si="2235">IFERROR(I612/D610,"-")</f>
        <v>0.77777777777777779</v>
      </c>
      <c r="K612" s="127">
        <f t="shared" si="2177"/>
        <v>56268.285714285717</v>
      </c>
      <c r="L612" s="464"/>
      <c r="M612" s="123" t="s">
        <v>154</v>
      </c>
      <c r="N612" s="209" t="s">
        <v>155</v>
      </c>
      <c r="O612" s="124">
        <v>1053488</v>
      </c>
      <c r="P612" s="125">
        <f t="shared" ref="P612" si="2236">IFERROR(O612/O620,"-")</f>
        <v>0.1312174389277688</v>
      </c>
      <c r="Q612" s="126">
        <v>20</v>
      </c>
      <c r="R612" s="125">
        <f t="shared" ref="R612" si="2237">IFERROR(Q612/L610,"-")</f>
        <v>0.8</v>
      </c>
      <c r="S612" s="127">
        <f t="shared" si="2179"/>
        <v>52674.400000000001</v>
      </c>
      <c r="T612" s="122"/>
      <c r="U612" s="122"/>
      <c r="V612" s="122"/>
      <c r="W612" s="122"/>
      <c r="X612" s="122"/>
      <c r="Y612" s="129"/>
    </row>
    <row r="613" spans="2:25" ht="14.25" customHeight="1">
      <c r="B613" s="458"/>
      <c r="C613" s="461"/>
      <c r="D613" s="464"/>
      <c r="E613" s="123" t="s">
        <v>156</v>
      </c>
      <c r="F613" s="209" t="s">
        <v>157</v>
      </c>
      <c r="G613" s="124">
        <v>987176</v>
      </c>
      <c r="H613" s="125">
        <f t="shared" ref="H613" si="2238">IFERROR(G613/G620,"-")</f>
        <v>0.33032369631565683</v>
      </c>
      <c r="I613" s="126">
        <v>4</v>
      </c>
      <c r="J613" s="125">
        <f t="shared" ref="J613" si="2239">IFERROR(I613/D610,"-")</f>
        <v>0.44444444444444442</v>
      </c>
      <c r="K613" s="127">
        <f t="shared" si="2177"/>
        <v>246794</v>
      </c>
      <c r="L613" s="464"/>
      <c r="M613" s="123" t="s">
        <v>156</v>
      </c>
      <c r="N613" s="209" t="s">
        <v>157</v>
      </c>
      <c r="O613" s="124">
        <v>2027873</v>
      </c>
      <c r="P613" s="125">
        <f t="shared" ref="P613" si="2240">IFERROR(O613/O620,"-")</f>
        <v>0.2525821855880383</v>
      </c>
      <c r="Q613" s="126">
        <v>8</v>
      </c>
      <c r="R613" s="125">
        <f t="shared" ref="R613" si="2241">IFERROR(Q613/L610,"-")</f>
        <v>0.32</v>
      </c>
      <c r="S613" s="127">
        <f t="shared" si="2179"/>
        <v>253484.125</v>
      </c>
      <c r="T613" s="122"/>
      <c r="U613" s="122"/>
      <c r="V613" s="122"/>
      <c r="W613" s="122"/>
      <c r="X613" s="122"/>
      <c r="Y613" s="129"/>
    </row>
    <row r="614" spans="2:25" ht="14.25" customHeight="1">
      <c r="B614" s="458"/>
      <c r="C614" s="461"/>
      <c r="D614" s="464"/>
      <c r="E614" s="123" t="s">
        <v>158</v>
      </c>
      <c r="F614" s="209" t="s">
        <v>159</v>
      </c>
      <c r="G614" s="124">
        <v>0</v>
      </c>
      <c r="H614" s="125">
        <f t="shared" ref="H614" si="2242">IFERROR(G614/G620,"-")</f>
        <v>0</v>
      </c>
      <c r="I614" s="126">
        <v>0</v>
      </c>
      <c r="J614" s="125">
        <f t="shared" ref="J614" si="2243">IFERROR(I614/D610,"-")</f>
        <v>0</v>
      </c>
      <c r="K614" s="127" t="str">
        <f t="shared" si="2177"/>
        <v>-</v>
      </c>
      <c r="L614" s="464"/>
      <c r="M614" s="123" t="s">
        <v>158</v>
      </c>
      <c r="N614" s="209" t="s">
        <v>159</v>
      </c>
      <c r="O614" s="124">
        <v>0</v>
      </c>
      <c r="P614" s="125">
        <f t="shared" ref="P614" si="2244">IFERROR(O614/O620,"-")</f>
        <v>0</v>
      </c>
      <c r="Q614" s="126">
        <v>0</v>
      </c>
      <c r="R614" s="125">
        <f t="shared" ref="R614" si="2245">IFERROR(Q614/L610,"-")</f>
        <v>0</v>
      </c>
      <c r="S614" s="127" t="str">
        <f t="shared" si="2179"/>
        <v>-</v>
      </c>
      <c r="T614" s="122"/>
      <c r="U614" s="122"/>
      <c r="V614" s="122"/>
      <c r="W614" s="122"/>
      <c r="X614" s="122"/>
      <c r="Y614" s="129"/>
    </row>
    <row r="615" spans="2:25" ht="14.25" customHeight="1">
      <c r="B615" s="458"/>
      <c r="C615" s="461"/>
      <c r="D615" s="464"/>
      <c r="E615" s="123" t="s">
        <v>160</v>
      </c>
      <c r="F615" s="209" t="s">
        <v>161</v>
      </c>
      <c r="G615" s="124">
        <v>0</v>
      </c>
      <c r="H615" s="125">
        <f t="shared" ref="H615" si="2246">IFERROR(G615/G620,"-")</f>
        <v>0</v>
      </c>
      <c r="I615" s="126">
        <v>0</v>
      </c>
      <c r="J615" s="125">
        <f t="shared" ref="J615" si="2247">IFERROR(I615/D610,"-")</f>
        <v>0</v>
      </c>
      <c r="K615" s="127" t="str">
        <f t="shared" si="2177"/>
        <v>-</v>
      </c>
      <c r="L615" s="464"/>
      <c r="M615" s="123" t="s">
        <v>160</v>
      </c>
      <c r="N615" s="209" t="s">
        <v>161</v>
      </c>
      <c r="O615" s="124">
        <v>777458</v>
      </c>
      <c r="P615" s="125">
        <f t="shared" ref="P615" si="2248">IFERROR(O615/O620,"-")</f>
        <v>9.6836459109078871E-2</v>
      </c>
      <c r="Q615" s="126">
        <v>3</v>
      </c>
      <c r="R615" s="125">
        <f t="shared" ref="R615" si="2249">IFERROR(Q615/L610,"-")</f>
        <v>0.12</v>
      </c>
      <c r="S615" s="127">
        <f t="shared" si="2179"/>
        <v>259152.66666666666</v>
      </c>
      <c r="T615" s="122"/>
      <c r="U615" s="122"/>
      <c r="V615" s="122"/>
      <c r="W615" s="122"/>
      <c r="X615" s="122"/>
      <c r="Y615" s="129"/>
    </row>
    <row r="616" spans="2:25" ht="14.25" customHeight="1">
      <c r="B616" s="458"/>
      <c r="C616" s="461"/>
      <c r="D616" s="464"/>
      <c r="E616" s="123" t="s">
        <v>162</v>
      </c>
      <c r="F616" s="209" t="s">
        <v>163</v>
      </c>
      <c r="G616" s="124">
        <v>67393</v>
      </c>
      <c r="H616" s="125">
        <f t="shared" ref="H616" si="2250">IFERROR(G616/G620,"-")</f>
        <v>2.2550694978201519E-2</v>
      </c>
      <c r="I616" s="126">
        <v>1</v>
      </c>
      <c r="J616" s="125">
        <f t="shared" ref="J616" si="2251">IFERROR(I616/D610,"-")</f>
        <v>0.1111111111111111</v>
      </c>
      <c r="K616" s="127">
        <f t="shared" si="2177"/>
        <v>67393</v>
      </c>
      <c r="L616" s="464"/>
      <c r="M616" s="123" t="s">
        <v>162</v>
      </c>
      <c r="N616" s="209" t="s">
        <v>163</v>
      </c>
      <c r="O616" s="124">
        <v>2115322</v>
      </c>
      <c r="P616" s="125">
        <f t="shared" ref="P616" si="2252">IFERROR(O616/O620,"-")</f>
        <v>0.26347441579549624</v>
      </c>
      <c r="Q616" s="126">
        <v>7</v>
      </c>
      <c r="R616" s="125">
        <f t="shared" ref="R616" si="2253">IFERROR(Q616/L610,"-")</f>
        <v>0.28000000000000003</v>
      </c>
      <c r="S616" s="127">
        <f t="shared" si="2179"/>
        <v>302188.85714285716</v>
      </c>
      <c r="T616" s="122"/>
      <c r="U616" s="122"/>
      <c r="V616" s="122"/>
      <c r="W616" s="122"/>
      <c r="X616" s="122"/>
      <c r="Y616" s="129"/>
    </row>
    <row r="617" spans="2:25" ht="14.25" customHeight="1">
      <c r="B617" s="458"/>
      <c r="C617" s="461"/>
      <c r="D617" s="464"/>
      <c r="E617" s="123" t="s">
        <v>164</v>
      </c>
      <c r="F617" s="209" t="s">
        <v>165</v>
      </c>
      <c r="G617" s="124">
        <v>0</v>
      </c>
      <c r="H617" s="125">
        <f t="shared" ref="H617" si="2254">IFERROR(G617/G620,"-")</f>
        <v>0</v>
      </c>
      <c r="I617" s="126">
        <v>0</v>
      </c>
      <c r="J617" s="125">
        <f t="shared" ref="J617" si="2255">IFERROR(I617/D610,"-")</f>
        <v>0</v>
      </c>
      <c r="K617" s="127" t="str">
        <f t="shared" si="2177"/>
        <v>-</v>
      </c>
      <c r="L617" s="464"/>
      <c r="M617" s="123" t="s">
        <v>164</v>
      </c>
      <c r="N617" s="209" t="s">
        <v>165</v>
      </c>
      <c r="O617" s="124">
        <v>22974</v>
      </c>
      <c r="P617" s="125">
        <f t="shared" ref="P617" si="2256">IFERROR(O617/O620,"-")</f>
        <v>2.8615318275353498E-3</v>
      </c>
      <c r="Q617" s="126">
        <v>1</v>
      </c>
      <c r="R617" s="125">
        <f t="shared" ref="R617" si="2257">IFERROR(Q617/L610,"-")</f>
        <v>0.04</v>
      </c>
      <c r="S617" s="127">
        <f t="shared" si="2179"/>
        <v>22974</v>
      </c>
      <c r="T617" s="122"/>
      <c r="U617" s="122"/>
      <c r="V617" s="122"/>
      <c r="W617" s="122"/>
      <c r="X617" s="122"/>
      <c r="Y617" s="129"/>
    </row>
    <row r="618" spans="2:25" ht="14.25" customHeight="1">
      <c r="B618" s="458"/>
      <c r="C618" s="461"/>
      <c r="D618" s="464"/>
      <c r="E618" s="123" t="s">
        <v>166</v>
      </c>
      <c r="F618" s="209" t="s">
        <v>167</v>
      </c>
      <c r="G618" s="124">
        <v>41202</v>
      </c>
      <c r="H618" s="125">
        <f t="shared" ref="H618" si="2258">IFERROR(G618/G620,"-")</f>
        <v>1.3786798843972801E-2</v>
      </c>
      <c r="I618" s="126">
        <v>2</v>
      </c>
      <c r="J618" s="125">
        <f t="shared" ref="J618" si="2259">IFERROR(I618/D610,"-")</f>
        <v>0.22222222222222221</v>
      </c>
      <c r="K618" s="127">
        <f t="shared" si="2177"/>
        <v>20601</v>
      </c>
      <c r="L618" s="464"/>
      <c r="M618" s="123" t="s">
        <v>166</v>
      </c>
      <c r="N618" s="209" t="s">
        <v>167</v>
      </c>
      <c r="O618" s="124">
        <v>168953</v>
      </c>
      <c r="P618" s="125">
        <f t="shared" ref="P618" si="2260">IFERROR(O618/O620,"-")</f>
        <v>2.104397957941934E-2</v>
      </c>
      <c r="Q618" s="126">
        <v>3</v>
      </c>
      <c r="R618" s="125">
        <f t="shared" ref="R618" si="2261">IFERROR(Q618/L610,"-")</f>
        <v>0.12</v>
      </c>
      <c r="S618" s="127">
        <f t="shared" si="2179"/>
        <v>56317.666666666664</v>
      </c>
      <c r="T618" s="122"/>
      <c r="U618" s="122"/>
      <c r="V618" s="122"/>
      <c r="W618" s="122"/>
      <c r="X618" s="122"/>
      <c r="Y618" s="129"/>
    </row>
    <row r="619" spans="2:25" ht="14.25" customHeight="1">
      <c r="B619" s="458"/>
      <c r="C619" s="461"/>
      <c r="D619" s="464"/>
      <c r="E619" s="130" t="s">
        <v>177</v>
      </c>
      <c r="F619" s="210" t="s">
        <v>178</v>
      </c>
      <c r="G619" s="131">
        <v>110247</v>
      </c>
      <c r="H619" s="132">
        <f t="shared" ref="H619" si="2262">IFERROR(G619/G620,"-")</f>
        <v>3.689027746593538E-2</v>
      </c>
      <c r="I619" s="133">
        <v>4</v>
      </c>
      <c r="J619" s="132">
        <f t="shared" ref="J619" si="2263">IFERROR(I619/D610,"-")</f>
        <v>0.44444444444444442</v>
      </c>
      <c r="K619" s="134">
        <f t="shared" si="2177"/>
        <v>27561.75</v>
      </c>
      <c r="L619" s="464"/>
      <c r="M619" s="130" t="s">
        <v>177</v>
      </c>
      <c r="N619" s="210" t="s">
        <v>178</v>
      </c>
      <c r="O619" s="131">
        <v>602291</v>
      </c>
      <c r="P619" s="132">
        <f t="shared" ref="P619" si="2264">IFERROR(O619/O620,"-")</f>
        <v>7.501849333760309E-2</v>
      </c>
      <c r="Q619" s="133">
        <v>2</v>
      </c>
      <c r="R619" s="132">
        <f t="shared" ref="R619" si="2265">IFERROR(Q619/L610,"-")</f>
        <v>0.08</v>
      </c>
      <c r="S619" s="134">
        <f t="shared" si="2179"/>
        <v>301145.5</v>
      </c>
      <c r="T619" s="122"/>
      <c r="U619" s="122"/>
      <c r="V619" s="122"/>
      <c r="W619" s="122"/>
      <c r="X619" s="122"/>
      <c r="Y619" s="129"/>
    </row>
    <row r="620" spans="2:25" ht="14.25" customHeight="1">
      <c r="B620" s="459"/>
      <c r="C620" s="462"/>
      <c r="D620" s="465"/>
      <c r="E620" s="135" t="s">
        <v>179</v>
      </c>
      <c r="F620" s="211"/>
      <c r="G620" s="136">
        <v>2988511</v>
      </c>
      <c r="H620" s="137" t="s">
        <v>181</v>
      </c>
      <c r="I620" s="138">
        <v>9</v>
      </c>
      <c r="J620" s="137">
        <f t="shared" ref="J620" si="2266">IFERROR(I620/D610,"-")</f>
        <v>1</v>
      </c>
      <c r="K620" s="139">
        <f t="shared" si="2177"/>
        <v>332056.77777777775</v>
      </c>
      <c r="L620" s="465"/>
      <c r="M620" s="135" t="s">
        <v>179</v>
      </c>
      <c r="N620" s="211"/>
      <c r="O620" s="136">
        <v>8028567</v>
      </c>
      <c r="P620" s="137" t="s">
        <v>181</v>
      </c>
      <c r="Q620" s="138">
        <v>25</v>
      </c>
      <c r="R620" s="137">
        <f t="shared" ref="R620" si="2267">IFERROR(Q620/L610,"-")</f>
        <v>1</v>
      </c>
      <c r="S620" s="139">
        <f t="shared" si="2179"/>
        <v>321142.68</v>
      </c>
      <c r="T620" s="122"/>
      <c r="U620" s="122"/>
      <c r="V620" s="122"/>
      <c r="W620" s="122"/>
      <c r="X620" s="122"/>
      <c r="Y620" s="129"/>
    </row>
    <row r="621" spans="2:25" ht="14.25" customHeight="1">
      <c r="B621" s="457">
        <v>57</v>
      </c>
      <c r="C621" s="460" t="s">
        <v>50</v>
      </c>
      <c r="D621" s="463">
        <f t="shared" ref="D621" si="2268">VLOOKUP(C621,$V$5:$X$78,2,0)</f>
        <v>11</v>
      </c>
      <c r="E621" s="117" t="s">
        <v>150</v>
      </c>
      <c r="F621" s="207" t="s">
        <v>151</v>
      </c>
      <c r="G621" s="118">
        <v>431169</v>
      </c>
      <c r="H621" s="119">
        <f t="shared" ref="H621" si="2269">IFERROR(G621/G631,"-")</f>
        <v>0.26324597318263576</v>
      </c>
      <c r="I621" s="120">
        <v>8</v>
      </c>
      <c r="J621" s="119">
        <f t="shared" ref="J621" si="2270">IFERROR(I621/D621,"-")</f>
        <v>0.72727272727272729</v>
      </c>
      <c r="K621" s="121">
        <f t="shared" si="2177"/>
        <v>53896.125</v>
      </c>
      <c r="L621" s="463">
        <f t="shared" ref="L621" si="2271">VLOOKUP(C621,$V$5:$X$78,3,0)</f>
        <v>12</v>
      </c>
      <c r="M621" s="117" t="s">
        <v>150</v>
      </c>
      <c r="N621" s="207" t="s">
        <v>151</v>
      </c>
      <c r="O621" s="118">
        <v>768253</v>
      </c>
      <c r="P621" s="119">
        <f t="shared" ref="P621" si="2272">IFERROR(O621/O631,"-")</f>
        <v>0.29654309112300326</v>
      </c>
      <c r="Q621" s="120">
        <v>10</v>
      </c>
      <c r="R621" s="119">
        <f t="shared" ref="R621" si="2273">IFERROR(Q621/L621,"-")</f>
        <v>0.83333333333333337</v>
      </c>
      <c r="S621" s="121">
        <f t="shared" si="2179"/>
        <v>76825.3</v>
      </c>
      <c r="T621" s="122"/>
      <c r="U621" s="122"/>
      <c r="V621" s="122"/>
      <c r="W621" s="122"/>
      <c r="X621" s="122"/>
      <c r="Y621" s="129"/>
    </row>
    <row r="622" spans="2:25" ht="14.25" customHeight="1">
      <c r="B622" s="458"/>
      <c r="C622" s="461"/>
      <c r="D622" s="464"/>
      <c r="E622" s="123" t="s">
        <v>152</v>
      </c>
      <c r="F622" s="208" t="s">
        <v>153</v>
      </c>
      <c r="G622" s="124">
        <v>116650</v>
      </c>
      <c r="H622" s="125">
        <f t="shared" ref="H622" si="2274">IFERROR(G622/G631,"-")</f>
        <v>7.121950504733518E-2</v>
      </c>
      <c r="I622" s="126">
        <v>5</v>
      </c>
      <c r="J622" s="125">
        <f t="shared" ref="J622" si="2275">IFERROR(I622/D621,"-")</f>
        <v>0.45454545454545453</v>
      </c>
      <c r="K622" s="127">
        <f t="shared" si="2177"/>
        <v>23330</v>
      </c>
      <c r="L622" s="464"/>
      <c r="M622" s="123" t="s">
        <v>152</v>
      </c>
      <c r="N622" s="208" t="s">
        <v>153</v>
      </c>
      <c r="O622" s="124">
        <v>206236</v>
      </c>
      <c r="P622" s="125">
        <f t="shared" ref="P622" si="2276">IFERROR(O622/O631,"-")</f>
        <v>7.9606406926941639E-2</v>
      </c>
      <c r="Q622" s="126">
        <v>7</v>
      </c>
      <c r="R622" s="125">
        <f t="shared" ref="R622" si="2277">IFERROR(Q622/L621,"-")</f>
        <v>0.58333333333333337</v>
      </c>
      <c r="S622" s="127">
        <f t="shared" si="2179"/>
        <v>29462.285714285714</v>
      </c>
      <c r="T622" s="122"/>
      <c r="U622" s="122"/>
      <c r="V622" s="122"/>
      <c r="W622" s="122"/>
      <c r="X622" s="122"/>
      <c r="Y622" s="129"/>
    </row>
    <row r="623" spans="2:25" ht="14.25" customHeight="1">
      <c r="B623" s="458"/>
      <c r="C623" s="461"/>
      <c r="D623" s="464"/>
      <c r="E623" s="123" t="s">
        <v>154</v>
      </c>
      <c r="F623" s="209" t="s">
        <v>155</v>
      </c>
      <c r="G623" s="124">
        <v>359429</v>
      </c>
      <c r="H623" s="125">
        <f t="shared" ref="H623" si="2278">IFERROR(G623/G631,"-")</f>
        <v>0.21944582494349452</v>
      </c>
      <c r="I623" s="126">
        <v>8</v>
      </c>
      <c r="J623" s="125">
        <f t="shared" ref="J623" si="2279">IFERROR(I623/D621,"-")</f>
        <v>0.72727272727272729</v>
      </c>
      <c r="K623" s="127">
        <f t="shared" si="2177"/>
        <v>44928.625</v>
      </c>
      <c r="L623" s="464"/>
      <c r="M623" s="123" t="s">
        <v>154</v>
      </c>
      <c r="N623" s="209" t="s">
        <v>155</v>
      </c>
      <c r="O623" s="124">
        <v>539552</v>
      </c>
      <c r="P623" s="125">
        <f t="shared" ref="P623" si="2280">IFERROR(O623/O631,"-")</f>
        <v>0.20826526925582933</v>
      </c>
      <c r="Q623" s="126">
        <v>9</v>
      </c>
      <c r="R623" s="125">
        <f t="shared" ref="R623" si="2281">IFERROR(Q623/L621,"-")</f>
        <v>0.75</v>
      </c>
      <c r="S623" s="127">
        <f t="shared" si="2179"/>
        <v>59950.222222222219</v>
      </c>
      <c r="T623" s="122"/>
      <c r="U623" s="122"/>
      <c r="V623" s="122"/>
      <c r="W623" s="122"/>
      <c r="X623" s="122"/>
      <c r="Y623" s="129"/>
    </row>
    <row r="624" spans="2:25" ht="14.25" customHeight="1">
      <c r="B624" s="458"/>
      <c r="C624" s="461"/>
      <c r="D624" s="464"/>
      <c r="E624" s="123" t="s">
        <v>156</v>
      </c>
      <c r="F624" s="209" t="s">
        <v>157</v>
      </c>
      <c r="G624" s="124">
        <v>369539</v>
      </c>
      <c r="H624" s="125">
        <f t="shared" ref="H624" si="2282">IFERROR(G624/G631,"-")</f>
        <v>0.22561838556097036</v>
      </c>
      <c r="I624" s="126">
        <v>6</v>
      </c>
      <c r="J624" s="125">
        <f t="shared" ref="J624" si="2283">IFERROR(I624/D621,"-")</f>
        <v>0.54545454545454541</v>
      </c>
      <c r="K624" s="127">
        <f t="shared" si="2177"/>
        <v>61589.833333333336</v>
      </c>
      <c r="L624" s="464"/>
      <c r="M624" s="123" t="s">
        <v>156</v>
      </c>
      <c r="N624" s="209" t="s">
        <v>157</v>
      </c>
      <c r="O624" s="124">
        <v>190126</v>
      </c>
      <c r="P624" s="125">
        <f t="shared" ref="P624" si="2284">IFERROR(O624/O631,"-")</f>
        <v>7.3388000753465479E-2</v>
      </c>
      <c r="Q624" s="126">
        <v>5</v>
      </c>
      <c r="R624" s="125">
        <f t="shared" ref="R624" si="2285">IFERROR(Q624/L621,"-")</f>
        <v>0.41666666666666669</v>
      </c>
      <c r="S624" s="127">
        <f t="shared" si="2179"/>
        <v>38025.199999999997</v>
      </c>
      <c r="T624" s="122"/>
      <c r="U624" s="122"/>
      <c r="V624" s="122"/>
      <c r="W624" s="122"/>
      <c r="X624" s="122"/>
      <c r="Y624" s="129"/>
    </row>
    <row r="625" spans="2:25" ht="14.25" customHeight="1">
      <c r="B625" s="458"/>
      <c r="C625" s="461"/>
      <c r="D625" s="464"/>
      <c r="E625" s="123" t="s">
        <v>158</v>
      </c>
      <c r="F625" s="209" t="s">
        <v>159</v>
      </c>
      <c r="G625" s="124">
        <v>0</v>
      </c>
      <c r="H625" s="125">
        <f t="shared" ref="H625" si="2286">IFERROR(G625/G631,"-")</f>
        <v>0</v>
      </c>
      <c r="I625" s="126">
        <v>0</v>
      </c>
      <c r="J625" s="125">
        <f t="shared" ref="J625" si="2287">IFERROR(I625/D621,"-")</f>
        <v>0</v>
      </c>
      <c r="K625" s="127" t="str">
        <f t="shared" si="2177"/>
        <v>-</v>
      </c>
      <c r="L625" s="464"/>
      <c r="M625" s="123" t="s">
        <v>158</v>
      </c>
      <c r="N625" s="209" t="s">
        <v>159</v>
      </c>
      <c r="O625" s="124">
        <v>0</v>
      </c>
      <c r="P625" s="125">
        <f t="shared" ref="P625" si="2288">IFERROR(O625/O631,"-")</f>
        <v>0</v>
      </c>
      <c r="Q625" s="126">
        <v>0</v>
      </c>
      <c r="R625" s="125">
        <f t="shared" ref="R625" si="2289">IFERROR(Q625/L621,"-")</f>
        <v>0</v>
      </c>
      <c r="S625" s="127" t="str">
        <f t="shared" si="2179"/>
        <v>-</v>
      </c>
      <c r="T625" s="122"/>
      <c r="U625" s="122"/>
      <c r="V625" s="122"/>
      <c r="W625" s="122"/>
      <c r="X625" s="122"/>
      <c r="Y625" s="129"/>
    </row>
    <row r="626" spans="2:25" ht="14.25" customHeight="1">
      <c r="B626" s="458"/>
      <c r="C626" s="461"/>
      <c r="D626" s="464"/>
      <c r="E626" s="123" t="s">
        <v>160</v>
      </c>
      <c r="F626" s="209" t="s">
        <v>161</v>
      </c>
      <c r="G626" s="124">
        <v>21098</v>
      </c>
      <c r="H626" s="125">
        <f t="shared" ref="H626" si="2290">IFERROR(G626/G631,"-")</f>
        <v>1.2881175460683047E-2</v>
      </c>
      <c r="I626" s="126">
        <v>2</v>
      </c>
      <c r="J626" s="125">
        <f t="shared" ref="J626" si="2291">IFERROR(I626/D621,"-")</f>
        <v>0.18181818181818182</v>
      </c>
      <c r="K626" s="127">
        <f t="shared" si="2177"/>
        <v>10549</v>
      </c>
      <c r="L626" s="464"/>
      <c r="M626" s="123" t="s">
        <v>160</v>
      </c>
      <c r="N626" s="209" t="s">
        <v>161</v>
      </c>
      <c r="O626" s="124">
        <v>0</v>
      </c>
      <c r="P626" s="125">
        <f t="shared" ref="P626" si="2292">IFERROR(O626/O631,"-")</f>
        <v>0</v>
      </c>
      <c r="Q626" s="126">
        <v>0</v>
      </c>
      <c r="R626" s="125">
        <f t="shared" ref="R626" si="2293">IFERROR(Q626/L621,"-")</f>
        <v>0</v>
      </c>
      <c r="S626" s="127" t="str">
        <f t="shared" si="2179"/>
        <v>-</v>
      </c>
      <c r="T626" s="122"/>
      <c r="U626" s="122"/>
      <c r="V626" s="122"/>
      <c r="W626" s="122"/>
      <c r="X626" s="122"/>
      <c r="Y626" s="129"/>
    </row>
    <row r="627" spans="2:25" ht="14.25" customHeight="1">
      <c r="B627" s="458"/>
      <c r="C627" s="461"/>
      <c r="D627" s="464"/>
      <c r="E627" s="123" t="s">
        <v>162</v>
      </c>
      <c r="F627" s="209" t="s">
        <v>163</v>
      </c>
      <c r="G627" s="124">
        <v>1675</v>
      </c>
      <c r="H627" s="125">
        <f t="shared" ref="H627" si="2294">IFERROR(G627/G631,"-")</f>
        <v>1.0226547017084134E-3</v>
      </c>
      <c r="I627" s="126">
        <v>1</v>
      </c>
      <c r="J627" s="125">
        <f t="shared" ref="J627" si="2295">IFERROR(I627/D621,"-")</f>
        <v>9.0909090909090912E-2</v>
      </c>
      <c r="K627" s="127">
        <f t="shared" si="2177"/>
        <v>1675</v>
      </c>
      <c r="L627" s="464"/>
      <c r="M627" s="123" t="s">
        <v>162</v>
      </c>
      <c r="N627" s="209" t="s">
        <v>163</v>
      </c>
      <c r="O627" s="124">
        <v>677076</v>
      </c>
      <c r="P627" s="125">
        <f t="shared" ref="P627" si="2296">IFERROR(O627/O631,"-")</f>
        <v>0.26134907376241751</v>
      </c>
      <c r="Q627" s="126">
        <v>2</v>
      </c>
      <c r="R627" s="125">
        <f t="shared" ref="R627" si="2297">IFERROR(Q627/L621,"-")</f>
        <v>0.16666666666666666</v>
      </c>
      <c r="S627" s="127">
        <f t="shared" si="2179"/>
        <v>338538</v>
      </c>
      <c r="T627" s="122"/>
      <c r="U627" s="122"/>
      <c r="V627" s="122"/>
      <c r="W627" s="122"/>
      <c r="X627" s="122"/>
      <c r="Y627" s="129"/>
    </row>
    <row r="628" spans="2:25" ht="14.25" customHeight="1">
      <c r="B628" s="458"/>
      <c r="C628" s="461"/>
      <c r="D628" s="464"/>
      <c r="E628" s="123" t="s">
        <v>164</v>
      </c>
      <c r="F628" s="209" t="s">
        <v>165</v>
      </c>
      <c r="G628" s="124">
        <v>0</v>
      </c>
      <c r="H628" s="125">
        <f t="shared" ref="H628" si="2298">IFERROR(G628/G631,"-")</f>
        <v>0</v>
      </c>
      <c r="I628" s="126">
        <v>0</v>
      </c>
      <c r="J628" s="125">
        <f t="shared" ref="J628" si="2299">IFERROR(I628/D621,"-")</f>
        <v>0</v>
      </c>
      <c r="K628" s="127" t="str">
        <f t="shared" si="2177"/>
        <v>-</v>
      </c>
      <c r="L628" s="464"/>
      <c r="M628" s="123" t="s">
        <v>164</v>
      </c>
      <c r="N628" s="209" t="s">
        <v>165</v>
      </c>
      <c r="O628" s="124">
        <v>0</v>
      </c>
      <c r="P628" s="125">
        <f t="shared" ref="P628" si="2300">IFERROR(O628/O631,"-")</f>
        <v>0</v>
      </c>
      <c r="Q628" s="126">
        <v>0</v>
      </c>
      <c r="R628" s="125">
        <f t="shared" ref="R628" si="2301">IFERROR(Q628/L621,"-")</f>
        <v>0</v>
      </c>
      <c r="S628" s="127" t="str">
        <f t="shared" si="2179"/>
        <v>-</v>
      </c>
      <c r="T628" s="122"/>
      <c r="U628" s="122"/>
      <c r="V628" s="122"/>
      <c r="W628" s="122"/>
      <c r="X628" s="122"/>
      <c r="Y628" s="129"/>
    </row>
    <row r="629" spans="2:25" ht="14.25" customHeight="1">
      <c r="B629" s="458"/>
      <c r="C629" s="461"/>
      <c r="D629" s="464"/>
      <c r="E629" s="123" t="s">
        <v>166</v>
      </c>
      <c r="F629" s="209" t="s">
        <v>167</v>
      </c>
      <c r="G629" s="124">
        <v>69798</v>
      </c>
      <c r="H629" s="125">
        <f t="shared" ref="H629" si="2302">IFERROR(G629/G631,"-")</f>
        <v>4.2614479325279904E-2</v>
      </c>
      <c r="I629" s="126">
        <v>4</v>
      </c>
      <c r="J629" s="125">
        <f t="shared" ref="J629" si="2303">IFERROR(I629/D621,"-")</f>
        <v>0.36363636363636365</v>
      </c>
      <c r="K629" s="127">
        <f t="shared" si="2177"/>
        <v>17449.5</v>
      </c>
      <c r="L629" s="464"/>
      <c r="M629" s="123" t="s">
        <v>166</v>
      </c>
      <c r="N629" s="209" t="s">
        <v>167</v>
      </c>
      <c r="O629" s="124">
        <v>10516</v>
      </c>
      <c r="P629" s="125">
        <f t="shared" ref="P629" si="2304">IFERROR(O629/O631,"-")</f>
        <v>4.0591408640766801E-3</v>
      </c>
      <c r="Q629" s="126">
        <v>2</v>
      </c>
      <c r="R629" s="125">
        <f t="shared" ref="R629" si="2305">IFERROR(Q629/L621,"-")</f>
        <v>0.16666666666666666</v>
      </c>
      <c r="S629" s="127">
        <f t="shared" si="2179"/>
        <v>5258</v>
      </c>
      <c r="T629" s="122"/>
      <c r="U629" s="122"/>
      <c r="V629" s="122"/>
      <c r="W629" s="122"/>
      <c r="X629" s="122"/>
      <c r="Y629" s="129"/>
    </row>
    <row r="630" spans="2:25" ht="14.25" customHeight="1">
      <c r="B630" s="458"/>
      <c r="C630" s="461"/>
      <c r="D630" s="464"/>
      <c r="E630" s="130" t="s">
        <v>177</v>
      </c>
      <c r="F630" s="210" t="s">
        <v>178</v>
      </c>
      <c r="G630" s="131">
        <v>268536</v>
      </c>
      <c r="H630" s="132">
        <f t="shared" ref="H630" si="2306">IFERROR(G630/G631,"-")</f>
        <v>0.16395200177789282</v>
      </c>
      <c r="I630" s="133">
        <v>5</v>
      </c>
      <c r="J630" s="132">
        <f t="shared" ref="J630" si="2307">IFERROR(I630/D621,"-")</f>
        <v>0.45454545454545453</v>
      </c>
      <c r="K630" s="134">
        <f t="shared" si="2177"/>
        <v>53707.199999999997</v>
      </c>
      <c r="L630" s="464"/>
      <c r="M630" s="130" t="s">
        <v>177</v>
      </c>
      <c r="N630" s="210" t="s">
        <v>178</v>
      </c>
      <c r="O630" s="131">
        <v>198937</v>
      </c>
      <c r="P630" s="132">
        <f t="shared" ref="P630" si="2308">IFERROR(O630/O631,"-")</f>
        <v>7.6789017314266128E-2</v>
      </c>
      <c r="Q630" s="133">
        <v>1</v>
      </c>
      <c r="R630" s="132">
        <f t="shared" ref="R630" si="2309">IFERROR(Q630/L621,"-")</f>
        <v>8.3333333333333329E-2</v>
      </c>
      <c r="S630" s="134">
        <f t="shared" si="2179"/>
        <v>198937</v>
      </c>
      <c r="T630" s="122"/>
      <c r="U630" s="122"/>
      <c r="V630" s="122"/>
      <c r="W630" s="122"/>
      <c r="X630" s="122"/>
      <c r="Y630" s="129"/>
    </row>
    <row r="631" spans="2:25" ht="14.25" customHeight="1">
      <c r="B631" s="459"/>
      <c r="C631" s="462"/>
      <c r="D631" s="465"/>
      <c r="E631" s="135" t="s">
        <v>179</v>
      </c>
      <c r="F631" s="211"/>
      <c r="G631" s="136">
        <v>1637894</v>
      </c>
      <c r="H631" s="137" t="s">
        <v>181</v>
      </c>
      <c r="I631" s="138">
        <v>10</v>
      </c>
      <c r="J631" s="137">
        <f t="shared" ref="J631" si="2310">IFERROR(I631/D621,"-")</f>
        <v>0.90909090909090906</v>
      </c>
      <c r="K631" s="139">
        <f t="shared" si="2177"/>
        <v>163789.4</v>
      </c>
      <c r="L631" s="465"/>
      <c r="M631" s="135" t="s">
        <v>179</v>
      </c>
      <c r="N631" s="211"/>
      <c r="O631" s="136">
        <v>2590696</v>
      </c>
      <c r="P631" s="137" t="s">
        <v>181</v>
      </c>
      <c r="Q631" s="138">
        <v>11</v>
      </c>
      <c r="R631" s="137">
        <f t="shared" ref="R631" si="2311">IFERROR(Q631/L621,"-")</f>
        <v>0.91666666666666663</v>
      </c>
      <c r="S631" s="139">
        <f t="shared" si="2179"/>
        <v>235517.81818181818</v>
      </c>
      <c r="T631" s="122"/>
      <c r="U631" s="122"/>
      <c r="V631" s="122"/>
      <c r="W631" s="122"/>
      <c r="X631" s="122"/>
      <c r="Y631" s="129"/>
    </row>
    <row r="632" spans="2:25" ht="14.25" customHeight="1">
      <c r="B632" s="457">
        <v>58</v>
      </c>
      <c r="C632" s="460" t="s">
        <v>30</v>
      </c>
      <c r="D632" s="463">
        <f t="shared" ref="D632" si="2312">VLOOKUP(C632,$V$5:$X$78,2,0)</f>
        <v>4</v>
      </c>
      <c r="E632" s="117" t="s">
        <v>150</v>
      </c>
      <c r="F632" s="207" t="s">
        <v>151</v>
      </c>
      <c r="G632" s="118">
        <v>589579</v>
      </c>
      <c r="H632" s="119">
        <f>IFERROR(G632/G642,"-")</f>
        <v>0.56804060440285686</v>
      </c>
      <c r="I632" s="120">
        <v>3</v>
      </c>
      <c r="J632" s="119">
        <f t="shared" ref="J632" si="2313">IFERROR(I632/D632,"-")</f>
        <v>0.75</v>
      </c>
      <c r="K632" s="121">
        <f t="shared" si="2177"/>
        <v>196526.33333333334</v>
      </c>
      <c r="L632" s="463">
        <f t="shared" ref="L632" si="2314">VLOOKUP(C632,$V$5:$X$78,3,0)</f>
        <v>11</v>
      </c>
      <c r="M632" s="117" t="s">
        <v>150</v>
      </c>
      <c r="N632" s="207" t="s">
        <v>151</v>
      </c>
      <c r="O632" s="118">
        <v>1414902</v>
      </c>
      <c r="P632" s="119">
        <f>IFERROR(O632/O642,"-")</f>
        <v>0.45664139742591325</v>
      </c>
      <c r="Q632" s="120">
        <v>10</v>
      </c>
      <c r="R632" s="119">
        <f t="shared" ref="R632" si="2315">IFERROR(Q632/L632,"-")</f>
        <v>0.90909090909090906</v>
      </c>
      <c r="S632" s="121">
        <f t="shared" si="2179"/>
        <v>141490.20000000001</v>
      </c>
      <c r="T632" s="122"/>
      <c r="U632" s="122"/>
      <c r="V632" s="122"/>
      <c r="W632" s="122"/>
      <c r="X632" s="122"/>
      <c r="Y632" s="129"/>
    </row>
    <row r="633" spans="2:25" ht="14.25" customHeight="1">
      <c r="B633" s="458"/>
      <c r="C633" s="461"/>
      <c r="D633" s="464"/>
      <c r="E633" s="123" t="s">
        <v>152</v>
      </c>
      <c r="F633" s="208" t="s">
        <v>153</v>
      </c>
      <c r="G633" s="124">
        <v>20598</v>
      </c>
      <c r="H633" s="125">
        <f>IFERROR(G633/G642,"-")</f>
        <v>1.9845517512479323E-2</v>
      </c>
      <c r="I633" s="126">
        <v>1</v>
      </c>
      <c r="J633" s="125">
        <f t="shared" ref="J633" si="2316">IFERROR(I633/D632,"-")</f>
        <v>0.25</v>
      </c>
      <c r="K633" s="127">
        <f t="shared" si="2177"/>
        <v>20598</v>
      </c>
      <c r="L633" s="464"/>
      <c r="M633" s="123" t="s">
        <v>152</v>
      </c>
      <c r="N633" s="208" t="s">
        <v>153</v>
      </c>
      <c r="O633" s="124">
        <v>103588</v>
      </c>
      <c r="P633" s="125">
        <f>IFERROR(O633/O642,"-")</f>
        <v>3.3431692849791368E-2</v>
      </c>
      <c r="Q633" s="126">
        <v>6</v>
      </c>
      <c r="R633" s="125">
        <f t="shared" ref="R633" si="2317">IFERROR(Q633/L632,"-")</f>
        <v>0.54545454545454541</v>
      </c>
      <c r="S633" s="127">
        <f t="shared" si="2179"/>
        <v>17264.666666666668</v>
      </c>
      <c r="T633" s="122"/>
      <c r="U633" s="122"/>
      <c r="V633" s="122"/>
      <c r="W633" s="122"/>
      <c r="X633" s="122"/>
      <c r="Y633" s="129"/>
    </row>
    <row r="634" spans="2:25" ht="14.25" customHeight="1">
      <c r="B634" s="458"/>
      <c r="C634" s="461"/>
      <c r="D634" s="464"/>
      <c r="E634" s="123" t="s">
        <v>154</v>
      </c>
      <c r="F634" s="209" t="s">
        <v>155</v>
      </c>
      <c r="G634" s="124">
        <v>223985</v>
      </c>
      <c r="H634" s="125">
        <f>IFERROR(G634/G642,"-")</f>
        <v>0.21580241965398003</v>
      </c>
      <c r="I634" s="126">
        <v>2</v>
      </c>
      <c r="J634" s="125">
        <f t="shared" ref="J634" si="2318">IFERROR(I634/D632,"-")</f>
        <v>0.5</v>
      </c>
      <c r="K634" s="127">
        <f t="shared" si="2177"/>
        <v>111992.5</v>
      </c>
      <c r="L634" s="464"/>
      <c r="M634" s="123" t="s">
        <v>154</v>
      </c>
      <c r="N634" s="209" t="s">
        <v>155</v>
      </c>
      <c r="O634" s="124">
        <v>695192</v>
      </c>
      <c r="P634" s="125">
        <f>IFERROR(O634/O642,"-")</f>
        <v>0.22436426435139359</v>
      </c>
      <c r="Q634" s="126">
        <v>9</v>
      </c>
      <c r="R634" s="125">
        <f t="shared" ref="R634" si="2319">IFERROR(Q634/L632,"-")</f>
        <v>0.81818181818181823</v>
      </c>
      <c r="S634" s="127">
        <f t="shared" si="2179"/>
        <v>77243.555555555562</v>
      </c>
      <c r="T634" s="122"/>
      <c r="U634" s="122"/>
      <c r="V634" s="122"/>
      <c r="W634" s="122"/>
      <c r="X634" s="122"/>
      <c r="Y634" s="129"/>
    </row>
    <row r="635" spans="2:25" ht="14.25" customHeight="1">
      <c r="B635" s="458"/>
      <c r="C635" s="461"/>
      <c r="D635" s="464"/>
      <c r="E635" s="123" t="s">
        <v>156</v>
      </c>
      <c r="F635" s="209" t="s">
        <v>157</v>
      </c>
      <c r="G635" s="124">
        <v>197936</v>
      </c>
      <c r="H635" s="125">
        <f>IFERROR(G635/G642,"-")</f>
        <v>0.19070503710797684</v>
      </c>
      <c r="I635" s="126">
        <v>3</v>
      </c>
      <c r="J635" s="125">
        <f t="shared" ref="J635" si="2320">IFERROR(I635/D632,"-")</f>
        <v>0.75</v>
      </c>
      <c r="K635" s="127">
        <f t="shared" si="2177"/>
        <v>65978.666666666672</v>
      </c>
      <c r="L635" s="464"/>
      <c r="M635" s="123" t="s">
        <v>156</v>
      </c>
      <c r="N635" s="209" t="s">
        <v>157</v>
      </c>
      <c r="O635" s="124">
        <v>420890</v>
      </c>
      <c r="P635" s="125">
        <f>IFERROR(O635/O642,"-")</f>
        <v>0.13583682669371633</v>
      </c>
      <c r="Q635" s="126">
        <v>6</v>
      </c>
      <c r="R635" s="125">
        <f t="shared" ref="R635" si="2321">IFERROR(Q635/L632,"-")</f>
        <v>0.54545454545454541</v>
      </c>
      <c r="S635" s="127">
        <f t="shared" si="2179"/>
        <v>70148.333333333328</v>
      </c>
      <c r="T635" s="122"/>
      <c r="U635" s="122"/>
      <c r="V635" s="122"/>
      <c r="W635" s="122"/>
      <c r="X635" s="122"/>
      <c r="Y635" s="129"/>
    </row>
    <row r="636" spans="2:25" ht="14.25" customHeight="1">
      <c r="B636" s="458"/>
      <c r="C636" s="461"/>
      <c r="D636" s="464"/>
      <c r="E636" s="123" t="s">
        <v>158</v>
      </c>
      <c r="F636" s="209" t="s">
        <v>159</v>
      </c>
      <c r="G636" s="124">
        <v>0</v>
      </c>
      <c r="H636" s="125">
        <f>IFERROR(G636/G642,"-")</f>
        <v>0</v>
      </c>
      <c r="I636" s="126">
        <v>0</v>
      </c>
      <c r="J636" s="125">
        <f t="shared" ref="J636" si="2322">IFERROR(I636/D632,"-")</f>
        <v>0</v>
      </c>
      <c r="K636" s="127" t="str">
        <f t="shared" si="2177"/>
        <v>-</v>
      </c>
      <c r="L636" s="464"/>
      <c r="M636" s="123" t="s">
        <v>158</v>
      </c>
      <c r="N636" s="209" t="s">
        <v>159</v>
      </c>
      <c r="O636" s="124">
        <v>0</v>
      </c>
      <c r="P636" s="125">
        <f>IFERROR(O636/O642,"-")</f>
        <v>0</v>
      </c>
      <c r="Q636" s="126">
        <v>0</v>
      </c>
      <c r="R636" s="125">
        <f t="shared" ref="R636" si="2323">IFERROR(Q636/L632,"-")</f>
        <v>0</v>
      </c>
      <c r="S636" s="127" t="str">
        <f t="shared" si="2179"/>
        <v>-</v>
      </c>
      <c r="T636" s="122"/>
      <c r="U636" s="122"/>
      <c r="V636" s="122"/>
      <c r="W636" s="122"/>
      <c r="X636" s="122"/>
      <c r="Y636" s="129"/>
    </row>
    <row r="637" spans="2:25" ht="14.25" customHeight="1">
      <c r="B637" s="458"/>
      <c r="C637" s="461"/>
      <c r="D637" s="464"/>
      <c r="E637" s="123" t="s">
        <v>160</v>
      </c>
      <c r="F637" s="209" t="s">
        <v>161</v>
      </c>
      <c r="G637" s="124">
        <v>0</v>
      </c>
      <c r="H637" s="125">
        <f>IFERROR(G637/G642,"-")</f>
        <v>0</v>
      </c>
      <c r="I637" s="126">
        <v>0</v>
      </c>
      <c r="J637" s="125">
        <f t="shared" ref="J637" si="2324">IFERROR(I637/D632,"-")</f>
        <v>0</v>
      </c>
      <c r="K637" s="127" t="str">
        <f t="shared" si="2177"/>
        <v>-</v>
      </c>
      <c r="L637" s="464"/>
      <c r="M637" s="123" t="s">
        <v>160</v>
      </c>
      <c r="N637" s="209" t="s">
        <v>161</v>
      </c>
      <c r="O637" s="124">
        <v>0</v>
      </c>
      <c r="P637" s="125">
        <f>IFERROR(O637/O642,"-")</f>
        <v>0</v>
      </c>
      <c r="Q637" s="126">
        <v>0</v>
      </c>
      <c r="R637" s="125">
        <f t="shared" ref="R637" si="2325">IFERROR(Q637/L632,"-")</f>
        <v>0</v>
      </c>
      <c r="S637" s="127" t="str">
        <f t="shared" si="2179"/>
        <v>-</v>
      </c>
      <c r="T637" s="122"/>
      <c r="U637" s="122"/>
      <c r="V637" s="122"/>
      <c r="W637" s="122"/>
      <c r="X637" s="122"/>
      <c r="Y637" s="129"/>
    </row>
    <row r="638" spans="2:25" ht="14.25" customHeight="1">
      <c r="B638" s="458"/>
      <c r="C638" s="461"/>
      <c r="D638" s="464"/>
      <c r="E638" s="123" t="s">
        <v>162</v>
      </c>
      <c r="F638" s="209" t="s">
        <v>163</v>
      </c>
      <c r="G638" s="124">
        <v>0</v>
      </c>
      <c r="H638" s="125">
        <f>IFERROR(G638/G642,"-")</f>
        <v>0</v>
      </c>
      <c r="I638" s="126">
        <v>0</v>
      </c>
      <c r="J638" s="125">
        <f t="shared" ref="J638" si="2326">IFERROR(I638/D632,"-")</f>
        <v>0</v>
      </c>
      <c r="K638" s="127" t="str">
        <f t="shared" si="2177"/>
        <v>-</v>
      </c>
      <c r="L638" s="464"/>
      <c r="M638" s="123" t="s">
        <v>162</v>
      </c>
      <c r="N638" s="209" t="s">
        <v>163</v>
      </c>
      <c r="O638" s="124">
        <v>432758</v>
      </c>
      <c r="P638" s="125">
        <f>IFERROR(O638/O642,"-")</f>
        <v>0.13966707084112071</v>
      </c>
      <c r="Q638" s="126">
        <v>4</v>
      </c>
      <c r="R638" s="125">
        <f t="shared" ref="R638" si="2327">IFERROR(Q638/L632,"-")</f>
        <v>0.36363636363636365</v>
      </c>
      <c r="S638" s="127">
        <f t="shared" si="2179"/>
        <v>108189.5</v>
      </c>
      <c r="T638" s="122"/>
      <c r="U638" s="122"/>
      <c r="V638" s="122"/>
      <c r="W638" s="122"/>
      <c r="X638" s="122"/>
      <c r="Y638" s="129"/>
    </row>
    <row r="639" spans="2:25" ht="14.25" customHeight="1">
      <c r="B639" s="458"/>
      <c r="C639" s="461"/>
      <c r="D639" s="464"/>
      <c r="E639" s="123" t="s">
        <v>164</v>
      </c>
      <c r="F639" s="209" t="s">
        <v>165</v>
      </c>
      <c r="G639" s="124">
        <v>0</v>
      </c>
      <c r="H639" s="125">
        <f>IFERROR(G639/G642,"-")</f>
        <v>0</v>
      </c>
      <c r="I639" s="126">
        <v>0</v>
      </c>
      <c r="J639" s="125">
        <f t="shared" ref="J639" si="2328">IFERROR(I639/D632,"-")</f>
        <v>0</v>
      </c>
      <c r="K639" s="127" t="str">
        <f t="shared" si="2177"/>
        <v>-</v>
      </c>
      <c r="L639" s="464"/>
      <c r="M639" s="123" t="s">
        <v>164</v>
      </c>
      <c r="N639" s="209" t="s">
        <v>165</v>
      </c>
      <c r="O639" s="124">
        <v>0</v>
      </c>
      <c r="P639" s="125">
        <f>IFERROR(O639/O642,"-")</f>
        <v>0</v>
      </c>
      <c r="Q639" s="126">
        <v>0</v>
      </c>
      <c r="R639" s="125">
        <f t="shared" ref="R639" si="2329">IFERROR(Q639/L632,"-")</f>
        <v>0</v>
      </c>
      <c r="S639" s="127" t="str">
        <f t="shared" si="2179"/>
        <v>-</v>
      </c>
      <c r="T639" s="122"/>
      <c r="U639" s="122"/>
      <c r="V639" s="122"/>
      <c r="W639" s="122"/>
      <c r="X639" s="122"/>
      <c r="Y639" s="129"/>
    </row>
    <row r="640" spans="2:25" ht="14.25" customHeight="1">
      <c r="B640" s="458"/>
      <c r="C640" s="461"/>
      <c r="D640" s="464"/>
      <c r="E640" s="123" t="s">
        <v>166</v>
      </c>
      <c r="F640" s="209" t="s">
        <v>167</v>
      </c>
      <c r="G640" s="124">
        <v>0</v>
      </c>
      <c r="H640" s="125">
        <f>IFERROR(G640/G642,"-")</f>
        <v>0</v>
      </c>
      <c r="I640" s="126">
        <v>0</v>
      </c>
      <c r="J640" s="125">
        <f t="shared" ref="J640" si="2330">IFERROR(I640/D632,"-")</f>
        <v>0</v>
      </c>
      <c r="K640" s="127" t="str">
        <f t="shared" si="2177"/>
        <v>-</v>
      </c>
      <c r="L640" s="464"/>
      <c r="M640" s="123" t="s">
        <v>166</v>
      </c>
      <c r="N640" s="209" t="s">
        <v>167</v>
      </c>
      <c r="O640" s="124">
        <v>26504</v>
      </c>
      <c r="P640" s="125">
        <f>IFERROR(O640/O642,"-")</f>
        <v>8.5538246446583612E-3</v>
      </c>
      <c r="Q640" s="126">
        <v>1</v>
      </c>
      <c r="R640" s="125">
        <f t="shared" ref="R640" si="2331">IFERROR(Q640/L632,"-")</f>
        <v>9.0909090909090912E-2</v>
      </c>
      <c r="S640" s="127">
        <f t="shared" si="2179"/>
        <v>26504</v>
      </c>
      <c r="T640" s="122"/>
      <c r="U640" s="122"/>
      <c r="V640" s="122"/>
      <c r="W640" s="122"/>
      <c r="X640" s="122"/>
      <c r="Y640" s="129"/>
    </row>
    <row r="641" spans="2:25" ht="14.25" customHeight="1">
      <c r="B641" s="458"/>
      <c r="C641" s="461"/>
      <c r="D641" s="464"/>
      <c r="E641" s="130" t="s">
        <v>177</v>
      </c>
      <c r="F641" s="210" t="s">
        <v>178</v>
      </c>
      <c r="G641" s="131">
        <v>5819</v>
      </c>
      <c r="H641" s="132">
        <f>IFERROR(G641/G642,"-")</f>
        <v>5.6064213227069214E-3</v>
      </c>
      <c r="I641" s="133">
        <v>1</v>
      </c>
      <c r="J641" s="132">
        <f t="shared" ref="J641" si="2332">IFERROR(I641/D632,"-")</f>
        <v>0.25</v>
      </c>
      <c r="K641" s="134">
        <f t="shared" si="2177"/>
        <v>5819</v>
      </c>
      <c r="L641" s="464"/>
      <c r="M641" s="130" t="s">
        <v>177</v>
      </c>
      <c r="N641" s="210" t="s">
        <v>178</v>
      </c>
      <c r="O641" s="131">
        <v>4663</v>
      </c>
      <c r="P641" s="132">
        <f>IFERROR(O641/O642,"-")</f>
        <v>1.5049231934063515E-3</v>
      </c>
      <c r="Q641" s="133">
        <v>1</v>
      </c>
      <c r="R641" s="132">
        <f t="shared" ref="R641" si="2333">IFERROR(Q641/L632,"-")</f>
        <v>9.0909090909090912E-2</v>
      </c>
      <c r="S641" s="134">
        <f t="shared" si="2179"/>
        <v>4663</v>
      </c>
      <c r="T641" s="122"/>
      <c r="U641" s="122"/>
      <c r="V641" s="122"/>
      <c r="W641" s="122"/>
      <c r="X641" s="122"/>
      <c r="Y641" s="129"/>
    </row>
    <row r="642" spans="2:25" ht="14.25" customHeight="1">
      <c r="B642" s="459"/>
      <c r="C642" s="462"/>
      <c r="D642" s="465"/>
      <c r="E642" s="135" t="s">
        <v>179</v>
      </c>
      <c r="F642" s="211"/>
      <c r="G642" s="136">
        <v>1037917</v>
      </c>
      <c r="H642" s="137" t="s">
        <v>181</v>
      </c>
      <c r="I642" s="138">
        <v>4</v>
      </c>
      <c r="J642" s="137">
        <f t="shared" ref="J642" si="2334">IFERROR(I642/D632,"-")</f>
        <v>1</v>
      </c>
      <c r="K642" s="139">
        <f t="shared" si="2177"/>
        <v>259479.25</v>
      </c>
      <c r="L642" s="465"/>
      <c r="M642" s="135" t="s">
        <v>179</v>
      </c>
      <c r="N642" s="211"/>
      <c r="O642" s="136">
        <v>3098497</v>
      </c>
      <c r="P642" s="137" t="s">
        <v>181</v>
      </c>
      <c r="Q642" s="138">
        <v>10</v>
      </c>
      <c r="R642" s="137">
        <f t="shared" ref="R642" si="2335">IFERROR(Q642/L632,"-")</f>
        <v>0.90909090909090906</v>
      </c>
      <c r="S642" s="139">
        <f t="shared" si="2179"/>
        <v>309849.7</v>
      </c>
      <c r="T642" s="122"/>
      <c r="U642" s="122"/>
      <c r="V642" s="122"/>
      <c r="W642" s="122"/>
      <c r="X642" s="122"/>
      <c r="Y642" s="129"/>
    </row>
    <row r="643" spans="2:25" ht="14.25" customHeight="1">
      <c r="B643" s="457">
        <v>59</v>
      </c>
      <c r="C643" s="460" t="s">
        <v>24</v>
      </c>
      <c r="D643" s="463">
        <f t="shared" ref="D643" si="2336">VLOOKUP(C643,$V$5:$X$78,2,0)</f>
        <v>61</v>
      </c>
      <c r="E643" s="117" t="s">
        <v>150</v>
      </c>
      <c r="F643" s="207" t="s">
        <v>151</v>
      </c>
      <c r="G643" s="118">
        <v>7658051</v>
      </c>
      <c r="H643" s="119">
        <f t="shared" ref="H643" si="2337">IFERROR(G643/G653,"-")</f>
        <v>0.21374162493853016</v>
      </c>
      <c r="I643" s="120">
        <v>52</v>
      </c>
      <c r="J643" s="119">
        <f t="shared" ref="J643" si="2338">IFERROR(I643/D643,"-")</f>
        <v>0.85245901639344257</v>
      </c>
      <c r="K643" s="121">
        <f t="shared" si="2177"/>
        <v>147270.21153846153</v>
      </c>
      <c r="L643" s="463">
        <f t="shared" ref="L643" si="2339">VLOOKUP(C643,$V$5:$X$78,3,0)</f>
        <v>256</v>
      </c>
      <c r="M643" s="117" t="s">
        <v>150</v>
      </c>
      <c r="N643" s="207" t="s">
        <v>151</v>
      </c>
      <c r="O643" s="118">
        <v>12983770</v>
      </c>
      <c r="P643" s="119">
        <f t="shared" ref="P643" si="2340">IFERROR(O643/O653,"-")</f>
        <v>0.13223720895267874</v>
      </c>
      <c r="Q643" s="120">
        <v>209</v>
      </c>
      <c r="R643" s="119">
        <f t="shared" ref="R643" si="2341">IFERROR(Q643/L643,"-")</f>
        <v>0.81640625</v>
      </c>
      <c r="S643" s="121">
        <f t="shared" si="2179"/>
        <v>62123.301435406698</v>
      </c>
      <c r="T643" s="122"/>
      <c r="U643" s="122"/>
      <c r="V643" s="122"/>
      <c r="W643" s="122"/>
      <c r="X643" s="122"/>
      <c r="Y643" s="129"/>
    </row>
    <row r="644" spans="2:25" ht="14.25" customHeight="1">
      <c r="B644" s="458"/>
      <c r="C644" s="461"/>
      <c r="D644" s="464"/>
      <c r="E644" s="123" t="s">
        <v>152</v>
      </c>
      <c r="F644" s="208" t="s">
        <v>153</v>
      </c>
      <c r="G644" s="124">
        <v>1100832</v>
      </c>
      <c r="H644" s="125">
        <f t="shared" ref="H644" si="2342">IFERROR(G644/G653,"-")</f>
        <v>3.0725000455642307E-2</v>
      </c>
      <c r="I644" s="126">
        <v>32</v>
      </c>
      <c r="J644" s="125">
        <f t="shared" ref="J644" si="2343">IFERROR(I644/D643,"-")</f>
        <v>0.52459016393442626</v>
      </c>
      <c r="K644" s="127">
        <f t="shared" si="2177"/>
        <v>34401</v>
      </c>
      <c r="L644" s="464"/>
      <c r="M644" s="123" t="s">
        <v>152</v>
      </c>
      <c r="N644" s="208" t="s">
        <v>153</v>
      </c>
      <c r="O644" s="124">
        <v>4344977</v>
      </c>
      <c r="P644" s="125">
        <f t="shared" ref="P644" si="2344">IFERROR(O644/O653,"-")</f>
        <v>4.4252757977350433E-2</v>
      </c>
      <c r="Q644" s="126">
        <v>99</v>
      </c>
      <c r="R644" s="125">
        <f t="shared" ref="R644" si="2345">IFERROR(Q644/L643,"-")</f>
        <v>0.38671875</v>
      </c>
      <c r="S644" s="127">
        <f t="shared" si="2179"/>
        <v>43888.656565656565</v>
      </c>
      <c r="T644" s="122"/>
      <c r="U644" s="122"/>
      <c r="V644" s="122"/>
      <c r="W644" s="122"/>
      <c r="X644" s="122"/>
      <c r="Y644" s="129"/>
    </row>
    <row r="645" spans="2:25" ht="14.25" customHeight="1">
      <c r="B645" s="458"/>
      <c r="C645" s="461"/>
      <c r="D645" s="464"/>
      <c r="E645" s="123" t="s">
        <v>154</v>
      </c>
      <c r="F645" s="209" t="s">
        <v>155</v>
      </c>
      <c r="G645" s="124">
        <v>3402326</v>
      </c>
      <c r="H645" s="125">
        <f t="shared" ref="H645" si="2346">IFERROR(G645/G653,"-")</f>
        <v>9.4961327341723051E-2</v>
      </c>
      <c r="I645" s="126">
        <v>49</v>
      </c>
      <c r="J645" s="125">
        <f t="shared" ref="J645" si="2347">IFERROR(I645/D643,"-")</f>
        <v>0.80327868852459017</v>
      </c>
      <c r="K645" s="127">
        <f t="shared" si="2177"/>
        <v>69435.224489795917</v>
      </c>
      <c r="L645" s="464"/>
      <c r="M645" s="123" t="s">
        <v>154</v>
      </c>
      <c r="N645" s="209" t="s">
        <v>155</v>
      </c>
      <c r="O645" s="124">
        <v>12421093</v>
      </c>
      <c r="P645" s="125">
        <f t="shared" ref="P645" si="2348">IFERROR(O645/O653,"-")</f>
        <v>0.1265064515515644</v>
      </c>
      <c r="Q645" s="126">
        <v>191</v>
      </c>
      <c r="R645" s="125">
        <f t="shared" ref="R645" si="2349">IFERROR(Q645/L643,"-")</f>
        <v>0.74609375</v>
      </c>
      <c r="S645" s="127">
        <f t="shared" si="2179"/>
        <v>65031.900523560209</v>
      </c>
      <c r="T645" s="122"/>
      <c r="U645" s="122"/>
      <c r="V645" s="122"/>
      <c r="W645" s="122"/>
      <c r="X645" s="122"/>
      <c r="Y645" s="129"/>
    </row>
    <row r="646" spans="2:25" ht="14.25" customHeight="1">
      <c r="B646" s="458"/>
      <c r="C646" s="461"/>
      <c r="D646" s="464"/>
      <c r="E646" s="123" t="s">
        <v>156</v>
      </c>
      <c r="F646" s="209" t="s">
        <v>157</v>
      </c>
      <c r="G646" s="124">
        <v>2339400</v>
      </c>
      <c r="H646" s="125">
        <f t="shared" ref="H646" si="2350">IFERROR(G646/G653,"-")</f>
        <v>6.5294310181689505E-2</v>
      </c>
      <c r="I646" s="126">
        <v>29</v>
      </c>
      <c r="J646" s="125">
        <f t="shared" ref="J646" si="2351">IFERROR(I646/D643,"-")</f>
        <v>0.47540983606557374</v>
      </c>
      <c r="K646" s="127">
        <f t="shared" si="2177"/>
        <v>80668.965517241377</v>
      </c>
      <c r="L646" s="464"/>
      <c r="M646" s="123" t="s">
        <v>156</v>
      </c>
      <c r="N646" s="209" t="s">
        <v>157</v>
      </c>
      <c r="O646" s="124">
        <v>11971331</v>
      </c>
      <c r="P646" s="125">
        <f t="shared" ref="P646" si="2352">IFERROR(O646/O653,"-")</f>
        <v>0.12192571178391796</v>
      </c>
      <c r="Q646" s="126">
        <v>102</v>
      </c>
      <c r="R646" s="125">
        <f t="shared" ref="R646" si="2353">IFERROR(Q646/L643,"-")</f>
        <v>0.3984375</v>
      </c>
      <c r="S646" s="127">
        <f t="shared" si="2179"/>
        <v>117365.99019607843</v>
      </c>
      <c r="T646" s="122"/>
      <c r="U646" s="122"/>
      <c r="V646" s="122"/>
      <c r="W646" s="122"/>
      <c r="X646" s="122"/>
      <c r="Y646" s="129"/>
    </row>
    <row r="647" spans="2:25" ht="14.25" customHeight="1">
      <c r="B647" s="458"/>
      <c r="C647" s="461"/>
      <c r="D647" s="464"/>
      <c r="E647" s="123" t="s">
        <v>158</v>
      </c>
      <c r="F647" s="209" t="s">
        <v>159</v>
      </c>
      <c r="G647" s="124">
        <v>0</v>
      </c>
      <c r="H647" s="125">
        <f t="shared" ref="H647" si="2354">IFERROR(G647/G653,"-")</f>
        <v>0</v>
      </c>
      <c r="I647" s="126">
        <v>0</v>
      </c>
      <c r="J647" s="125">
        <f t="shared" ref="J647" si="2355">IFERROR(I647/D643,"-")</f>
        <v>0</v>
      </c>
      <c r="K647" s="127" t="str">
        <f t="shared" si="2177"/>
        <v>-</v>
      </c>
      <c r="L647" s="464"/>
      <c r="M647" s="123" t="s">
        <v>158</v>
      </c>
      <c r="N647" s="209" t="s">
        <v>159</v>
      </c>
      <c r="O647" s="124">
        <v>1010286</v>
      </c>
      <c r="P647" s="125">
        <f t="shared" ref="P647" si="2356">IFERROR(O647/O653,"-")</f>
        <v>1.0289569276409394E-2</v>
      </c>
      <c r="Q647" s="126">
        <v>4</v>
      </c>
      <c r="R647" s="125">
        <f t="shared" ref="R647" si="2357">IFERROR(Q647/L643,"-")</f>
        <v>1.5625E-2</v>
      </c>
      <c r="S647" s="127">
        <f t="shared" si="2179"/>
        <v>252571.5</v>
      </c>
      <c r="T647" s="122"/>
      <c r="U647" s="122"/>
      <c r="V647" s="122"/>
      <c r="W647" s="122"/>
      <c r="X647" s="122"/>
      <c r="Y647" s="129"/>
    </row>
    <row r="648" spans="2:25" ht="14.25" customHeight="1">
      <c r="B648" s="458"/>
      <c r="C648" s="461"/>
      <c r="D648" s="464"/>
      <c r="E648" s="123" t="s">
        <v>160</v>
      </c>
      <c r="F648" s="209" t="s">
        <v>161</v>
      </c>
      <c r="G648" s="124">
        <v>4948302</v>
      </c>
      <c r="H648" s="125">
        <f t="shared" ref="H648" si="2358">IFERROR(G648/G653,"-")</f>
        <v>0.13811061197771843</v>
      </c>
      <c r="I648" s="126">
        <v>13</v>
      </c>
      <c r="J648" s="125">
        <f t="shared" ref="J648" si="2359">IFERROR(I648/D643,"-")</f>
        <v>0.21311475409836064</v>
      </c>
      <c r="K648" s="127">
        <f t="shared" si="2177"/>
        <v>380638.61538461538</v>
      </c>
      <c r="L648" s="464"/>
      <c r="M648" s="123" t="s">
        <v>160</v>
      </c>
      <c r="N648" s="209" t="s">
        <v>161</v>
      </c>
      <c r="O648" s="124">
        <v>1210990</v>
      </c>
      <c r="P648" s="125">
        <f t="shared" ref="P648" si="2360">IFERROR(O648/O653,"-")</f>
        <v>1.2333701049048499E-2</v>
      </c>
      <c r="Q648" s="126">
        <v>21</v>
      </c>
      <c r="R648" s="125">
        <f t="shared" ref="R648" si="2361">IFERROR(Q648/L643,"-")</f>
        <v>8.203125E-2</v>
      </c>
      <c r="S648" s="127">
        <f t="shared" si="2179"/>
        <v>57666.190476190473</v>
      </c>
      <c r="T648" s="122"/>
      <c r="U648" s="122"/>
      <c r="V648" s="122"/>
      <c r="W648" s="122"/>
      <c r="X648" s="122"/>
      <c r="Y648" s="129"/>
    </row>
    <row r="649" spans="2:25" ht="14.25" customHeight="1">
      <c r="B649" s="458"/>
      <c r="C649" s="461"/>
      <c r="D649" s="464"/>
      <c r="E649" s="123" t="s">
        <v>162</v>
      </c>
      <c r="F649" s="209" t="s">
        <v>163</v>
      </c>
      <c r="G649" s="124">
        <v>10361103</v>
      </c>
      <c r="H649" s="125">
        <f t="shared" ref="H649" si="2362">IFERROR(G649/G653,"-")</f>
        <v>0.28918571988819081</v>
      </c>
      <c r="I649" s="126">
        <v>25</v>
      </c>
      <c r="J649" s="125">
        <f t="shared" ref="J649" si="2363">IFERROR(I649/D643,"-")</f>
        <v>0.4098360655737705</v>
      </c>
      <c r="K649" s="127">
        <f t="shared" si="2177"/>
        <v>414444.12</v>
      </c>
      <c r="L649" s="464"/>
      <c r="M649" s="123" t="s">
        <v>162</v>
      </c>
      <c r="N649" s="209" t="s">
        <v>163</v>
      </c>
      <c r="O649" s="124">
        <v>20910654</v>
      </c>
      <c r="P649" s="125">
        <f t="shared" ref="P649" si="2364">IFERROR(O649/O653,"-")</f>
        <v>0.21297100320901924</v>
      </c>
      <c r="Q649" s="126">
        <v>97</v>
      </c>
      <c r="R649" s="125">
        <f t="shared" ref="R649" si="2365">IFERROR(Q649/L643,"-")</f>
        <v>0.37890625</v>
      </c>
      <c r="S649" s="127">
        <f t="shared" si="2179"/>
        <v>215573.7525773196</v>
      </c>
      <c r="T649" s="122"/>
      <c r="U649" s="122"/>
      <c r="V649" s="122"/>
      <c r="W649" s="122"/>
      <c r="X649" s="122"/>
      <c r="Y649" s="129"/>
    </row>
    <row r="650" spans="2:25" ht="14.25" customHeight="1">
      <c r="B650" s="458"/>
      <c r="C650" s="461"/>
      <c r="D650" s="464"/>
      <c r="E650" s="123" t="s">
        <v>164</v>
      </c>
      <c r="F650" s="209" t="s">
        <v>165</v>
      </c>
      <c r="G650" s="124">
        <v>0</v>
      </c>
      <c r="H650" s="125">
        <f t="shared" ref="H650" si="2366">IFERROR(G650/G653,"-")</f>
        <v>0</v>
      </c>
      <c r="I650" s="126">
        <v>0</v>
      </c>
      <c r="J650" s="125">
        <f t="shared" ref="J650" si="2367">IFERROR(I650/D643,"-")</f>
        <v>0</v>
      </c>
      <c r="K650" s="127" t="str">
        <f t="shared" si="2177"/>
        <v>-</v>
      </c>
      <c r="L650" s="464"/>
      <c r="M650" s="123" t="s">
        <v>164</v>
      </c>
      <c r="N650" s="209" t="s">
        <v>165</v>
      </c>
      <c r="O650" s="124">
        <v>48817</v>
      </c>
      <c r="P650" s="125">
        <f t="shared" ref="P650" si="2368">IFERROR(O650/O653,"-")</f>
        <v>4.971917886286432E-4</v>
      </c>
      <c r="Q650" s="126">
        <v>1</v>
      </c>
      <c r="R650" s="125">
        <f t="shared" ref="R650" si="2369">IFERROR(Q650/L643,"-")</f>
        <v>3.90625E-3</v>
      </c>
      <c r="S650" s="127">
        <f t="shared" si="2179"/>
        <v>48817</v>
      </c>
      <c r="T650" s="122"/>
      <c r="U650" s="122"/>
      <c r="V650" s="122"/>
      <c r="W650" s="122"/>
      <c r="X650" s="122"/>
      <c r="Y650" s="129"/>
    </row>
    <row r="651" spans="2:25" ht="14.25" customHeight="1">
      <c r="B651" s="458"/>
      <c r="C651" s="461"/>
      <c r="D651" s="464"/>
      <c r="E651" s="123" t="s">
        <v>166</v>
      </c>
      <c r="F651" s="209" t="s">
        <v>167</v>
      </c>
      <c r="G651" s="124">
        <v>75206</v>
      </c>
      <c r="H651" s="125">
        <f t="shared" ref="H651" si="2370">IFERROR(G651/G653,"-")</f>
        <v>2.0990527021989146E-3</v>
      </c>
      <c r="I651" s="126">
        <v>7</v>
      </c>
      <c r="J651" s="125">
        <f t="shared" ref="J651" si="2371">IFERROR(I651/D643,"-")</f>
        <v>0.11475409836065574</v>
      </c>
      <c r="K651" s="127">
        <f t="shared" si="2177"/>
        <v>10743.714285714286</v>
      </c>
      <c r="L651" s="464"/>
      <c r="M651" s="123" t="s">
        <v>166</v>
      </c>
      <c r="N651" s="209" t="s">
        <v>167</v>
      </c>
      <c r="O651" s="124">
        <v>3141552</v>
      </c>
      <c r="P651" s="125">
        <f t="shared" ref="P651" si="2372">IFERROR(O651/O653,"-")</f>
        <v>3.1996105003377739E-2</v>
      </c>
      <c r="Q651" s="126">
        <v>37</v>
      </c>
      <c r="R651" s="125">
        <f t="shared" ref="R651" si="2373">IFERROR(Q651/L643,"-")</f>
        <v>0.14453125</v>
      </c>
      <c r="S651" s="127">
        <f t="shared" si="2179"/>
        <v>84906.810810810814</v>
      </c>
      <c r="T651" s="122"/>
      <c r="U651" s="122"/>
      <c r="V651" s="122"/>
      <c r="W651" s="122"/>
      <c r="X651" s="122"/>
      <c r="Y651" s="129"/>
    </row>
    <row r="652" spans="2:25" ht="14.25" customHeight="1">
      <c r="B652" s="458"/>
      <c r="C652" s="461"/>
      <c r="D652" s="464"/>
      <c r="E652" s="130" t="s">
        <v>177</v>
      </c>
      <c r="F652" s="210" t="s">
        <v>178</v>
      </c>
      <c r="G652" s="131">
        <v>5943323</v>
      </c>
      <c r="H652" s="132">
        <f t="shared" ref="H652" si="2374">IFERROR(G652/G653,"-")</f>
        <v>0.16588235251430683</v>
      </c>
      <c r="I652" s="133">
        <v>20</v>
      </c>
      <c r="J652" s="132">
        <f t="shared" ref="J652" si="2375">IFERROR(I652/D643,"-")</f>
        <v>0.32786885245901637</v>
      </c>
      <c r="K652" s="134">
        <f t="shared" si="2177"/>
        <v>297166.15000000002</v>
      </c>
      <c r="L652" s="464"/>
      <c r="M652" s="130" t="s">
        <v>177</v>
      </c>
      <c r="N652" s="210" t="s">
        <v>178</v>
      </c>
      <c r="O652" s="131">
        <v>30141981</v>
      </c>
      <c r="P652" s="132">
        <f t="shared" ref="P652" si="2376">IFERROR(O652/O653,"-")</f>
        <v>0.30699029940800499</v>
      </c>
      <c r="Q652" s="133">
        <v>46</v>
      </c>
      <c r="R652" s="132">
        <f t="shared" ref="R652" si="2377">IFERROR(Q652/L643,"-")</f>
        <v>0.1796875</v>
      </c>
      <c r="S652" s="134">
        <f t="shared" si="2179"/>
        <v>655260.45652173914</v>
      </c>
      <c r="T652" s="122"/>
      <c r="U652" s="122"/>
      <c r="V652" s="122"/>
      <c r="W652" s="122"/>
      <c r="X652" s="122"/>
      <c r="Y652" s="129"/>
    </row>
    <row r="653" spans="2:25" ht="14.25" customHeight="1">
      <c r="B653" s="459"/>
      <c r="C653" s="462"/>
      <c r="D653" s="465"/>
      <c r="E653" s="135" t="s">
        <v>179</v>
      </c>
      <c r="F653" s="211"/>
      <c r="G653" s="136">
        <v>35828543</v>
      </c>
      <c r="H653" s="137" t="s">
        <v>181</v>
      </c>
      <c r="I653" s="138">
        <v>59</v>
      </c>
      <c r="J653" s="137">
        <f t="shared" ref="J653" si="2378">IFERROR(I653/D643,"-")</f>
        <v>0.96721311475409832</v>
      </c>
      <c r="K653" s="139">
        <f t="shared" si="2177"/>
        <v>607263.44067796611</v>
      </c>
      <c r="L653" s="465"/>
      <c r="M653" s="135" t="s">
        <v>179</v>
      </c>
      <c r="N653" s="211"/>
      <c r="O653" s="136">
        <v>98185451</v>
      </c>
      <c r="P653" s="137" t="s">
        <v>181</v>
      </c>
      <c r="Q653" s="138">
        <v>246</v>
      </c>
      <c r="R653" s="137">
        <f t="shared" ref="R653" si="2379">IFERROR(Q653/L643,"-")</f>
        <v>0.9609375</v>
      </c>
      <c r="S653" s="139">
        <f t="shared" si="2179"/>
        <v>399127.84959349595</v>
      </c>
      <c r="T653" s="122"/>
      <c r="U653" s="122"/>
      <c r="V653" s="122"/>
      <c r="W653" s="122"/>
      <c r="X653" s="122"/>
      <c r="Y653" s="129"/>
    </row>
    <row r="654" spans="2:25" ht="14.25" customHeight="1">
      <c r="B654" s="457">
        <v>60</v>
      </c>
      <c r="C654" s="460" t="s">
        <v>51</v>
      </c>
      <c r="D654" s="463">
        <f t="shared" ref="D654" si="2380">VLOOKUP(C654,$V$5:$X$78,2,0)</f>
        <v>16</v>
      </c>
      <c r="E654" s="117" t="s">
        <v>150</v>
      </c>
      <c r="F654" s="207" t="s">
        <v>151</v>
      </c>
      <c r="G654" s="118">
        <v>387801</v>
      </c>
      <c r="H654" s="119">
        <f t="shared" ref="H654" si="2381">IFERROR(G654/G664,"-")</f>
        <v>4.318661614803327E-2</v>
      </c>
      <c r="I654" s="120">
        <v>14</v>
      </c>
      <c r="J654" s="119">
        <f t="shared" ref="J654" si="2382">IFERROR(I654/D654,"-")</f>
        <v>0.875</v>
      </c>
      <c r="K654" s="121">
        <f t="shared" si="2177"/>
        <v>27700.071428571428</v>
      </c>
      <c r="L654" s="463">
        <f t="shared" ref="L654" si="2383">VLOOKUP(C654,$V$5:$X$78,3,0)</f>
        <v>16</v>
      </c>
      <c r="M654" s="117" t="s">
        <v>150</v>
      </c>
      <c r="N654" s="207" t="s">
        <v>151</v>
      </c>
      <c r="O654" s="118">
        <v>553157</v>
      </c>
      <c r="P654" s="119">
        <f t="shared" ref="P654" si="2384">IFERROR(O654/O664,"-")</f>
        <v>5.5648354734934492E-2</v>
      </c>
      <c r="Q654" s="120">
        <v>7</v>
      </c>
      <c r="R654" s="119">
        <f t="shared" ref="R654" si="2385">IFERROR(Q654/L654,"-")</f>
        <v>0.4375</v>
      </c>
      <c r="S654" s="121">
        <f t="shared" si="2179"/>
        <v>79022.428571428565</v>
      </c>
      <c r="T654" s="122"/>
      <c r="U654" s="122"/>
      <c r="V654" s="122"/>
      <c r="W654" s="122"/>
      <c r="X654" s="122"/>
      <c r="Y654" s="129"/>
    </row>
    <row r="655" spans="2:25" ht="14.25" customHeight="1">
      <c r="B655" s="458"/>
      <c r="C655" s="461"/>
      <c r="D655" s="464"/>
      <c r="E655" s="123" t="s">
        <v>152</v>
      </c>
      <c r="F655" s="208" t="s">
        <v>153</v>
      </c>
      <c r="G655" s="124">
        <v>473159</v>
      </c>
      <c r="H655" s="125">
        <f t="shared" ref="H655" si="2386">IFERROR(G655/G664,"-")</f>
        <v>5.269232443956378E-2</v>
      </c>
      <c r="I655" s="126">
        <v>11</v>
      </c>
      <c r="J655" s="125">
        <f t="shared" ref="J655" si="2387">IFERROR(I655/D654,"-")</f>
        <v>0.6875</v>
      </c>
      <c r="K655" s="127">
        <f t="shared" si="2177"/>
        <v>43014.454545454544</v>
      </c>
      <c r="L655" s="464"/>
      <c r="M655" s="123" t="s">
        <v>152</v>
      </c>
      <c r="N655" s="208" t="s">
        <v>153</v>
      </c>
      <c r="O655" s="124">
        <v>159928</v>
      </c>
      <c r="P655" s="125">
        <f t="shared" ref="P655" si="2388">IFERROR(O655/O664,"-")</f>
        <v>1.6088976684826554E-2</v>
      </c>
      <c r="Q655" s="126">
        <v>6</v>
      </c>
      <c r="R655" s="125">
        <f t="shared" ref="R655" si="2389">IFERROR(Q655/L654,"-")</f>
        <v>0.375</v>
      </c>
      <c r="S655" s="127">
        <f t="shared" si="2179"/>
        <v>26654.666666666668</v>
      </c>
      <c r="T655" s="122"/>
      <c r="U655" s="122"/>
      <c r="V655" s="122"/>
      <c r="W655" s="122"/>
      <c r="X655" s="122"/>
      <c r="Y655" s="129"/>
    </row>
    <row r="656" spans="2:25" ht="14.25" customHeight="1">
      <c r="B656" s="458"/>
      <c r="C656" s="461"/>
      <c r="D656" s="464"/>
      <c r="E656" s="123" t="s">
        <v>154</v>
      </c>
      <c r="F656" s="209" t="s">
        <v>155</v>
      </c>
      <c r="G656" s="124">
        <v>792038</v>
      </c>
      <c r="H656" s="125">
        <f t="shared" ref="H656" si="2390">IFERROR(G656/G664,"-")</f>
        <v>8.8203591740753567E-2</v>
      </c>
      <c r="I656" s="126">
        <v>13</v>
      </c>
      <c r="J656" s="125">
        <f t="shared" ref="J656" si="2391">IFERROR(I656/D654,"-")</f>
        <v>0.8125</v>
      </c>
      <c r="K656" s="127">
        <f t="shared" si="2177"/>
        <v>60926</v>
      </c>
      <c r="L656" s="464"/>
      <c r="M656" s="123" t="s">
        <v>154</v>
      </c>
      <c r="N656" s="209" t="s">
        <v>155</v>
      </c>
      <c r="O656" s="124">
        <v>1290925</v>
      </c>
      <c r="P656" s="125">
        <f t="shared" ref="P656" si="2392">IFERROR(O656/O664,"-")</f>
        <v>0.12986882989132437</v>
      </c>
      <c r="Q656" s="126">
        <v>12</v>
      </c>
      <c r="R656" s="125">
        <f t="shared" ref="R656" si="2393">IFERROR(Q656/L654,"-")</f>
        <v>0.75</v>
      </c>
      <c r="S656" s="127">
        <f t="shared" si="2179"/>
        <v>107577.08333333333</v>
      </c>
      <c r="T656" s="122"/>
      <c r="U656" s="122"/>
      <c r="V656" s="122"/>
      <c r="W656" s="122"/>
      <c r="X656" s="122"/>
      <c r="Y656" s="129"/>
    </row>
    <row r="657" spans="2:25" ht="14.25" customHeight="1">
      <c r="B657" s="458"/>
      <c r="C657" s="461"/>
      <c r="D657" s="464"/>
      <c r="E657" s="123" t="s">
        <v>156</v>
      </c>
      <c r="F657" s="209" t="s">
        <v>157</v>
      </c>
      <c r="G657" s="124">
        <v>572876</v>
      </c>
      <c r="H657" s="125">
        <f t="shared" ref="H657" si="2394">IFERROR(G657/G664,"-")</f>
        <v>6.3797091581560411E-2</v>
      </c>
      <c r="I657" s="126">
        <v>11</v>
      </c>
      <c r="J657" s="125">
        <f t="shared" ref="J657" si="2395">IFERROR(I657/D654,"-")</f>
        <v>0.6875</v>
      </c>
      <c r="K657" s="127">
        <f t="shared" si="2177"/>
        <v>52079.63636363636</v>
      </c>
      <c r="L657" s="464"/>
      <c r="M657" s="123" t="s">
        <v>156</v>
      </c>
      <c r="N657" s="209" t="s">
        <v>157</v>
      </c>
      <c r="O657" s="124">
        <v>82984</v>
      </c>
      <c r="P657" s="125">
        <f t="shared" ref="P657" si="2396">IFERROR(O657/O664,"-")</f>
        <v>8.3483044946078677E-3</v>
      </c>
      <c r="Q657" s="126">
        <v>4</v>
      </c>
      <c r="R657" s="125">
        <f t="shared" ref="R657" si="2397">IFERROR(Q657/L654,"-")</f>
        <v>0.25</v>
      </c>
      <c r="S657" s="127">
        <f t="shared" si="2179"/>
        <v>20746</v>
      </c>
      <c r="T657" s="122"/>
      <c r="U657" s="122"/>
      <c r="V657" s="122"/>
      <c r="W657" s="122"/>
      <c r="X657" s="122"/>
      <c r="Y657" s="129"/>
    </row>
    <row r="658" spans="2:25" ht="14.25" customHeight="1">
      <c r="B658" s="458"/>
      <c r="C658" s="461"/>
      <c r="D658" s="464"/>
      <c r="E658" s="123" t="s">
        <v>158</v>
      </c>
      <c r="F658" s="209" t="s">
        <v>159</v>
      </c>
      <c r="G658" s="124">
        <v>0</v>
      </c>
      <c r="H658" s="125">
        <f t="shared" ref="H658" si="2398">IFERROR(G658/G664,"-")</f>
        <v>0</v>
      </c>
      <c r="I658" s="126">
        <v>0</v>
      </c>
      <c r="J658" s="125">
        <f t="shared" ref="J658" si="2399">IFERROR(I658/D654,"-")</f>
        <v>0</v>
      </c>
      <c r="K658" s="127" t="str">
        <f t="shared" si="2177"/>
        <v>-</v>
      </c>
      <c r="L658" s="464"/>
      <c r="M658" s="123" t="s">
        <v>158</v>
      </c>
      <c r="N658" s="209" t="s">
        <v>159</v>
      </c>
      <c r="O658" s="124">
        <v>0</v>
      </c>
      <c r="P658" s="125">
        <f t="shared" ref="P658" si="2400">IFERROR(O658/O664,"-")</f>
        <v>0</v>
      </c>
      <c r="Q658" s="126">
        <v>0</v>
      </c>
      <c r="R658" s="125">
        <f t="shared" ref="R658" si="2401">IFERROR(Q658/L654,"-")</f>
        <v>0</v>
      </c>
      <c r="S658" s="127" t="str">
        <f t="shared" si="2179"/>
        <v>-</v>
      </c>
      <c r="T658" s="122"/>
      <c r="U658" s="122"/>
      <c r="V658" s="122"/>
      <c r="W658" s="122"/>
      <c r="X658" s="122"/>
      <c r="Y658" s="129"/>
    </row>
    <row r="659" spans="2:25" ht="14.25" customHeight="1">
      <c r="B659" s="458"/>
      <c r="C659" s="461"/>
      <c r="D659" s="464"/>
      <c r="E659" s="123" t="s">
        <v>160</v>
      </c>
      <c r="F659" s="209" t="s">
        <v>161</v>
      </c>
      <c r="G659" s="124">
        <v>0</v>
      </c>
      <c r="H659" s="125">
        <f t="shared" ref="H659" si="2402">IFERROR(G659/G664,"-")</f>
        <v>0</v>
      </c>
      <c r="I659" s="126">
        <v>0</v>
      </c>
      <c r="J659" s="125">
        <f t="shared" ref="J659" si="2403">IFERROR(I659/D654,"-")</f>
        <v>0</v>
      </c>
      <c r="K659" s="127" t="str">
        <f t="shared" si="2177"/>
        <v>-</v>
      </c>
      <c r="L659" s="464"/>
      <c r="M659" s="123" t="s">
        <v>160</v>
      </c>
      <c r="N659" s="209" t="s">
        <v>161</v>
      </c>
      <c r="O659" s="124">
        <v>47521</v>
      </c>
      <c r="P659" s="125">
        <f t="shared" ref="P659" si="2404">IFERROR(O659/O664,"-")</f>
        <v>4.7806779365692238E-3</v>
      </c>
      <c r="Q659" s="126">
        <v>4</v>
      </c>
      <c r="R659" s="125">
        <f t="shared" ref="R659" si="2405">IFERROR(Q659/L654,"-")</f>
        <v>0.25</v>
      </c>
      <c r="S659" s="127">
        <f t="shared" si="2179"/>
        <v>11880.25</v>
      </c>
      <c r="T659" s="122"/>
      <c r="U659" s="122"/>
      <c r="V659" s="122"/>
      <c r="W659" s="122"/>
      <c r="X659" s="122"/>
      <c r="Y659" s="129"/>
    </row>
    <row r="660" spans="2:25" ht="14.25" customHeight="1">
      <c r="B660" s="458"/>
      <c r="C660" s="461"/>
      <c r="D660" s="464"/>
      <c r="E660" s="123" t="s">
        <v>162</v>
      </c>
      <c r="F660" s="209" t="s">
        <v>163</v>
      </c>
      <c r="G660" s="124">
        <v>3325677</v>
      </c>
      <c r="H660" s="125">
        <f t="shared" ref="H660" si="2406">IFERROR(G660/G664,"-")</f>
        <v>0.37035679647897463</v>
      </c>
      <c r="I660" s="126">
        <v>8</v>
      </c>
      <c r="J660" s="125">
        <f t="shared" ref="J660" si="2407">IFERROR(I660/D654,"-")</f>
        <v>0.5</v>
      </c>
      <c r="K660" s="127">
        <f t="shared" si="2177"/>
        <v>415709.625</v>
      </c>
      <c r="L660" s="464"/>
      <c r="M660" s="123" t="s">
        <v>162</v>
      </c>
      <c r="N660" s="209" t="s">
        <v>163</v>
      </c>
      <c r="O660" s="124">
        <v>1670727</v>
      </c>
      <c r="P660" s="125">
        <f t="shared" ref="P660" si="2408">IFERROR(O660/O664,"-")</f>
        <v>0.16807743328066516</v>
      </c>
      <c r="Q660" s="126">
        <v>5</v>
      </c>
      <c r="R660" s="125">
        <f t="shared" ref="R660" si="2409">IFERROR(Q660/L654,"-")</f>
        <v>0.3125</v>
      </c>
      <c r="S660" s="127">
        <f t="shared" si="2179"/>
        <v>334145.40000000002</v>
      </c>
      <c r="T660" s="122"/>
      <c r="U660" s="122"/>
      <c r="V660" s="122"/>
      <c r="W660" s="122"/>
      <c r="X660" s="122"/>
      <c r="Y660" s="129"/>
    </row>
    <row r="661" spans="2:25" ht="14.25" customHeight="1">
      <c r="B661" s="458"/>
      <c r="C661" s="461"/>
      <c r="D661" s="464"/>
      <c r="E661" s="123" t="s">
        <v>164</v>
      </c>
      <c r="F661" s="209" t="s">
        <v>165</v>
      </c>
      <c r="G661" s="124">
        <v>0</v>
      </c>
      <c r="H661" s="125">
        <f t="shared" ref="H661" si="2410">IFERROR(G661/G664,"-")</f>
        <v>0</v>
      </c>
      <c r="I661" s="126">
        <v>0</v>
      </c>
      <c r="J661" s="125">
        <f t="shared" ref="J661" si="2411">IFERROR(I661/D654,"-")</f>
        <v>0</v>
      </c>
      <c r="K661" s="127" t="str">
        <f t="shared" si="2177"/>
        <v>-</v>
      </c>
      <c r="L661" s="464"/>
      <c r="M661" s="123" t="s">
        <v>164</v>
      </c>
      <c r="N661" s="209" t="s">
        <v>165</v>
      </c>
      <c r="O661" s="124">
        <v>0</v>
      </c>
      <c r="P661" s="125">
        <f t="shared" ref="P661" si="2412">IFERROR(O661/O664,"-")</f>
        <v>0</v>
      </c>
      <c r="Q661" s="126">
        <v>0</v>
      </c>
      <c r="R661" s="125">
        <f t="shared" ref="R661" si="2413">IFERROR(Q661/L654,"-")</f>
        <v>0</v>
      </c>
      <c r="S661" s="127" t="str">
        <f t="shared" si="2179"/>
        <v>-</v>
      </c>
      <c r="T661" s="122"/>
      <c r="U661" s="122"/>
      <c r="V661" s="122"/>
      <c r="W661" s="122"/>
      <c r="X661" s="122"/>
      <c r="Y661" s="129"/>
    </row>
    <row r="662" spans="2:25" ht="14.25" customHeight="1">
      <c r="B662" s="458"/>
      <c r="C662" s="461"/>
      <c r="D662" s="464"/>
      <c r="E662" s="123" t="s">
        <v>166</v>
      </c>
      <c r="F662" s="209" t="s">
        <v>167</v>
      </c>
      <c r="G662" s="124">
        <v>27350</v>
      </c>
      <c r="H662" s="125">
        <f t="shared" ref="H662" si="2414">IFERROR(G662/G664,"-")</f>
        <v>3.0457733519220166E-3</v>
      </c>
      <c r="I662" s="126">
        <v>2</v>
      </c>
      <c r="J662" s="125">
        <f t="shared" ref="J662" si="2415">IFERROR(I662/D654,"-")</f>
        <v>0.125</v>
      </c>
      <c r="K662" s="127">
        <f t="shared" si="2177"/>
        <v>13675</v>
      </c>
      <c r="L662" s="464"/>
      <c r="M662" s="123" t="s">
        <v>166</v>
      </c>
      <c r="N662" s="209" t="s">
        <v>167</v>
      </c>
      <c r="O662" s="124">
        <v>30483</v>
      </c>
      <c r="P662" s="125">
        <f t="shared" ref="P662" si="2416">IFERROR(O662/O664,"-")</f>
        <v>3.0666317110422687E-3</v>
      </c>
      <c r="Q662" s="126">
        <v>3</v>
      </c>
      <c r="R662" s="125">
        <f t="shared" ref="R662" si="2417">IFERROR(Q662/L654,"-")</f>
        <v>0.1875</v>
      </c>
      <c r="S662" s="127">
        <f t="shared" si="2179"/>
        <v>10161</v>
      </c>
      <c r="T662" s="122"/>
      <c r="U662" s="122"/>
      <c r="V662" s="122"/>
      <c r="W662" s="122"/>
      <c r="X662" s="122"/>
      <c r="Y662" s="129"/>
    </row>
    <row r="663" spans="2:25" ht="14.25" customHeight="1">
      <c r="B663" s="458"/>
      <c r="C663" s="461"/>
      <c r="D663" s="464"/>
      <c r="E663" s="130" t="s">
        <v>177</v>
      </c>
      <c r="F663" s="210" t="s">
        <v>178</v>
      </c>
      <c r="G663" s="131">
        <v>3400756</v>
      </c>
      <c r="H663" s="132">
        <f t="shared" ref="H663" si="2418">IFERROR(G663/G664,"-")</f>
        <v>0.37871780625919232</v>
      </c>
      <c r="I663" s="133">
        <v>5</v>
      </c>
      <c r="J663" s="132">
        <f t="shared" ref="J663" si="2419">IFERROR(I663/D654,"-")</f>
        <v>0.3125</v>
      </c>
      <c r="K663" s="134">
        <f t="shared" si="2177"/>
        <v>680151.2</v>
      </c>
      <c r="L663" s="464"/>
      <c r="M663" s="130" t="s">
        <v>177</v>
      </c>
      <c r="N663" s="210" t="s">
        <v>178</v>
      </c>
      <c r="O663" s="131">
        <v>6104497</v>
      </c>
      <c r="P663" s="132">
        <f t="shared" ref="P663" si="2420">IFERROR(O663/O664,"-")</f>
        <v>0.61412079126603003</v>
      </c>
      <c r="Q663" s="133">
        <v>1</v>
      </c>
      <c r="R663" s="132">
        <f t="shared" ref="R663" si="2421">IFERROR(Q663/L654,"-")</f>
        <v>6.25E-2</v>
      </c>
      <c r="S663" s="134">
        <f t="shared" si="2179"/>
        <v>6104497</v>
      </c>
      <c r="T663" s="122"/>
      <c r="U663" s="122"/>
      <c r="V663" s="122"/>
      <c r="W663" s="122"/>
      <c r="X663" s="122"/>
      <c r="Y663" s="129"/>
    </row>
    <row r="664" spans="2:25" ht="14.25" customHeight="1">
      <c r="B664" s="459"/>
      <c r="C664" s="462"/>
      <c r="D664" s="465"/>
      <c r="E664" s="135" t="s">
        <v>179</v>
      </c>
      <c r="F664" s="211"/>
      <c r="G664" s="136">
        <v>8979657</v>
      </c>
      <c r="H664" s="137" t="s">
        <v>181</v>
      </c>
      <c r="I664" s="138">
        <v>16</v>
      </c>
      <c r="J664" s="137">
        <f t="shared" ref="J664" si="2422">IFERROR(I664/D654,"-")</f>
        <v>1</v>
      </c>
      <c r="K664" s="139">
        <f t="shared" ref="K664:K729" si="2423">IFERROR(G664/I664,"-")</f>
        <v>561228.5625</v>
      </c>
      <c r="L664" s="465"/>
      <c r="M664" s="135" t="s">
        <v>179</v>
      </c>
      <c r="N664" s="211"/>
      <c r="O664" s="136">
        <v>9940222</v>
      </c>
      <c r="P664" s="137" t="s">
        <v>181</v>
      </c>
      <c r="Q664" s="138">
        <v>15</v>
      </c>
      <c r="R664" s="137">
        <f t="shared" ref="R664" si="2424">IFERROR(Q664/L654,"-")</f>
        <v>0.9375</v>
      </c>
      <c r="S664" s="139">
        <f t="shared" ref="S664:S729" si="2425">IFERROR(O664/Q664,"-")</f>
        <v>662681.46666666667</v>
      </c>
      <c r="T664" s="122"/>
      <c r="U664" s="122"/>
      <c r="V664" s="122"/>
      <c r="W664" s="122"/>
      <c r="X664" s="122"/>
      <c r="Y664" s="129"/>
    </row>
    <row r="665" spans="2:25" ht="14.25" customHeight="1">
      <c r="B665" s="457">
        <v>61</v>
      </c>
      <c r="C665" s="460" t="s">
        <v>19</v>
      </c>
      <c r="D665" s="463">
        <f t="shared" ref="D665" si="2426">VLOOKUP(C665,$V$5:$X$78,2,0)</f>
        <v>4</v>
      </c>
      <c r="E665" s="117" t="s">
        <v>150</v>
      </c>
      <c r="F665" s="207" t="s">
        <v>151</v>
      </c>
      <c r="G665" s="118">
        <v>18594</v>
      </c>
      <c r="H665" s="119">
        <f t="shared" ref="H665" si="2427">IFERROR(G665/G675,"-")</f>
        <v>3.4475406097441139E-2</v>
      </c>
      <c r="I665" s="120">
        <v>4</v>
      </c>
      <c r="J665" s="119">
        <f t="shared" ref="J665" si="2428">IFERROR(I665/D665,"-")</f>
        <v>1</v>
      </c>
      <c r="K665" s="121">
        <f t="shared" si="2423"/>
        <v>4648.5</v>
      </c>
      <c r="L665" s="463">
        <f t="shared" ref="L665" si="2429">VLOOKUP(C665,$V$5:$X$78,3,0)</f>
        <v>26</v>
      </c>
      <c r="M665" s="117" t="s">
        <v>150</v>
      </c>
      <c r="N665" s="207" t="s">
        <v>151</v>
      </c>
      <c r="O665" s="118">
        <v>876762</v>
      </c>
      <c r="P665" s="119">
        <f t="shared" ref="P665" si="2430">IFERROR(O665/O675,"-")</f>
        <v>6.838092258036238E-2</v>
      </c>
      <c r="Q665" s="120">
        <v>18</v>
      </c>
      <c r="R665" s="119">
        <f t="shared" ref="R665" si="2431">IFERROR(Q665/L665,"-")</f>
        <v>0.69230769230769229</v>
      </c>
      <c r="S665" s="121">
        <f t="shared" si="2425"/>
        <v>48709</v>
      </c>
      <c r="T665" s="122"/>
      <c r="U665" s="122"/>
      <c r="V665" s="122"/>
      <c r="W665" s="122"/>
      <c r="X665" s="122"/>
      <c r="Y665" s="129"/>
    </row>
    <row r="666" spans="2:25" ht="14.25" customHeight="1">
      <c r="B666" s="458"/>
      <c r="C666" s="461"/>
      <c r="D666" s="464"/>
      <c r="E666" s="123" t="s">
        <v>152</v>
      </c>
      <c r="F666" s="208" t="s">
        <v>153</v>
      </c>
      <c r="G666" s="124">
        <v>257543</v>
      </c>
      <c r="H666" s="125">
        <f t="shared" ref="H666" si="2432">IFERROR(G666/G675,"-")</f>
        <v>0.47751422569394875</v>
      </c>
      <c r="I666" s="126">
        <v>1</v>
      </c>
      <c r="J666" s="125">
        <f t="shared" ref="J666" si="2433">IFERROR(I666/D665,"-")</f>
        <v>0.25</v>
      </c>
      <c r="K666" s="127">
        <f t="shared" si="2423"/>
        <v>257543</v>
      </c>
      <c r="L666" s="464"/>
      <c r="M666" s="123" t="s">
        <v>152</v>
      </c>
      <c r="N666" s="208" t="s">
        <v>153</v>
      </c>
      <c r="O666" s="124">
        <v>310154</v>
      </c>
      <c r="P666" s="125">
        <f t="shared" ref="P666" si="2434">IFERROR(O666/O675,"-")</f>
        <v>2.4189707881944827E-2</v>
      </c>
      <c r="Q666" s="126">
        <v>12</v>
      </c>
      <c r="R666" s="125">
        <f t="shared" ref="R666" si="2435">IFERROR(Q666/L665,"-")</f>
        <v>0.46153846153846156</v>
      </c>
      <c r="S666" s="127">
        <f t="shared" si="2425"/>
        <v>25846.166666666668</v>
      </c>
      <c r="T666" s="122"/>
      <c r="U666" s="122"/>
      <c r="V666" s="122"/>
      <c r="W666" s="122"/>
      <c r="X666" s="122"/>
      <c r="Y666" s="129"/>
    </row>
    <row r="667" spans="2:25" ht="14.25" customHeight="1">
      <c r="B667" s="458"/>
      <c r="C667" s="461"/>
      <c r="D667" s="464"/>
      <c r="E667" s="123" t="s">
        <v>154</v>
      </c>
      <c r="F667" s="209" t="s">
        <v>155</v>
      </c>
      <c r="G667" s="124">
        <v>170291</v>
      </c>
      <c r="H667" s="125">
        <f t="shared" ref="H667" si="2436">IFERROR(G667/G675,"-")</f>
        <v>0.3157390222512288</v>
      </c>
      <c r="I667" s="126">
        <v>3</v>
      </c>
      <c r="J667" s="125">
        <f t="shared" ref="J667" si="2437">IFERROR(I667/D665,"-")</f>
        <v>0.75</v>
      </c>
      <c r="K667" s="127">
        <f t="shared" si="2423"/>
        <v>56763.666666666664</v>
      </c>
      <c r="L667" s="464"/>
      <c r="M667" s="123" t="s">
        <v>154</v>
      </c>
      <c r="N667" s="209" t="s">
        <v>155</v>
      </c>
      <c r="O667" s="124">
        <v>1779597</v>
      </c>
      <c r="P667" s="125">
        <f t="shared" ref="P667" si="2438">IFERROR(O667/O675,"-")</f>
        <v>0.1387953454657537</v>
      </c>
      <c r="Q667" s="126">
        <v>21</v>
      </c>
      <c r="R667" s="125">
        <f t="shared" ref="R667" si="2439">IFERROR(Q667/L665,"-")</f>
        <v>0.80769230769230771</v>
      </c>
      <c r="S667" s="127">
        <f t="shared" si="2425"/>
        <v>84742.71428571429</v>
      </c>
      <c r="T667" s="122"/>
      <c r="U667" s="122"/>
      <c r="V667" s="122"/>
      <c r="W667" s="122"/>
      <c r="X667" s="122"/>
      <c r="Y667" s="129"/>
    </row>
    <row r="668" spans="2:25" ht="14.25" customHeight="1">
      <c r="B668" s="458"/>
      <c r="C668" s="461"/>
      <c r="D668" s="464"/>
      <c r="E668" s="123" t="s">
        <v>156</v>
      </c>
      <c r="F668" s="209" t="s">
        <v>157</v>
      </c>
      <c r="G668" s="124">
        <v>15833</v>
      </c>
      <c r="H668" s="125">
        <f t="shared" ref="H668" si="2440">IFERROR(G668/G675,"-")</f>
        <v>2.9356195801913818E-2</v>
      </c>
      <c r="I668" s="126">
        <v>1</v>
      </c>
      <c r="J668" s="125">
        <f t="shared" ref="J668" si="2441">IFERROR(I668/D665,"-")</f>
        <v>0.25</v>
      </c>
      <c r="K668" s="127">
        <f t="shared" si="2423"/>
        <v>15833</v>
      </c>
      <c r="L668" s="464"/>
      <c r="M668" s="123" t="s">
        <v>156</v>
      </c>
      <c r="N668" s="209" t="s">
        <v>157</v>
      </c>
      <c r="O668" s="124">
        <v>586971</v>
      </c>
      <c r="P668" s="125">
        <f t="shared" ref="P668" si="2442">IFERROR(O668/O675,"-")</f>
        <v>4.5779377422741727E-2</v>
      </c>
      <c r="Q668" s="126">
        <v>12</v>
      </c>
      <c r="R668" s="125">
        <f t="shared" ref="R668" si="2443">IFERROR(Q668/L665,"-")</f>
        <v>0.46153846153846156</v>
      </c>
      <c r="S668" s="127">
        <f t="shared" si="2425"/>
        <v>48914.25</v>
      </c>
      <c r="T668" s="122"/>
      <c r="U668" s="122"/>
      <c r="V668" s="122"/>
      <c r="W668" s="122"/>
      <c r="X668" s="122"/>
      <c r="Y668" s="129"/>
    </row>
    <row r="669" spans="2:25" ht="14.25" customHeight="1">
      <c r="B669" s="458"/>
      <c r="C669" s="461"/>
      <c r="D669" s="464"/>
      <c r="E669" s="123" t="s">
        <v>158</v>
      </c>
      <c r="F669" s="209" t="s">
        <v>159</v>
      </c>
      <c r="G669" s="124">
        <v>0</v>
      </c>
      <c r="H669" s="125">
        <f t="shared" ref="H669" si="2444">IFERROR(G669/G675,"-")</f>
        <v>0</v>
      </c>
      <c r="I669" s="126">
        <v>0</v>
      </c>
      <c r="J669" s="125">
        <f t="shared" ref="J669" si="2445">IFERROR(I669/D665,"-")</f>
        <v>0</v>
      </c>
      <c r="K669" s="127" t="str">
        <f t="shared" si="2423"/>
        <v>-</v>
      </c>
      <c r="L669" s="464"/>
      <c r="M669" s="123" t="s">
        <v>158</v>
      </c>
      <c r="N669" s="209" t="s">
        <v>159</v>
      </c>
      <c r="O669" s="124">
        <v>0</v>
      </c>
      <c r="P669" s="125">
        <f t="shared" ref="P669" si="2446">IFERROR(O669/O675,"-")</f>
        <v>0</v>
      </c>
      <c r="Q669" s="126">
        <v>0</v>
      </c>
      <c r="R669" s="125">
        <f t="shared" ref="R669" si="2447">IFERROR(Q669/L665,"-")</f>
        <v>0</v>
      </c>
      <c r="S669" s="127" t="str">
        <f t="shared" si="2425"/>
        <v>-</v>
      </c>
      <c r="T669" s="122"/>
      <c r="U669" s="122"/>
      <c r="V669" s="122"/>
      <c r="W669" s="122"/>
      <c r="X669" s="122"/>
      <c r="Y669" s="129"/>
    </row>
    <row r="670" spans="2:25" ht="14.25" customHeight="1">
      <c r="B670" s="458"/>
      <c r="C670" s="461"/>
      <c r="D670" s="464"/>
      <c r="E670" s="123" t="s">
        <v>160</v>
      </c>
      <c r="F670" s="209" t="s">
        <v>161</v>
      </c>
      <c r="G670" s="124">
        <v>4533</v>
      </c>
      <c r="H670" s="125">
        <f t="shared" ref="H670" si="2448">IFERROR(G670/G675,"-")</f>
        <v>8.4047012928740814E-3</v>
      </c>
      <c r="I670" s="126">
        <v>1</v>
      </c>
      <c r="J670" s="125">
        <f t="shared" ref="J670" si="2449">IFERROR(I670/D665,"-")</f>
        <v>0.25</v>
      </c>
      <c r="K670" s="127">
        <f t="shared" si="2423"/>
        <v>4533</v>
      </c>
      <c r="L670" s="464"/>
      <c r="M670" s="123" t="s">
        <v>160</v>
      </c>
      <c r="N670" s="209" t="s">
        <v>161</v>
      </c>
      <c r="O670" s="124">
        <v>3880213</v>
      </c>
      <c r="P670" s="125">
        <f t="shared" ref="P670" si="2450">IFERROR(O670/O675,"-")</f>
        <v>0.30262778809792812</v>
      </c>
      <c r="Q670" s="126">
        <v>3</v>
      </c>
      <c r="R670" s="125">
        <f t="shared" ref="R670" si="2451">IFERROR(Q670/L665,"-")</f>
        <v>0.11538461538461539</v>
      </c>
      <c r="S670" s="127">
        <f t="shared" si="2425"/>
        <v>1293404.3333333333</v>
      </c>
      <c r="T670" s="122"/>
      <c r="U670" s="122"/>
      <c r="V670" s="122"/>
      <c r="W670" s="122"/>
      <c r="X670" s="122"/>
      <c r="Y670" s="129"/>
    </row>
    <row r="671" spans="2:25" ht="14.25" customHeight="1">
      <c r="B671" s="458"/>
      <c r="C671" s="461"/>
      <c r="D671" s="464"/>
      <c r="E671" s="123" t="s">
        <v>162</v>
      </c>
      <c r="F671" s="209" t="s">
        <v>163</v>
      </c>
      <c r="G671" s="124">
        <v>0</v>
      </c>
      <c r="H671" s="125">
        <f t="shared" ref="H671" si="2452">IFERROR(G671/G675,"-")</f>
        <v>0</v>
      </c>
      <c r="I671" s="126">
        <v>0</v>
      </c>
      <c r="J671" s="125">
        <f t="shared" ref="J671" si="2453">IFERROR(I671/D665,"-")</f>
        <v>0</v>
      </c>
      <c r="K671" s="127" t="str">
        <f t="shared" si="2423"/>
        <v>-</v>
      </c>
      <c r="L671" s="464"/>
      <c r="M671" s="123" t="s">
        <v>162</v>
      </c>
      <c r="N671" s="209" t="s">
        <v>163</v>
      </c>
      <c r="O671" s="124">
        <v>450209</v>
      </c>
      <c r="P671" s="125">
        <f t="shared" ref="P671" si="2454">IFERROR(O671/O675,"-")</f>
        <v>3.5112957420579773E-2</v>
      </c>
      <c r="Q671" s="126">
        <v>11</v>
      </c>
      <c r="R671" s="125">
        <f t="shared" ref="R671" si="2455">IFERROR(Q671/L665,"-")</f>
        <v>0.42307692307692307</v>
      </c>
      <c r="S671" s="127">
        <f t="shared" si="2425"/>
        <v>40928.090909090912</v>
      </c>
      <c r="T671" s="122"/>
      <c r="U671" s="122"/>
      <c r="V671" s="122"/>
      <c r="W671" s="122"/>
      <c r="X671" s="122"/>
      <c r="Y671" s="129"/>
    </row>
    <row r="672" spans="2:25" ht="14.25" customHeight="1">
      <c r="B672" s="458"/>
      <c r="C672" s="461"/>
      <c r="D672" s="464"/>
      <c r="E672" s="123" t="s">
        <v>164</v>
      </c>
      <c r="F672" s="209" t="s">
        <v>165</v>
      </c>
      <c r="G672" s="124">
        <v>0</v>
      </c>
      <c r="H672" s="125">
        <f t="shared" ref="H672" si="2456">IFERROR(G672/G675,"-")</f>
        <v>0</v>
      </c>
      <c r="I672" s="126">
        <v>0</v>
      </c>
      <c r="J672" s="125">
        <f t="shared" ref="J672" si="2457">IFERROR(I672/D665,"-")</f>
        <v>0</v>
      </c>
      <c r="K672" s="127" t="str">
        <f t="shared" si="2423"/>
        <v>-</v>
      </c>
      <c r="L672" s="464"/>
      <c r="M672" s="123" t="s">
        <v>164</v>
      </c>
      <c r="N672" s="209" t="s">
        <v>165</v>
      </c>
      <c r="O672" s="124">
        <v>0</v>
      </c>
      <c r="P672" s="125">
        <f t="shared" ref="P672" si="2458">IFERROR(O672/O675,"-")</f>
        <v>0</v>
      </c>
      <c r="Q672" s="126">
        <v>0</v>
      </c>
      <c r="R672" s="125">
        <f t="shared" ref="R672" si="2459">IFERROR(Q672/L665,"-")</f>
        <v>0</v>
      </c>
      <c r="S672" s="127" t="str">
        <f t="shared" si="2425"/>
        <v>-</v>
      </c>
      <c r="T672" s="122"/>
      <c r="U672" s="122"/>
      <c r="V672" s="122"/>
      <c r="W672" s="122"/>
      <c r="X672" s="122"/>
      <c r="Y672" s="129"/>
    </row>
    <row r="673" spans="2:25" ht="14.25" customHeight="1">
      <c r="B673" s="458"/>
      <c r="C673" s="461"/>
      <c r="D673" s="464"/>
      <c r="E673" s="123" t="s">
        <v>166</v>
      </c>
      <c r="F673" s="209" t="s">
        <v>167</v>
      </c>
      <c r="G673" s="124">
        <v>0</v>
      </c>
      <c r="H673" s="125">
        <f t="shared" ref="H673" si="2460">IFERROR(G673/G675,"-")</f>
        <v>0</v>
      </c>
      <c r="I673" s="126">
        <v>0</v>
      </c>
      <c r="J673" s="125">
        <f t="shared" ref="J673" si="2461">IFERROR(I673/D665,"-")</f>
        <v>0</v>
      </c>
      <c r="K673" s="127" t="str">
        <f t="shared" si="2423"/>
        <v>-</v>
      </c>
      <c r="L673" s="464"/>
      <c r="M673" s="123" t="s">
        <v>166</v>
      </c>
      <c r="N673" s="209" t="s">
        <v>167</v>
      </c>
      <c r="O673" s="124">
        <v>10050</v>
      </c>
      <c r="P673" s="125">
        <f t="shared" ref="P673" si="2462">IFERROR(O673/O675,"-")</f>
        <v>7.8382533906880302E-4</v>
      </c>
      <c r="Q673" s="126">
        <v>4</v>
      </c>
      <c r="R673" s="125">
        <f t="shared" ref="R673" si="2463">IFERROR(Q673/L665,"-")</f>
        <v>0.15384615384615385</v>
      </c>
      <c r="S673" s="127">
        <f t="shared" si="2425"/>
        <v>2512.5</v>
      </c>
      <c r="T673" s="122"/>
      <c r="U673" s="122"/>
      <c r="V673" s="122"/>
      <c r="W673" s="122"/>
      <c r="X673" s="122"/>
      <c r="Y673" s="129"/>
    </row>
    <row r="674" spans="2:25" ht="14.25" customHeight="1">
      <c r="B674" s="458"/>
      <c r="C674" s="461"/>
      <c r="D674" s="464"/>
      <c r="E674" s="130" t="s">
        <v>177</v>
      </c>
      <c r="F674" s="210" t="s">
        <v>178</v>
      </c>
      <c r="G674" s="131">
        <v>72547</v>
      </c>
      <c r="H674" s="132">
        <f t="shared" ref="H674" si="2464">IFERROR(G674/G675,"-")</f>
        <v>0.13451044886259342</v>
      </c>
      <c r="I674" s="133">
        <v>2</v>
      </c>
      <c r="J674" s="132">
        <f t="shared" ref="J674" si="2465">IFERROR(I674/D665,"-")</f>
        <v>0.5</v>
      </c>
      <c r="K674" s="134">
        <f t="shared" si="2423"/>
        <v>36273.5</v>
      </c>
      <c r="L674" s="464"/>
      <c r="M674" s="130" t="s">
        <v>177</v>
      </c>
      <c r="N674" s="210" t="s">
        <v>178</v>
      </c>
      <c r="O674" s="131">
        <v>4927778</v>
      </c>
      <c r="P674" s="132">
        <f t="shared" ref="P674" si="2466">IFERROR(O674/O675,"-")</f>
        <v>0.38433007579162071</v>
      </c>
      <c r="Q674" s="133">
        <v>5</v>
      </c>
      <c r="R674" s="132">
        <f t="shared" ref="R674" si="2467">IFERROR(Q674/L665,"-")</f>
        <v>0.19230769230769232</v>
      </c>
      <c r="S674" s="134">
        <f t="shared" si="2425"/>
        <v>985555.6</v>
      </c>
      <c r="T674" s="122"/>
      <c r="U674" s="122"/>
      <c r="V674" s="122"/>
      <c r="W674" s="122"/>
      <c r="X674" s="122"/>
      <c r="Y674" s="129"/>
    </row>
    <row r="675" spans="2:25" ht="14.25" customHeight="1">
      <c r="B675" s="459"/>
      <c r="C675" s="462"/>
      <c r="D675" s="465"/>
      <c r="E675" s="135" t="s">
        <v>179</v>
      </c>
      <c r="F675" s="211"/>
      <c r="G675" s="136">
        <v>539341</v>
      </c>
      <c r="H675" s="137" t="s">
        <v>181</v>
      </c>
      <c r="I675" s="138">
        <v>4</v>
      </c>
      <c r="J675" s="137">
        <f t="shared" ref="J675" si="2468">IFERROR(I675/D665,"-")</f>
        <v>1</v>
      </c>
      <c r="K675" s="139">
        <f t="shared" si="2423"/>
        <v>134835.25</v>
      </c>
      <c r="L675" s="465"/>
      <c r="M675" s="135" t="s">
        <v>179</v>
      </c>
      <c r="N675" s="211"/>
      <c r="O675" s="136">
        <v>12821734</v>
      </c>
      <c r="P675" s="137" t="s">
        <v>181</v>
      </c>
      <c r="Q675" s="138">
        <v>25</v>
      </c>
      <c r="R675" s="137">
        <f t="shared" ref="R675" si="2469">IFERROR(Q675/L665,"-")</f>
        <v>0.96153846153846156</v>
      </c>
      <c r="S675" s="139">
        <f t="shared" si="2425"/>
        <v>512869.36</v>
      </c>
      <c r="T675" s="122"/>
      <c r="U675" s="122"/>
      <c r="V675" s="122"/>
      <c r="W675" s="122"/>
      <c r="X675" s="122"/>
      <c r="Y675" s="129"/>
    </row>
    <row r="676" spans="2:25" ht="14.25" customHeight="1">
      <c r="B676" s="457">
        <v>62</v>
      </c>
      <c r="C676" s="460" t="s">
        <v>20</v>
      </c>
      <c r="D676" s="463">
        <f t="shared" ref="D676" si="2470">VLOOKUP(C676,$V$5:$X$78,2,0)</f>
        <v>5</v>
      </c>
      <c r="E676" s="117" t="s">
        <v>150</v>
      </c>
      <c r="F676" s="207" t="s">
        <v>151</v>
      </c>
      <c r="G676" s="118">
        <v>728163</v>
      </c>
      <c r="H676" s="119">
        <f t="shared" ref="H676" si="2471">IFERROR(G676/G686,"-")</f>
        <v>0.13491468093428255</v>
      </c>
      <c r="I676" s="120">
        <v>5</v>
      </c>
      <c r="J676" s="119">
        <f t="shared" ref="J676" si="2472">IFERROR(I676/D676,"-")</f>
        <v>1</v>
      </c>
      <c r="K676" s="121">
        <f t="shared" si="2423"/>
        <v>145632.6</v>
      </c>
      <c r="L676" s="463">
        <f t="shared" ref="L676" si="2473">VLOOKUP(C676,$V$5:$X$78,3,0)</f>
        <v>22</v>
      </c>
      <c r="M676" s="117" t="s">
        <v>150</v>
      </c>
      <c r="N676" s="207" t="s">
        <v>151</v>
      </c>
      <c r="O676" s="118">
        <v>1833491</v>
      </c>
      <c r="P676" s="119">
        <f t="shared" ref="P676" si="2474">IFERROR(O676/O686,"-")</f>
        <v>0.1805125261638611</v>
      </c>
      <c r="Q676" s="120">
        <v>18</v>
      </c>
      <c r="R676" s="119">
        <f t="shared" ref="R676" si="2475">IFERROR(Q676/L676,"-")</f>
        <v>0.81818181818181823</v>
      </c>
      <c r="S676" s="121">
        <f t="shared" si="2425"/>
        <v>101860.61111111111</v>
      </c>
      <c r="T676" s="122"/>
      <c r="U676" s="122"/>
      <c r="V676" s="122"/>
      <c r="W676" s="122"/>
      <c r="X676" s="122"/>
      <c r="Y676" s="129"/>
    </row>
    <row r="677" spans="2:25" ht="14.25" customHeight="1">
      <c r="B677" s="458"/>
      <c r="C677" s="461"/>
      <c r="D677" s="464"/>
      <c r="E677" s="123" t="s">
        <v>152</v>
      </c>
      <c r="F677" s="208" t="s">
        <v>153</v>
      </c>
      <c r="G677" s="124">
        <v>57399</v>
      </c>
      <c r="H677" s="125">
        <f t="shared" ref="H677" si="2476">IFERROR(G677/G686,"-")</f>
        <v>1.063493719256112E-2</v>
      </c>
      <c r="I677" s="126">
        <v>2</v>
      </c>
      <c r="J677" s="125">
        <f t="shared" ref="J677" si="2477">IFERROR(I677/D676,"-")</f>
        <v>0.4</v>
      </c>
      <c r="K677" s="127">
        <f t="shared" si="2423"/>
        <v>28699.5</v>
      </c>
      <c r="L677" s="464"/>
      <c r="M677" s="123" t="s">
        <v>152</v>
      </c>
      <c r="N677" s="208" t="s">
        <v>153</v>
      </c>
      <c r="O677" s="124">
        <v>441068</v>
      </c>
      <c r="P677" s="125">
        <f t="shared" ref="P677" si="2478">IFERROR(O677/O686,"-")</f>
        <v>4.342442853007835E-2</v>
      </c>
      <c r="Q677" s="126">
        <v>13</v>
      </c>
      <c r="R677" s="125">
        <f t="shared" ref="R677" si="2479">IFERROR(Q677/L676,"-")</f>
        <v>0.59090909090909094</v>
      </c>
      <c r="S677" s="127">
        <f t="shared" si="2425"/>
        <v>33928.307692307695</v>
      </c>
      <c r="T677" s="122"/>
      <c r="U677" s="122"/>
      <c r="V677" s="122"/>
      <c r="W677" s="122"/>
      <c r="X677" s="122"/>
      <c r="Y677" s="129"/>
    </row>
    <row r="678" spans="2:25" ht="14.25" customHeight="1">
      <c r="B678" s="458"/>
      <c r="C678" s="461"/>
      <c r="D678" s="464"/>
      <c r="E678" s="123" t="s">
        <v>154</v>
      </c>
      <c r="F678" s="209" t="s">
        <v>155</v>
      </c>
      <c r="G678" s="124">
        <v>319049</v>
      </c>
      <c r="H678" s="125">
        <f t="shared" ref="H678" si="2480">IFERROR(G678/G686,"-")</f>
        <v>5.9113679268792713E-2</v>
      </c>
      <c r="I678" s="126">
        <v>5</v>
      </c>
      <c r="J678" s="125">
        <f t="shared" ref="J678" si="2481">IFERROR(I678/D676,"-")</f>
        <v>1</v>
      </c>
      <c r="K678" s="127">
        <f t="shared" si="2423"/>
        <v>63809.8</v>
      </c>
      <c r="L678" s="464"/>
      <c r="M678" s="123" t="s">
        <v>154</v>
      </c>
      <c r="N678" s="209" t="s">
        <v>155</v>
      </c>
      <c r="O678" s="124">
        <v>662068</v>
      </c>
      <c r="P678" s="125">
        <f t="shared" ref="P678" si="2482">IFERROR(O678/O686,"-")</f>
        <v>6.5182521851623584E-2</v>
      </c>
      <c r="Q678" s="126">
        <v>18</v>
      </c>
      <c r="R678" s="125">
        <f t="shared" ref="R678" si="2483">IFERROR(Q678/L676,"-")</f>
        <v>0.81818181818181823</v>
      </c>
      <c r="S678" s="127">
        <f t="shared" si="2425"/>
        <v>36781.555555555555</v>
      </c>
      <c r="T678" s="122"/>
      <c r="U678" s="122"/>
      <c r="V678" s="122"/>
      <c r="W678" s="122"/>
      <c r="X678" s="122"/>
      <c r="Y678" s="129"/>
    </row>
    <row r="679" spans="2:25" ht="14.25" customHeight="1">
      <c r="B679" s="458"/>
      <c r="C679" s="461"/>
      <c r="D679" s="464"/>
      <c r="E679" s="123" t="s">
        <v>156</v>
      </c>
      <c r="F679" s="209" t="s">
        <v>157</v>
      </c>
      <c r="G679" s="124">
        <v>3913</v>
      </c>
      <c r="H679" s="125">
        <f t="shared" ref="H679" si="2484">IFERROR(G679/G686,"-")</f>
        <v>7.2500408081136716E-4</v>
      </c>
      <c r="I679" s="126">
        <v>2</v>
      </c>
      <c r="J679" s="125">
        <f t="shared" ref="J679" si="2485">IFERROR(I679/D676,"-")</f>
        <v>0.4</v>
      </c>
      <c r="K679" s="127">
        <f t="shared" si="2423"/>
        <v>1956.5</v>
      </c>
      <c r="L679" s="464"/>
      <c r="M679" s="123" t="s">
        <v>156</v>
      </c>
      <c r="N679" s="209" t="s">
        <v>157</v>
      </c>
      <c r="O679" s="124">
        <v>2307478</v>
      </c>
      <c r="P679" s="125">
        <f t="shared" ref="P679" si="2486">IFERROR(O679/O686,"-")</f>
        <v>0.2271779260697401</v>
      </c>
      <c r="Q679" s="126">
        <v>8</v>
      </c>
      <c r="R679" s="125">
        <f t="shared" ref="R679" si="2487">IFERROR(Q679/L676,"-")</f>
        <v>0.36363636363636365</v>
      </c>
      <c r="S679" s="127">
        <f t="shared" si="2425"/>
        <v>288434.75</v>
      </c>
      <c r="T679" s="122"/>
      <c r="U679" s="122"/>
      <c r="V679" s="122"/>
      <c r="W679" s="122"/>
      <c r="X679" s="122"/>
      <c r="Y679" s="129"/>
    </row>
    <row r="680" spans="2:25" ht="14.25" customHeight="1">
      <c r="B680" s="458"/>
      <c r="C680" s="461"/>
      <c r="D680" s="464"/>
      <c r="E680" s="123" t="s">
        <v>158</v>
      </c>
      <c r="F680" s="209" t="s">
        <v>159</v>
      </c>
      <c r="G680" s="124">
        <v>0</v>
      </c>
      <c r="H680" s="125">
        <f t="shared" ref="H680" si="2488">IFERROR(G680/G686,"-")</f>
        <v>0</v>
      </c>
      <c r="I680" s="126">
        <v>0</v>
      </c>
      <c r="J680" s="125">
        <f t="shared" ref="J680" si="2489">IFERROR(I680/D676,"-")</f>
        <v>0</v>
      </c>
      <c r="K680" s="127" t="str">
        <f t="shared" si="2423"/>
        <v>-</v>
      </c>
      <c r="L680" s="464"/>
      <c r="M680" s="123" t="s">
        <v>158</v>
      </c>
      <c r="N680" s="209" t="s">
        <v>159</v>
      </c>
      <c r="O680" s="124">
        <v>0</v>
      </c>
      <c r="P680" s="125">
        <f t="shared" ref="P680" si="2490">IFERROR(O680/O686,"-")</f>
        <v>0</v>
      </c>
      <c r="Q680" s="126">
        <v>0</v>
      </c>
      <c r="R680" s="125">
        <f t="shared" ref="R680" si="2491">IFERROR(Q680/L676,"-")</f>
        <v>0</v>
      </c>
      <c r="S680" s="127" t="str">
        <f t="shared" si="2425"/>
        <v>-</v>
      </c>
      <c r="T680" s="122"/>
      <c r="U680" s="122"/>
      <c r="V680" s="122"/>
      <c r="W680" s="122"/>
      <c r="X680" s="122"/>
      <c r="Y680" s="129"/>
    </row>
    <row r="681" spans="2:25" ht="14.25" customHeight="1">
      <c r="B681" s="458"/>
      <c r="C681" s="461"/>
      <c r="D681" s="464"/>
      <c r="E681" s="123" t="s">
        <v>160</v>
      </c>
      <c r="F681" s="209" t="s">
        <v>161</v>
      </c>
      <c r="G681" s="124">
        <v>6349</v>
      </c>
      <c r="H681" s="125">
        <f t="shared" ref="H681" si="2492">IFERROR(G681/G686,"-")</f>
        <v>1.1763483028549375E-3</v>
      </c>
      <c r="I681" s="126">
        <v>2</v>
      </c>
      <c r="J681" s="125">
        <f t="shared" ref="J681" si="2493">IFERROR(I681/D676,"-")</f>
        <v>0.4</v>
      </c>
      <c r="K681" s="127">
        <f t="shared" si="2423"/>
        <v>3174.5</v>
      </c>
      <c r="L681" s="464"/>
      <c r="M681" s="123" t="s">
        <v>160</v>
      </c>
      <c r="N681" s="209" t="s">
        <v>161</v>
      </c>
      <c r="O681" s="124">
        <v>16207</v>
      </c>
      <c r="P681" s="125">
        <f t="shared" ref="P681" si="2494">IFERROR(O681/O686,"-")</f>
        <v>1.5956263278836366E-3</v>
      </c>
      <c r="Q681" s="126">
        <v>2</v>
      </c>
      <c r="R681" s="125">
        <f t="shared" ref="R681" si="2495">IFERROR(Q681/L676,"-")</f>
        <v>9.0909090909090912E-2</v>
      </c>
      <c r="S681" s="127">
        <f t="shared" si="2425"/>
        <v>8103.5</v>
      </c>
      <c r="T681" s="122"/>
      <c r="U681" s="122"/>
      <c r="V681" s="122"/>
      <c r="W681" s="122"/>
      <c r="X681" s="122"/>
      <c r="Y681" s="129"/>
    </row>
    <row r="682" spans="2:25" ht="14.25" customHeight="1">
      <c r="B682" s="458"/>
      <c r="C682" s="461"/>
      <c r="D682" s="464"/>
      <c r="E682" s="123" t="s">
        <v>162</v>
      </c>
      <c r="F682" s="209" t="s">
        <v>163</v>
      </c>
      <c r="G682" s="124">
        <v>7058</v>
      </c>
      <c r="H682" s="125">
        <f t="shared" ref="H682" si="2496">IFERROR(G682/G686,"-")</f>
        <v>1.3077124462986531E-3</v>
      </c>
      <c r="I682" s="126">
        <v>2</v>
      </c>
      <c r="J682" s="125">
        <f t="shared" ref="J682" si="2497">IFERROR(I682/D676,"-")</f>
        <v>0.4</v>
      </c>
      <c r="K682" s="127">
        <f t="shared" si="2423"/>
        <v>3529</v>
      </c>
      <c r="L682" s="464"/>
      <c r="M682" s="123" t="s">
        <v>162</v>
      </c>
      <c r="N682" s="209" t="s">
        <v>163</v>
      </c>
      <c r="O682" s="124">
        <v>462853</v>
      </c>
      <c r="P682" s="125">
        <f t="shared" ref="P682" si="2498">IFERROR(O682/O686,"-")</f>
        <v>4.5569225195281352E-2</v>
      </c>
      <c r="Q682" s="126">
        <v>4</v>
      </c>
      <c r="R682" s="125">
        <f t="shared" ref="R682" si="2499">IFERROR(Q682/L676,"-")</f>
        <v>0.18181818181818182</v>
      </c>
      <c r="S682" s="127">
        <f t="shared" si="2425"/>
        <v>115713.25</v>
      </c>
      <c r="T682" s="122"/>
      <c r="U682" s="122"/>
      <c r="V682" s="122"/>
      <c r="W682" s="122"/>
      <c r="X682" s="122"/>
      <c r="Y682" s="129"/>
    </row>
    <row r="683" spans="2:25" ht="14.25" customHeight="1">
      <c r="B683" s="458"/>
      <c r="C683" s="461"/>
      <c r="D683" s="464"/>
      <c r="E683" s="123" t="s">
        <v>164</v>
      </c>
      <c r="F683" s="209" t="s">
        <v>165</v>
      </c>
      <c r="G683" s="124">
        <v>0</v>
      </c>
      <c r="H683" s="125">
        <f t="shared" ref="H683" si="2500">IFERROR(G683/G686,"-")</f>
        <v>0</v>
      </c>
      <c r="I683" s="126">
        <v>0</v>
      </c>
      <c r="J683" s="125">
        <f t="shared" ref="J683" si="2501">IFERROR(I683/D676,"-")</f>
        <v>0</v>
      </c>
      <c r="K683" s="127" t="str">
        <f t="shared" si="2423"/>
        <v>-</v>
      </c>
      <c r="L683" s="464"/>
      <c r="M683" s="123" t="s">
        <v>164</v>
      </c>
      <c r="N683" s="209" t="s">
        <v>165</v>
      </c>
      <c r="O683" s="124">
        <v>0</v>
      </c>
      <c r="P683" s="125">
        <f t="shared" ref="P683" si="2502">IFERROR(O683/O686,"-")</f>
        <v>0</v>
      </c>
      <c r="Q683" s="126">
        <v>0</v>
      </c>
      <c r="R683" s="125">
        <f t="shared" ref="R683" si="2503">IFERROR(Q683/L676,"-")</f>
        <v>0</v>
      </c>
      <c r="S683" s="127" t="str">
        <f t="shared" si="2425"/>
        <v>-</v>
      </c>
      <c r="T683" s="122"/>
      <c r="U683" s="122"/>
      <c r="V683" s="122"/>
      <c r="W683" s="122"/>
      <c r="X683" s="122"/>
      <c r="Y683" s="129"/>
    </row>
    <row r="684" spans="2:25" ht="14.25" customHeight="1">
      <c r="B684" s="458"/>
      <c r="C684" s="461"/>
      <c r="D684" s="464"/>
      <c r="E684" s="123" t="s">
        <v>166</v>
      </c>
      <c r="F684" s="209" t="s">
        <v>167</v>
      </c>
      <c r="G684" s="124">
        <v>0</v>
      </c>
      <c r="H684" s="125">
        <f t="shared" ref="H684" si="2504">IFERROR(G684/G686,"-")</f>
        <v>0</v>
      </c>
      <c r="I684" s="126">
        <v>0</v>
      </c>
      <c r="J684" s="125">
        <f t="shared" ref="J684" si="2505">IFERROR(I684/D676,"-")</f>
        <v>0</v>
      </c>
      <c r="K684" s="127" t="str">
        <f t="shared" si="2423"/>
        <v>-</v>
      </c>
      <c r="L684" s="464"/>
      <c r="M684" s="123" t="s">
        <v>166</v>
      </c>
      <c r="N684" s="209" t="s">
        <v>167</v>
      </c>
      <c r="O684" s="124">
        <v>69128</v>
      </c>
      <c r="P684" s="125">
        <f t="shared" ref="P684" si="2506">IFERROR(O684/O686,"-")</f>
        <v>6.805852828650585E-3</v>
      </c>
      <c r="Q684" s="126">
        <v>3</v>
      </c>
      <c r="R684" s="125">
        <f t="shared" ref="R684" si="2507">IFERROR(Q684/L676,"-")</f>
        <v>0.13636363636363635</v>
      </c>
      <c r="S684" s="127">
        <f t="shared" si="2425"/>
        <v>23042.666666666668</v>
      </c>
      <c r="T684" s="122"/>
      <c r="U684" s="122"/>
      <c r="V684" s="122"/>
      <c r="W684" s="122"/>
      <c r="X684" s="122"/>
      <c r="Y684" s="129"/>
    </row>
    <row r="685" spans="2:25" ht="14.25" customHeight="1">
      <c r="B685" s="458"/>
      <c r="C685" s="461"/>
      <c r="D685" s="464"/>
      <c r="E685" s="130" t="s">
        <v>177</v>
      </c>
      <c r="F685" s="210" t="s">
        <v>178</v>
      </c>
      <c r="G685" s="131">
        <v>4275280</v>
      </c>
      <c r="H685" s="132">
        <f t="shared" ref="H685" si="2508">IFERROR(G685/G686,"-")</f>
        <v>0.79212763777439865</v>
      </c>
      <c r="I685" s="133">
        <v>2</v>
      </c>
      <c r="J685" s="132">
        <f t="shared" ref="J685" si="2509">IFERROR(I685/D676,"-")</f>
        <v>0.4</v>
      </c>
      <c r="K685" s="134">
        <f t="shared" si="2423"/>
        <v>2137640</v>
      </c>
      <c r="L685" s="464"/>
      <c r="M685" s="130" t="s">
        <v>177</v>
      </c>
      <c r="N685" s="210" t="s">
        <v>178</v>
      </c>
      <c r="O685" s="131">
        <v>4364847</v>
      </c>
      <c r="P685" s="132">
        <f t="shared" ref="P685" si="2510">IFERROR(O685/O686,"-")</f>
        <v>0.42973189303288128</v>
      </c>
      <c r="Q685" s="133">
        <v>2</v>
      </c>
      <c r="R685" s="132">
        <f t="shared" ref="R685" si="2511">IFERROR(Q685/L676,"-")</f>
        <v>9.0909090909090912E-2</v>
      </c>
      <c r="S685" s="134">
        <f t="shared" si="2425"/>
        <v>2182423.5</v>
      </c>
      <c r="T685" s="122"/>
      <c r="U685" s="122"/>
      <c r="V685" s="122"/>
      <c r="W685" s="122"/>
      <c r="X685" s="122"/>
      <c r="Y685" s="129"/>
    </row>
    <row r="686" spans="2:25" ht="14.25" customHeight="1">
      <c r="B686" s="459"/>
      <c r="C686" s="462"/>
      <c r="D686" s="465"/>
      <c r="E686" s="135" t="s">
        <v>179</v>
      </c>
      <c r="F686" s="211"/>
      <c r="G686" s="136">
        <v>5397211</v>
      </c>
      <c r="H686" s="137" t="s">
        <v>181</v>
      </c>
      <c r="I686" s="138">
        <v>5</v>
      </c>
      <c r="J686" s="137">
        <f t="shared" ref="J686" si="2512">IFERROR(I686/D676,"-")</f>
        <v>1</v>
      </c>
      <c r="K686" s="139">
        <f t="shared" si="2423"/>
        <v>1079442.2</v>
      </c>
      <c r="L686" s="465"/>
      <c r="M686" s="135" t="s">
        <v>179</v>
      </c>
      <c r="N686" s="211"/>
      <c r="O686" s="136">
        <v>10157140</v>
      </c>
      <c r="P686" s="137" t="s">
        <v>181</v>
      </c>
      <c r="Q686" s="138">
        <v>20</v>
      </c>
      <c r="R686" s="137">
        <f t="shared" ref="R686" si="2513">IFERROR(Q686/L676,"-")</f>
        <v>0.90909090909090906</v>
      </c>
      <c r="S686" s="139">
        <f t="shared" si="2425"/>
        <v>507857</v>
      </c>
      <c r="T686" s="122"/>
      <c r="U686" s="122"/>
      <c r="V686" s="122"/>
      <c r="W686" s="122"/>
      <c r="X686" s="122"/>
      <c r="Y686" s="129"/>
    </row>
    <row r="687" spans="2:25" ht="14.25" customHeight="1">
      <c r="B687" s="457">
        <v>63</v>
      </c>
      <c r="C687" s="460" t="s">
        <v>31</v>
      </c>
      <c r="D687" s="463">
        <f t="shared" ref="D687" si="2514">VLOOKUP(C687,$V$5:$X$78,2,0)</f>
        <v>7</v>
      </c>
      <c r="E687" s="117" t="s">
        <v>150</v>
      </c>
      <c r="F687" s="207" t="s">
        <v>151</v>
      </c>
      <c r="G687" s="118">
        <v>905777</v>
      </c>
      <c r="H687" s="119">
        <f t="shared" ref="H687" si="2515">IFERROR(G687/G697,"-")</f>
        <v>0.22076840469938125</v>
      </c>
      <c r="I687" s="120">
        <v>7</v>
      </c>
      <c r="J687" s="119">
        <f t="shared" ref="J687" si="2516">IFERROR(I687/D687,"-")</f>
        <v>1</v>
      </c>
      <c r="K687" s="121">
        <f t="shared" si="2423"/>
        <v>129396.71428571429</v>
      </c>
      <c r="L687" s="463">
        <f t="shared" ref="L687" si="2517">VLOOKUP(C687,$V$5:$X$78,3,0)</f>
        <v>17</v>
      </c>
      <c r="M687" s="117" t="s">
        <v>150</v>
      </c>
      <c r="N687" s="207" t="s">
        <v>151</v>
      </c>
      <c r="O687" s="118">
        <v>481776</v>
      </c>
      <c r="P687" s="119">
        <f t="shared" ref="P687" si="2518">IFERROR(O687/O697,"-")</f>
        <v>0.22491771747097353</v>
      </c>
      <c r="Q687" s="120">
        <v>11</v>
      </c>
      <c r="R687" s="119">
        <f t="shared" ref="R687" si="2519">IFERROR(Q687/L687,"-")</f>
        <v>0.6470588235294118</v>
      </c>
      <c r="S687" s="121">
        <f t="shared" si="2425"/>
        <v>43797.818181818184</v>
      </c>
      <c r="T687" s="122"/>
      <c r="U687" s="122"/>
      <c r="V687" s="122"/>
      <c r="W687" s="122"/>
      <c r="X687" s="122"/>
      <c r="Y687" s="129"/>
    </row>
    <row r="688" spans="2:25" ht="14.25" customHeight="1">
      <c r="B688" s="458"/>
      <c r="C688" s="461"/>
      <c r="D688" s="464"/>
      <c r="E688" s="123" t="s">
        <v>152</v>
      </c>
      <c r="F688" s="208" t="s">
        <v>153</v>
      </c>
      <c r="G688" s="124">
        <v>184212</v>
      </c>
      <c r="H688" s="125">
        <f t="shared" ref="H688" si="2520">IFERROR(G688/G697,"-")</f>
        <v>4.4898677452046606E-2</v>
      </c>
      <c r="I688" s="126">
        <v>5</v>
      </c>
      <c r="J688" s="125">
        <f t="shared" ref="J688" si="2521">IFERROR(I688/D687,"-")</f>
        <v>0.7142857142857143</v>
      </c>
      <c r="K688" s="127">
        <f t="shared" si="2423"/>
        <v>36842.400000000001</v>
      </c>
      <c r="L688" s="464"/>
      <c r="M688" s="123" t="s">
        <v>152</v>
      </c>
      <c r="N688" s="208" t="s">
        <v>153</v>
      </c>
      <c r="O688" s="124">
        <v>223051</v>
      </c>
      <c r="P688" s="125">
        <f t="shared" ref="P688" si="2522">IFERROR(O688/O697,"-")</f>
        <v>0.10413163337239321</v>
      </c>
      <c r="Q688" s="126">
        <v>6</v>
      </c>
      <c r="R688" s="125">
        <f t="shared" ref="R688" si="2523">IFERROR(Q688/L687,"-")</f>
        <v>0.35294117647058826</v>
      </c>
      <c r="S688" s="127">
        <f t="shared" si="2425"/>
        <v>37175.166666666664</v>
      </c>
      <c r="T688" s="122"/>
      <c r="U688" s="122"/>
      <c r="V688" s="122"/>
      <c r="W688" s="122"/>
      <c r="X688" s="122"/>
      <c r="Y688" s="129"/>
    </row>
    <row r="689" spans="2:25" ht="14.25" customHeight="1">
      <c r="B689" s="458"/>
      <c r="C689" s="461"/>
      <c r="D689" s="464"/>
      <c r="E689" s="123" t="s">
        <v>154</v>
      </c>
      <c r="F689" s="209" t="s">
        <v>155</v>
      </c>
      <c r="G689" s="124">
        <v>369107</v>
      </c>
      <c r="H689" s="125">
        <f t="shared" ref="H689" si="2524">IFERROR(G689/G697,"-")</f>
        <v>8.9963825040130757E-2</v>
      </c>
      <c r="I689" s="126">
        <v>6</v>
      </c>
      <c r="J689" s="125">
        <f t="shared" ref="J689" si="2525">IFERROR(I689/D687,"-")</f>
        <v>0.8571428571428571</v>
      </c>
      <c r="K689" s="127">
        <f t="shared" si="2423"/>
        <v>61517.833333333336</v>
      </c>
      <c r="L689" s="464"/>
      <c r="M689" s="123" t="s">
        <v>154</v>
      </c>
      <c r="N689" s="209" t="s">
        <v>155</v>
      </c>
      <c r="O689" s="124">
        <v>1232651</v>
      </c>
      <c r="P689" s="125">
        <f t="shared" ref="P689" si="2526">IFERROR(O689/O697,"-")</f>
        <v>0.57546463368518352</v>
      </c>
      <c r="Q689" s="126">
        <v>13</v>
      </c>
      <c r="R689" s="125">
        <f t="shared" ref="R689" si="2527">IFERROR(Q689/L687,"-")</f>
        <v>0.76470588235294112</v>
      </c>
      <c r="S689" s="127">
        <f t="shared" si="2425"/>
        <v>94819.307692307688</v>
      </c>
      <c r="T689" s="122"/>
      <c r="U689" s="122"/>
      <c r="V689" s="122"/>
      <c r="W689" s="122"/>
      <c r="X689" s="122"/>
      <c r="Y689" s="129"/>
    </row>
    <row r="690" spans="2:25" ht="14.25" customHeight="1">
      <c r="B690" s="458"/>
      <c r="C690" s="461"/>
      <c r="D690" s="464"/>
      <c r="E690" s="123" t="s">
        <v>156</v>
      </c>
      <c r="F690" s="209" t="s">
        <v>157</v>
      </c>
      <c r="G690" s="124">
        <v>1734830</v>
      </c>
      <c r="H690" s="125">
        <f t="shared" ref="H690" si="2528">IFERROR(G690/G697,"-")</f>
        <v>0.42283658287263598</v>
      </c>
      <c r="I690" s="126">
        <v>4</v>
      </c>
      <c r="J690" s="125">
        <f t="shared" ref="J690" si="2529">IFERROR(I690/D687,"-")</f>
        <v>0.5714285714285714</v>
      </c>
      <c r="K690" s="127">
        <f t="shared" si="2423"/>
        <v>433707.5</v>
      </c>
      <c r="L690" s="464"/>
      <c r="M690" s="123" t="s">
        <v>156</v>
      </c>
      <c r="N690" s="209" t="s">
        <v>157</v>
      </c>
      <c r="O690" s="124">
        <v>87070</v>
      </c>
      <c r="P690" s="125">
        <f t="shared" ref="P690" si="2530">IFERROR(O690/O697,"-")</f>
        <v>4.0648736467150011E-2</v>
      </c>
      <c r="Q690" s="126">
        <v>5</v>
      </c>
      <c r="R690" s="125">
        <f t="shared" ref="R690" si="2531">IFERROR(Q690/L687,"-")</f>
        <v>0.29411764705882354</v>
      </c>
      <c r="S690" s="127">
        <f t="shared" si="2425"/>
        <v>17414</v>
      </c>
      <c r="T690" s="122"/>
      <c r="U690" s="122"/>
      <c r="V690" s="122"/>
      <c r="W690" s="122"/>
      <c r="X690" s="122"/>
      <c r="Y690" s="129"/>
    </row>
    <row r="691" spans="2:25" ht="14.25" customHeight="1">
      <c r="B691" s="458"/>
      <c r="C691" s="461"/>
      <c r="D691" s="464"/>
      <c r="E691" s="123" t="s">
        <v>158</v>
      </c>
      <c r="F691" s="209" t="s">
        <v>159</v>
      </c>
      <c r="G691" s="124">
        <v>0</v>
      </c>
      <c r="H691" s="125">
        <f t="shared" ref="H691" si="2532">IFERROR(G691/G697,"-")</f>
        <v>0</v>
      </c>
      <c r="I691" s="126">
        <v>0</v>
      </c>
      <c r="J691" s="125">
        <f t="shared" ref="J691" si="2533">IFERROR(I691/D687,"-")</f>
        <v>0</v>
      </c>
      <c r="K691" s="127" t="str">
        <f t="shared" si="2423"/>
        <v>-</v>
      </c>
      <c r="L691" s="464"/>
      <c r="M691" s="123" t="s">
        <v>158</v>
      </c>
      <c r="N691" s="209" t="s">
        <v>159</v>
      </c>
      <c r="O691" s="124">
        <v>0</v>
      </c>
      <c r="P691" s="125">
        <f t="shared" ref="P691" si="2534">IFERROR(O691/O697,"-")</f>
        <v>0</v>
      </c>
      <c r="Q691" s="126">
        <v>0</v>
      </c>
      <c r="R691" s="125">
        <f t="shared" ref="R691" si="2535">IFERROR(Q691/L687,"-")</f>
        <v>0</v>
      </c>
      <c r="S691" s="127" t="str">
        <f t="shared" si="2425"/>
        <v>-</v>
      </c>
      <c r="T691" s="122"/>
      <c r="U691" s="122"/>
      <c r="V691" s="122"/>
      <c r="W691" s="122"/>
      <c r="X691" s="122"/>
      <c r="Y691" s="129"/>
    </row>
    <row r="692" spans="2:25" ht="14.25" customHeight="1">
      <c r="B692" s="458"/>
      <c r="C692" s="461"/>
      <c r="D692" s="464"/>
      <c r="E692" s="123" t="s">
        <v>160</v>
      </c>
      <c r="F692" s="209" t="s">
        <v>161</v>
      </c>
      <c r="G692" s="124">
        <v>2643</v>
      </c>
      <c r="H692" s="125">
        <f t="shared" ref="H692" si="2536">IFERROR(G692/G697,"-")</f>
        <v>6.441882423824679E-4</v>
      </c>
      <c r="I692" s="126">
        <v>1</v>
      </c>
      <c r="J692" s="125">
        <f t="shared" ref="J692" si="2537">IFERROR(I692/D687,"-")</f>
        <v>0.14285714285714285</v>
      </c>
      <c r="K692" s="127">
        <f t="shared" si="2423"/>
        <v>2643</v>
      </c>
      <c r="L692" s="464"/>
      <c r="M692" s="123" t="s">
        <v>160</v>
      </c>
      <c r="N692" s="209" t="s">
        <v>161</v>
      </c>
      <c r="O692" s="124">
        <v>0</v>
      </c>
      <c r="P692" s="125">
        <f t="shared" ref="P692" si="2538">IFERROR(O692/O697,"-")</f>
        <v>0</v>
      </c>
      <c r="Q692" s="126">
        <v>0</v>
      </c>
      <c r="R692" s="125">
        <f t="shared" ref="R692" si="2539">IFERROR(Q692/L687,"-")</f>
        <v>0</v>
      </c>
      <c r="S692" s="127" t="str">
        <f t="shared" si="2425"/>
        <v>-</v>
      </c>
      <c r="T692" s="122"/>
      <c r="U692" s="122"/>
      <c r="V692" s="122"/>
      <c r="W692" s="122"/>
      <c r="X692" s="122"/>
      <c r="Y692" s="129"/>
    </row>
    <row r="693" spans="2:25" ht="14.25" customHeight="1">
      <c r="B693" s="458"/>
      <c r="C693" s="461"/>
      <c r="D693" s="464"/>
      <c r="E693" s="123" t="s">
        <v>162</v>
      </c>
      <c r="F693" s="209" t="s">
        <v>163</v>
      </c>
      <c r="G693" s="124">
        <v>130941</v>
      </c>
      <c r="H693" s="125">
        <f t="shared" ref="H693" si="2540">IFERROR(G693/G697,"-")</f>
        <v>3.1914738042301452E-2</v>
      </c>
      <c r="I693" s="126">
        <v>5</v>
      </c>
      <c r="J693" s="125">
        <f t="shared" ref="J693" si="2541">IFERROR(I693/D687,"-")</f>
        <v>0.7142857142857143</v>
      </c>
      <c r="K693" s="127">
        <f t="shared" si="2423"/>
        <v>26188.2</v>
      </c>
      <c r="L693" s="464"/>
      <c r="M693" s="123" t="s">
        <v>162</v>
      </c>
      <c r="N693" s="209" t="s">
        <v>163</v>
      </c>
      <c r="O693" s="124">
        <v>112751</v>
      </c>
      <c r="P693" s="125">
        <f t="shared" ref="P693" si="2542">IFERROR(O693/O697,"-")</f>
        <v>5.2637942866746654E-2</v>
      </c>
      <c r="Q693" s="126">
        <v>3</v>
      </c>
      <c r="R693" s="125">
        <f t="shared" ref="R693" si="2543">IFERROR(Q693/L687,"-")</f>
        <v>0.17647058823529413</v>
      </c>
      <c r="S693" s="127">
        <f t="shared" si="2425"/>
        <v>37583.666666666664</v>
      </c>
      <c r="T693" s="122"/>
      <c r="U693" s="122"/>
      <c r="V693" s="122"/>
      <c r="W693" s="122"/>
      <c r="X693" s="122"/>
      <c r="Y693" s="129"/>
    </row>
    <row r="694" spans="2:25" ht="14.25" customHeight="1">
      <c r="B694" s="458"/>
      <c r="C694" s="461"/>
      <c r="D694" s="464"/>
      <c r="E694" s="123" t="s">
        <v>164</v>
      </c>
      <c r="F694" s="209" t="s">
        <v>165</v>
      </c>
      <c r="G694" s="124">
        <v>0</v>
      </c>
      <c r="H694" s="125">
        <f t="shared" ref="H694" si="2544">IFERROR(G694/G697,"-")</f>
        <v>0</v>
      </c>
      <c r="I694" s="126">
        <v>0</v>
      </c>
      <c r="J694" s="125">
        <f t="shared" ref="J694" si="2545">IFERROR(I694/D687,"-")</f>
        <v>0</v>
      </c>
      <c r="K694" s="127" t="str">
        <f t="shared" si="2423"/>
        <v>-</v>
      </c>
      <c r="L694" s="464"/>
      <c r="M694" s="123" t="s">
        <v>164</v>
      </c>
      <c r="N694" s="209" t="s">
        <v>165</v>
      </c>
      <c r="O694" s="124">
        <v>0</v>
      </c>
      <c r="P694" s="125">
        <f t="shared" ref="P694" si="2546">IFERROR(O694/O697,"-")</f>
        <v>0</v>
      </c>
      <c r="Q694" s="126">
        <v>0</v>
      </c>
      <c r="R694" s="125">
        <f t="shared" ref="R694" si="2547">IFERROR(Q694/L687,"-")</f>
        <v>0</v>
      </c>
      <c r="S694" s="127" t="str">
        <f t="shared" si="2425"/>
        <v>-</v>
      </c>
      <c r="T694" s="122"/>
      <c r="U694" s="122"/>
      <c r="V694" s="122"/>
      <c r="W694" s="122"/>
      <c r="X694" s="122"/>
      <c r="Y694" s="129"/>
    </row>
    <row r="695" spans="2:25" ht="14.25" customHeight="1">
      <c r="B695" s="458"/>
      <c r="C695" s="461"/>
      <c r="D695" s="464"/>
      <c r="E695" s="123" t="s">
        <v>166</v>
      </c>
      <c r="F695" s="209" t="s">
        <v>167</v>
      </c>
      <c r="G695" s="124">
        <v>11474</v>
      </c>
      <c r="H695" s="125">
        <f t="shared" ref="H695" si="2548">IFERROR(G695/G697,"-")</f>
        <v>2.7966007919396282E-3</v>
      </c>
      <c r="I695" s="126">
        <v>1</v>
      </c>
      <c r="J695" s="125">
        <f t="shared" ref="J695" si="2549">IFERROR(I695/D687,"-")</f>
        <v>0.14285714285714285</v>
      </c>
      <c r="K695" s="127">
        <f t="shared" si="2423"/>
        <v>11474</v>
      </c>
      <c r="L695" s="464"/>
      <c r="M695" s="123" t="s">
        <v>166</v>
      </c>
      <c r="N695" s="209" t="s">
        <v>167</v>
      </c>
      <c r="O695" s="124">
        <v>4711</v>
      </c>
      <c r="P695" s="125">
        <f t="shared" ref="P695" si="2550">IFERROR(O695/O697,"-")</f>
        <v>2.1993361375530459E-3</v>
      </c>
      <c r="Q695" s="126">
        <v>1</v>
      </c>
      <c r="R695" s="125">
        <f t="shared" ref="R695" si="2551">IFERROR(Q695/L687,"-")</f>
        <v>5.8823529411764705E-2</v>
      </c>
      <c r="S695" s="127">
        <f t="shared" si="2425"/>
        <v>4711</v>
      </c>
      <c r="T695" s="122"/>
      <c r="U695" s="122"/>
      <c r="V695" s="122"/>
      <c r="W695" s="122"/>
      <c r="X695" s="122"/>
      <c r="Y695" s="129"/>
    </row>
    <row r="696" spans="2:25" ht="14.25" customHeight="1">
      <c r="B696" s="458"/>
      <c r="C696" s="461"/>
      <c r="D696" s="464"/>
      <c r="E696" s="130" t="s">
        <v>177</v>
      </c>
      <c r="F696" s="210" t="s">
        <v>178</v>
      </c>
      <c r="G696" s="131">
        <v>763854</v>
      </c>
      <c r="H696" s="132">
        <f t="shared" ref="H696" si="2552">IFERROR(G696/G697,"-")</f>
        <v>0.18617698285918186</v>
      </c>
      <c r="I696" s="133">
        <v>4</v>
      </c>
      <c r="J696" s="132">
        <f t="shared" ref="J696" si="2553">IFERROR(I696/D687,"-")</f>
        <v>0.5714285714285714</v>
      </c>
      <c r="K696" s="134">
        <f t="shared" si="2423"/>
        <v>190963.5</v>
      </c>
      <c r="L696" s="464"/>
      <c r="M696" s="130" t="s">
        <v>177</v>
      </c>
      <c r="N696" s="210" t="s">
        <v>178</v>
      </c>
      <c r="O696" s="131">
        <v>0</v>
      </c>
      <c r="P696" s="132">
        <f t="shared" ref="P696" si="2554">IFERROR(O696/O697,"-")</f>
        <v>0</v>
      </c>
      <c r="Q696" s="133">
        <v>0</v>
      </c>
      <c r="R696" s="132">
        <f t="shared" ref="R696" si="2555">IFERROR(Q696/L687,"-")</f>
        <v>0</v>
      </c>
      <c r="S696" s="134" t="str">
        <f t="shared" si="2425"/>
        <v>-</v>
      </c>
      <c r="T696" s="122"/>
      <c r="U696" s="122"/>
      <c r="V696" s="122"/>
      <c r="W696" s="122"/>
      <c r="X696" s="122"/>
      <c r="Y696" s="129"/>
    </row>
    <row r="697" spans="2:25" ht="14.25" customHeight="1">
      <c r="B697" s="459"/>
      <c r="C697" s="462"/>
      <c r="D697" s="465"/>
      <c r="E697" s="135" t="s">
        <v>179</v>
      </c>
      <c r="F697" s="211"/>
      <c r="G697" s="136">
        <v>4102838</v>
      </c>
      <c r="H697" s="137" t="s">
        <v>181</v>
      </c>
      <c r="I697" s="138">
        <v>7</v>
      </c>
      <c r="J697" s="137">
        <f t="shared" ref="J697" si="2556">IFERROR(I697/D687,"-")</f>
        <v>1</v>
      </c>
      <c r="K697" s="139">
        <f t="shared" si="2423"/>
        <v>586119.71428571432</v>
      </c>
      <c r="L697" s="465"/>
      <c r="M697" s="135" t="s">
        <v>179</v>
      </c>
      <c r="N697" s="211"/>
      <c r="O697" s="136">
        <v>2142010</v>
      </c>
      <c r="P697" s="137" t="s">
        <v>181</v>
      </c>
      <c r="Q697" s="138">
        <v>16</v>
      </c>
      <c r="R697" s="137">
        <f t="shared" ref="R697" si="2557">IFERROR(Q697/L687,"-")</f>
        <v>0.94117647058823528</v>
      </c>
      <c r="S697" s="139">
        <f t="shared" si="2425"/>
        <v>133875.625</v>
      </c>
      <c r="T697" s="122"/>
      <c r="U697" s="122"/>
      <c r="V697" s="122"/>
      <c r="W697" s="122"/>
      <c r="X697" s="122"/>
      <c r="Y697" s="129"/>
    </row>
    <row r="698" spans="2:25" ht="14.25" customHeight="1">
      <c r="B698" s="457">
        <v>64</v>
      </c>
      <c r="C698" s="460" t="s">
        <v>52</v>
      </c>
      <c r="D698" s="463">
        <f t="shared" ref="D698" si="2558">VLOOKUP(C698,$V$5:$X$78,2,0)</f>
        <v>9</v>
      </c>
      <c r="E698" s="117" t="s">
        <v>150</v>
      </c>
      <c r="F698" s="207" t="s">
        <v>151</v>
      </c>
      <c r="G698" s="118">
        <v>685033</v>
      </c>
      <c r="H698" s="119">
        <f>IFERROR(G698/G708,"-")</f>
        <v>0.44366560235228591</v>
      </c>
      <c r="I698" s="120">
        <v>7</v>
      </c>
      <c r="J698" s="119">
        <f t="shared" ref="J698" si="2559">IFERROR(I698/D698,"-")</f>
        <v>0.77777777777777779</v>
      </c>
      <c r="K698" s="121">
        <f t="shared" si="2423"/>
        <v>97861.857142857145</v>
      </c>
      <c r="L698" s="463">
        <f t="shared" ref="L698" si="2560">VLOOKUP(C698,$V$5:$X$78,3,0)</f>
        <v>12</v>
      </c>
      <c r="M698" s="117" t="s">
        <v>150</v>
      </c>
      <c r="N698" s="207" t="s">
        <v>151</v>
      </c>
      <c r="O698" s="118">
        <v>220836</v>
      </c>
      <c r="P698" s="119">
        <f>IFERROR(O698/O708,"-")</f>
        <v>9.3193627574064825E-2</v>
      </c>
      <c r="Q698" s="120">
        <v>6</v>
      </c>
      <c r="R698" s="119">
        <f t="shared" ref="R698" si="2561">IFERROR(Q698/L698,"-")</f>
        <v>0.5</v>
      </c>
      <c r="S698" s="121">
        <f t="shared" si="2425"/>
        <v>36806</v>
      </c>
      <c r="T698" s="122"/>
      <c r="U698" s="122"/>
      <c r="V698" s="122"/>
      <c r="W698" s="122"/>
      <c r="X698" s="122"/>
      <c r="Y698" s="129"/>
    </row>
    <row r="699" spans="2:25" ht="14.25" customHeight="1">
      <c r="B699" s="458"/>
      <c r="C699" s="461"/>
      <c r="D699" s="464"/>
      <c r="E699" s="123" t="s">
        <v>152</v>
      </c>
      <c r="F699" s="208" t="s">
        <v>153</v>
      </c>
      <c r="G699" s="124">
        <v>141486</v>
      </c>
      <c r="H699" s="125">
        <f>IFERROR(G699/G708,"-")</f>
        <v>9.1634229904859366E-2</v>
      </c>
      <c r="I699" s="126">
        <v>4</v>
      </c>
      <c r="J699" s="125">
        <f t="shared" ref="J699" si="2562">IFERROR(I699/D698,"-")</f>
        <v>0.44444444444444442</v>
      </c>
      <c r="K699" s="127">
        <f t="shared" si="2423"/>
        <v>35371.5</v>
      </c>
      <c r="L699" s="464"/>
      <c r="M699" s="123" t="s">
        <v>152</v>
      </c>
      <c r="N699" s="208" t="s">
        <v>153</v>
      </c>
      <c r="O699" s="124">
        <v>411043</v>
      </c>
      <c r="P699" s="125">
        <f>IFERROR(O699/O708,"-")</f>
        <v>0.17346170125761348</v>
      </c>
      <c r="Q699" s="126">
        <v>4</v>
      </c>
      <c r="R699" s="125">
        <f t="shared" ref="R699" si="2563">IFERROR(Q699/L698,"-")</f>
        <v>0.33333333333333331</v>
      </c>
      <c r="S699" s="127">
        <f t="shared" si="2425"/>
        <v>102760.75</v>
      </c>
      <c r="T699" s="122"/>
      <c r="U699" s="122"/>
      <c r="V699" s="122"/>
      <c r="W699" s="122"/>
      <c r="X699" s="122"/>
      <c r="Y699" s="129"/>
    </row>
    <row r="700" spans="2:25" ht="14.25" customHeight="1">
      <c r="B700" s="458"/>
      <c r="C700" s="461"/>
      <c r="D700" s="464"/>
      <c r="E700" s="123" t="s">
        <v>154</v>
      </c>
      <c r="F700" s="209" t="s">
        <v>155</v>
      </c>
      <c r="G700" s="124">
        <v>204696</v>
      </c>
      <c r="H700" s="125">
        <f>IFERROR(G700/G708,"-")</f>
        <v>0.13257255364209244</v>
      </c>
      <c r="I700" s="126">
        <v>5</v>
      </c>
      <c r="J700" s="125">
        <f t="shared" ref="J700" si="2564">IFERROR(I700/D698,"-")</f>
        <v>0.55555555555555558</v>
      </c>
      <c r="K700" s="127">
        <f t="shared" si="2423"/>
        <v>40939.199999999997</v>
      </c>
      <c r="L700" s="464"/>
      <c r="M700" s="123" t="s">
        <v>154</v>
      </c>
      <c r="N700" s="209" t="s">
        <v>155</v>
      </c>
      <c r="O700" s="124">
        <v>259793</v>
      </c>
      <c r="P700" s="125">
        <f>IFERROR(O700/O708,"-")</f>
        <v>0.10963362897511739</v>
      </c>
      <c r="Q700" s="126">
        <v>8</v>
      </c>
      <c r="R700" s="125">
        <f t="shared" ref="R700" si="2565">IFERROR(Q700/L698,"-")</f>
        <v>0.66666666666666663</v>
      </c>
      <c r="S700" s="127">
        <f t="shared" si="2425"/>
        <v>32474.125</v>
      </c>
      <c r="T700" s="122"/>
      <c r="U700" s="122"/>
      <c r="V700" s="122"/>
      <c r="W700" s="122"/>
      <c r="X700" s="122"/>
      <c r="Y700" s="129"/>
    </row>
    <row r="701" spans="2:25" ht="14.25" customHeight="1">
      <c r="B701" s="458"/>
      <c r="C701" s="461"/>
      <c r="D701" s="464"/>
      <c r="E701" s="123" t="s">
        <v>156</v>
      </c>
      <c r="F701" s="209" t="s">
        <v>157</v>
      </c>
      <c r="G701" s="124">
        <v>399044</v>
      </c>
      <c r="H701" s="125">
        <f>IFERROR(G701/G708,"-")</f>
        <v>0.25844316496441133</v>
      </c>
      <c r="I701" s="126">
        <v>6</v>
      </c>
      <c r="J701" s="125">
        <f t="shared" ref="J701" si="2566">IFERROR(I701/D698,"-")</f>
        <v>0.66666666666666663</v>
      </c>
      <c r="K701" s="127">
        <f t="shared" si="2423"/>
        <v>66507.333333333328</v>
      </c>
      <c r="L701" s="464"/>
      <c r="M701" s="123" t="s">
        <v>156</v>
      </c>
      <c r="N701" s="209" t="s">
        <v>157</v>
      </c>
      <c r="O701" s="124">
        <v>226104</v>
      </c>
      <c r="P701" s="125">
        <f>IFERROR(O701/O708,"-")</f>
        <v>9.5416743506522281E-2</v>
      </c>
      <c r="Q701" s="126">
        <v>5</v>
      </c>
      <c r="R701" s="125">
        <f t="shared" ref="R701" si="2567">IFERROR(Q701/L698,"-")</f>
        <v>0.41666666666666669</v>
      </c>
      <c r="S701" s="127">
        <f t="shared" si="2425"/>
        <v>45220.800000000003</v>
      </c>
      <c r="T701" s="122"/>
      <c r="U701" s="122"/>
      <c r="V701" s="122"/>
      <c r="W701" s="122"/>
      <c r="X701" s="122"/>
      <c r="Y701" s="129"/>
    </row>
    <row r="702" spans="2:25" ht="14.25" customHeight="1">
      <c r="B702" s="458"/>
      <c r="C702" s="461"/>
      <c r="D702" s="464"/>
      <c r="E702" s="123" t="s">
        <v>158</v>
      </c>
      <c r="F702" s="209" t="s">
        <v>159</v>
      </c>
      <c r="G702" s="124">
        <v>4237</v>
      </c>
      <c r="H702" s="125">
        <f>IFERROR(G702/G708,"-")</f>
        <v>2.7441176661075237E-3</v>
      </c>
      <c r="I702" s="126">
        <v>1</v>
      </c>
      <c r="J702" s="125">
        <f t="shared" ref="J702" si="2568">IFERROR(I702/D698,"-")</f>
        <v>0.1111111111111111</v>
      </c>
      <c r="K702" s="127">
        <f t="shared" si="2423"/>
        <v>4237</v>
      </c>
      <c r="L702" s="464"/>
      <c r="M702" s="123" t="s">
        <v>158</v>
      </c>
      <c r="N702" s="209" t="s">
        <v>159</v>
      </c>
      <c r="O702" s="124">
        <v>0</v>
      </c>
      <c r="P702" s="125">
        <f>IFERROR(O702/O708,"-")</f>
        <v>0</v>
      </c>
      <c r="Q702" s="126">
        <v>0</v>
      </c>
      <c r="R702" s="125">
        <f t="shared" ref="R702" si="2569">IFERROR(Q702/L698,"-")</f>
        <v>0</v>
      </c>
      <c r="S702" s="127" t="str">
        <f t="shared" si="2425"/>
        <v>-</v>
      </c>
      <c r="T702" s="122"/>
      <c r="U702" s="122"/>
      <c r="V702" s="122"/>
      <c r="W702" s="122"/>
      <c r="X702" s="122"/>
      <c r="Y702" s="129"/>
    </row>
    <row r="703" spans="2:25" ht="14.25" customHeight="1">
      <c r="B703" s="458"/>
      <c r="C703" s="461"/>
      <c r="D703" s="464"/>
      <c r="E703" s="123" t="s">
        <v>160</v>
      </c>
      <c r="F703" s="209" t="s">
        <v>161</v>
      </c>
      <c r="G703" s="124">
        <v>0</v>
      </c>
      <c r="H703" s="125">
        <f>IFERROR(G703/G708,"-")</f>
        <v>0</v>
      </c>
      <c r="I703" s="126">
        <v>0</v>
      </c>
      <c r="J703" s="125">
        <f t="shared" ref="J703" si="2570">IFERROR(I703/D698,"-")</f>
        <v>0</v>
      </c>
      <c r="K703" s="127" t="str">
        <f t="shared" si="2423"/>
        <v>-</v>
      </c>
      <c r="L703" s="464"/>
      <c r="M703" s="123" t="s">
        <v>160</v>
      </c>
      <c r="N703" s="209" t="s">
        <v>161</v>
      </c>
      <c r="O703" s="124">
        <v>5806</v>
      </c>
      <c r="P703" s="125">
        <f>IFERROR(O703/O708,"-")</f>
        <v>2.4501539680804778E-3</v>
      </c>
      <c r="Q703" s="126">
        <v>2</v>
      </c>
      <c r="R703" s="125">
        <f t="shared" ref="R703" si="2571">IFERROR(Q703/L698,"-")</f>
        <v>0.16666666666666666</v>
      </c>
      <c r="S703" s="127">
        <f t="shared" si="2425"/>
        <v>2903</v>
      </c>
      <c r="T703" s="122"/>
      <c r="U703" s="122"/>
      <c r="V703" s="122"/>
      <c r="W703" s="122"/>
      <c r="X703" s="122"/>
      <c r="Y703" s="129"/>
    </row>
    <row r="704" spans="2:25" ht="14.25" customHeight="1">
      <c r="B704" s="458"/>
      <c r="C704" s="461"/>
      <c r="D704" s="464"/>
      <c r="E704" s="123" t="s">
        <v>162</v>
      </c>
      <c r="F704" s="209" t="s">
        <v>163</v>
      </c>
      <c r="G704" s="124">
        <v>99719</v>
      </c>
      <c r="H704" s="125">
        <f>IFERROR(G704/G708,"-")</f>
        <v>6.4583589697091381E-2</v>
      </c>
      <c r="I704" s="126">
        <v>2</v>
      </c>
      <c r="J704" s="125">
        <f t="shared" ref="J704" si="2572">IFERROR(I704/D698,"-")</f>
        <v>0.22222222222222221</v>
      </c>
      <c r="K704" s="127">
        <f t="shared" si="2423"/>
        <v>49859.5</v>
      </c>
      <c r="L704" s="464"/>
      <c r="M704" s="123" t="s">
        <v>162</v>
      </c>
      <c r="N704" s="209" t="s">
        <v>163</v>
      </c>
      <c r="O704" s="124">
        <v>1214603</v>
      </c>
      <c r="P704" s="125">
        <f>IFERROR(O704/O708,"-")</f>
        <v>0.51256706167627497</v>
      </c>
      <c r="Q704" s="126">
        <v>4</v>
      </c>
      <c r="R704" s="125">
        <f t="shared" ref="R704" si="2573">IFERROR(Q704/L698,"-")</f>
        <v>0.33333333333333331</v>
      </c>
      <c r="S704" s="127">
        <f t="shared" si="2425"/>
        <v>303650.75</v>
      </c>
      <c r="T704" s="122"/>
      <c r="U704" s="122"/>
      <c r="V704" s="122"/>
      <c r="W704" s="122"/>
      <c r="X704" s="122"/>
      <c r="Y704" s="129"/>
    </row>
    <row r="705" spans="2:25" ht="14.25" customHeight="1">
      <c r="B705" s="458"/>
      <c r="C705" s="461"/>
      <c r="D705" s="464"/>
      <c r="E705" s="123" t="s">
        <v>164</v>
      </c>
      <c r="F705" s="209" t="s">
        <v>165</v>
      </c>
      <c r="G705" s="124">
        <v>0</v>
      </c>
      <c r="H705" s="125">
        <f>IFERROR(G705/G708,"-")</f>
        <v>0</v>
      </c>
      <c r="I705" s="126">
        <v>0</v>
      </c>
      <c r="J705" s="125">
        <f t="shared" ref="J705" si="2574">IFERROR(I705/D698,"-")</f>
        <v>0</v>
      </c>
      <c r="K705" s="127" t="str">
        <f t="shared" si="2423"/>
        <v>-</v>
      </c>
      <c r="L705" s="464"/>
      <c r="M705" s="123" t="s">
        <v>164</v>
      </c>
      <c r="N705" s="209" t="s">
        <v>165</v>
      </c>
      <c r="O705" s="124">
        <v>0</v>
      </c>
      <c r="P705" s="125">
        <f>IFERROR(O705/O708,"-")</f>
        <v>0</v>
      </c>
      <c r="Q705" s="126">
        <v>0</v>
      </c>
      <c r="R705" s="125">
        <f t="shared" ref="R705" si="2575">IFERROR(Q705/L698,"-")</f>
        <v>0</v>
      </c>
      <c r="S705" s="127" t="str">
        <f t="shared" si="2425"/>
        <v>-</v>
      </c>
      <c r="T705" s="122"/>
      <c r="U705" s="122"/>
      <c r="V705" s="122"/>
      <c r="W705" s="122"/>
      <c r="X705" s="122"/>
      <c r="Y705" s="129"/>
    </row>
    <row r="706" spans="2:25" ht="14.25" customHeight="1">
      <c r="B706" s="458"/>
      <c r="C706" s="461"/>
      <c r="D706" s="464"/>
      <c r="E706" s="123" t="s">
        <v>166</v>
      </c>
      <c r="F706" s="209" t="s">
        <v>167</v>
      </c>
      <c r="G706" s="124">
        <v>0</v>
      </c>
      <c r="H706" s="125">
        <f>IFERROR(G706/G708,"-")</f>
        <v>0</v>
      </c>
      <c r="I706" s="126">
        <v>0</v>
      </c>
      <c r="J706" s="125">
        <f t="shared" ref="J706" si="2576">IFERROR(I706/D698,"-")</f>
        <v>0</v>
      </c>
      <c r="K706" s="127" t="str">
        <f t="shared" si="2423"/>
        <v>-</v>
      </c>
      <c r="L706" s="464"/>
      <c r="M706" s="123" t="s">
        <v>166</v>
      </c>
      <c r="N706" s="209" t="s">
        <v>167</v>
      </c>
      <c r="O706" s="124">
        <v>21359</v>
      </c>
      <c r="P706" s="125">
        <f>IFERROR(O706/O708,"-")</f>
        <v>9.0135788157476616E-3</v>
      </c>
      <c r="Q706" s="126">
        <v>2</v>
      </c>
      <c r="R706" s="125">
        <f t="shared" ref="R706" si="2577">IFERROR(Q706/L698,"-")</f>
        <v>0.16666666666666666</v>
      </c>
      <c r="S706" s="127">
        <f t="shared" si="2425"/>
        <v>10679.5</v>
      </c>
      <c r="T706" s="122"/>
      <c r="U706" s="122"/>
      <c r="V706" s="122"/>
      <c r="W706" s="122"/>
      <c r="X706" s="122"/>
      <c r="Y706" s="129"/>
    </row>
    <row r="707" spans="2:25" ht="14.25" customHeight="1">
      <c r="B707" s="458"/>
      <c r="C707" s="461"/>
      <c r="D707" s="464"/>
      <c r="E707" s="130" t="s">
        <v>177</v>
      </c>
      <c r="F707" s="210" t="s">
        <v>178</v>
      </c>
      <c r="G707" s="131">
        <v>9815</v>
      </c>
      <c r="H707" s="132">
        <f>IFERROR(G707/G708,"-")</f>
        <v>6.3567417731520762E-3</v>
      </c>
      <c r="I707" s="133">
        <v>2</v>
      </c>
      <c r="J707" s="132">
        <f t="shared" ref="J707" si="2578">IFERROR(I707/D698,"-")</f>
        <v>0.22222222222222221</v>
      </c>
      <c r="K707" s="134">
        <f t="shared" si="2423"/>
        <v>4907.5</v>
      </c>
      <c r="L707" s="464"/>
      <c r="M707" s="130" t="s">
        <v>177</v>
      </c>
      <c r="N707" s="210" t="s">
        <v>178</v>
      </c>
      <c r="O707" s="131">
        <v>10103</v>
      </c>
      <c r="P707" s="132">
        <f>IFERROR(O707/O708,"-")</f>
        <v>4.2635042265788958E-3</v>
      </c>
      <c r="Q707" s="133">
        <v>1</v>
      </c>
      <c r="R707" s="132">
        <f t="shared" ref="R707" si="2579">IFERROR(Q707/L698,"-")</f>
        <v>8.3333333333333329E-2</v>
      </c>
      <c r="S707" s="134">
        <f t="shared" si="2425"/>
        <v>10103</v>
      </c>
      <c r="T707" s="122"/>
      <c r="U707" s="122"/>
      <c r="V707" s="122"/>
      <c r="W707" s="122"/>
      <c r="X707" s="122"/>
      <c r="Y707" s="129"/>
    </row>
    <row r="708" spans="2:25" ht="14.25" customHeight="1">
      <c r="B708" s="459"/>
      <c r="C708" s="462"/>
      <c r="D708" s="465"/>
      <c r="E708" s="135" t="s">
        <v>179</v>
      </c>
      <c r="F708" s="211"/>
      <c r="G708" s="136">
        <v>1544030</v>
      </c>
      <c r="H708" s="137" t="s">
        <v>181</v>
      </c>
      <c r="I708" s="138">
        <v>8</v>
      </c>
      <c r="J708" s="137">
        <f t="shared" ref="J708" si="2580">IFERROR(I708/D698,"-")</f>
        <v>0.88888888888888884</v>
      </c>
      <c r="K708" s="139">
        <f t="shared" si="2423"/>
        <v>193003.75</v>
      </c>
      <c r="L708" s="465"/>
      <c r="M708" s="135" t="s">
        <v>179</v>
      </c>
      <c r="N708" s="211"/>
      <c r="O708" s="136">
        <v>2369647</v>
      </c>
      <c r="P708" s="137" t="s">
        <v>181</v>
      </c>
      <c r="Q708" s="138">
        <v>11</v>
      </c>
      <c r="R708" s="137">
        <f t="shared" ref="R708" si="2581">IFERROR(Q708/L698,"-")</f>
        <v>0.91666666666666663</v>
      </c>
      <c r="S708" s="139">
        <f t="shared" si="2425"/>
        <v>215422.45454545456</v>
      </c>
      <c r="T708" s="122"/>
      <c r="U708" s="122"/>
      <c r="V708" s="122"/>
      <c r="W708" s="122"/>
      <c r="X708" s="122"/>
      <c r="Y708" s="129"/>
    </row>
    <row r="709" spans="2:25" ht="14.25" customHeight="1">
      <c r="B709" s="457">
        <v>65</v>
      </c>
      <c r="C709" s="460" t="s">
        <v>12</v>
      </c>
      <c r="D709" s="463">
        <f t="shared" ref="D709" si="2582">VLOOKUP(C709,$V$5:$X$78,2,0)</f>
        <v>4</v>
      </c>
      <c r="E709" s="117" t="s">
        <v>150</v>
      </c>
      <c r="F709" s="207" t="s">
        <v>151</v>
      </c>
      <c r="G709" s="118">
        <v>126299</v>
      </c>
      <c r="H709" s="119">
        <f t="shared" ref="H709" si="2583">IFERROR(G709/G719,"-")</f>
        <v>3.7089755569821213E-2</v>
      </c>
      <c r="I709" s="120">
        <v>3</v>
      </c>
      <c r="J709" s="119">
        <f t="shared" ref="J709" si="2584">IFERROR(I709/D709,"-")</f>
        <v>0.75</v>
      </c>
      <c r="K709" s="121">
        <f t="shared" si="2423"/>
        <v>42099.666666666664</v>
      </c>
      <c r="L709" s="463">
        <f t="shared" ref="L709" si="2585">VLOOKUP(C709,$V$5:$X$78,3,0)</f>
        <v>14</v>
      </c>
      <c r="M709" s="117" t="s">
        <v>150</v>
      </c>
      <c r="N709" s="207" t="s">
        <v>151</v>
      </c>
      <c r="O709" s="118">
        <v>1017368</v>
      </c>
      <c r="P709" s="119">
        <f t="shared" ref="P709" si="2586">IFERROR(O709/O719,"-")</f>
        <v>0.26981665999220283</v>
      </c>
      <c r="Q709" s="120">
        <v>11</v>
      </c>
      <c r="R709" s="119">
        <f t="shared" ref="R709" si="2587">IFERROR(Q709/L709,"-")</f>
        <v>0.7857142857142857</v>
      </c>
      <c r="S709" s="121">
        <f t="shared" si="2425"/>
        <v>92488</v>
      </c>
      <c r="T709" s="122"/>
      <c r="U709" s="122"/>
      <c r="V709" s="122"/>
      <c r="W709" s="122"/>
      <c r="X709" s="122"/>
      <c r="Y709" s="129"/>
    </row>
    <row r="710" spans="2:25" ht="14.25" customHeight="1">
      <c r="B710" s="458"/>
      <c r="C710" s="461"/>
      <c r="D710" s="464"/>
      <c r="E710" s="123" t="s">
        <v>152</v>
      </c>
      <c r="F710" s="208" t="s">
        <v>153</v>
      </c>
      <c r="G710" s="124">
        <v>80924</v>
      </c>
      <c r="H710" s="125">
        <f t="shared" ref="H710" si="2588">IFERROR(G710/G719,"-")</f>
        <v>2.3764648807450665E-2</v>
      </c>
      <c r="I710" s="126">
        <v>1</v>
      </c>
      <c r="J710" s="125">
        <f t="shared" ref="J710" si="2589">IFERROR(I710/D709,"-")</f>
        <v>0.25</v>
      </c>
      <c r="K710" s="127">
        <f t="shared" si="2423"/>
        <v>80924</v>
      </c>
      <c r="L710" s="464"/>
      <c r="M710" s="123" t="s">
        <v>152</v>
      </c>
      <c r="N710" s="208" t="s">
        <v>153</v>
      </c>
      <c r="O710" s="124">
        <v>282909</v>
      </c>
      <c r="P710" s="125">
        <f t="shared" ref="P710" si="2590">IFERROR(O710/O719,"-")</f>
        <v>7.5030432903073527E-2</v>
      </c>
      <c r="Q710" s="126">
        <v>5</v>
      </c>
      <c r="R710" s="125">
        <f t="shared" ref="R710" si="2591">IFERROR(Q710/L709,"-")</f>
        <v>0.35714285714285715</v>
      </c>
      <c r="S710" s="127">
        <f t="shared" si="2425"/>
        <v>56581.8</v>
      </c>
      <c r="T710" s="122"/>
      <c r="U710" s="122"/>
      <c r="V710" s="122"/>
      <c r="W710" s="122"/>
      <c r="X710" s="122"/>
      <c r="Y710" s="129"/>
    </row>
    <row r="711" spans="2:25" ht="14.25" customHeight="1">
      <c r="B711" s="458"/>
      <c r="C711" s="461"/>
      <c r="D711" s="464"/>
      <c r="E711" s="123" t="s">
        <v>154</v>
      </c>
      <c r="F711" s="209" t="s">
        <v>155</v>
      </c>
      <c r="G711" s="124">
        <v>67469</v>
      </c>
      <c r="H711" s="125">
        <f t="shared" ref="H711" si="2592">IFERROR(G711/G719,"-")</f>
        <v>1.9813369215435334E-2</v>
      </c>
      <c r="I711" s="126">
        <v>2</v>
      </c>
      <c r="J711" s="125">
        <f t="shared" ref="J711" si="2593">IFERROR(I711/D709,"-")</f>
        <v>0.5</v>
      </c>
      <c r="K711" s="127">
        <f t="shared" si="2423"/>
        <v>33734.5</v>
      </c>
      <c r="L711" s="464"/>
      <c r="M711" s="123" t="s">
        <v>154</v>
      </c>
      <c r="N711" s="209" t="s">
        <v>155</v>
      </c>
      <c r="O711" s="124">
        <v>351926</v>
      </c>
      <c r="P711" s="125">
        <f t="shared" ref="P711" si="2594">IFERROR(O711/O719,"-")</f>
        <v>9.3334464898066349E-2</v>
      </c>
      <c r="Q711" s="126">
        <v>9</v>
      </c>
      <c r="R711" s="125">
        <f t="shared" ref="R711" si="2595">IFERROR(Q711/L709,"-")</f>
        <v>0.6428571428571429</v>
      </c>
      <c r="S711" s="127">
        <f t="shared" si="2425"/>
        <v>39102.888888888891</v>
      </c>
      <c r="T711" s="122"/>
      <c r="U711" s="122"/>
      <c r="V711" s="122"/>
      <c r="W711" s="122"/>
      <c r="X711" s="122"/>
      <c r="Y711" s="129"/>
    </row>
    <row r="712" spans="2:25" ht="14.25" customHeight="1">
      <c r="B712" s="458"/>
      <c r="C712" s="461"/>
      <c r="D712" s="464"/>
      <c r="E712" s="123" t="s">
        <v>156</v>
      </c>
      <c r="F712" s="209" t="s">
        <v>157</v>
      </c>
      <c r="G712" s="124">
        <v>3127398</v>
      </c>
      <c r="H712" s="125">
        <f t="shared" ref="H712" si="2596">IFERROR(G712/G719,"-")</f>
        <v>0.91841128900108249</v>
      </c>
      <c r="I712" s="126">
        <v>1</v>
      </c>
      <c r="J712" s="125">
        <f t="shared" ref="J712" si="2597">IFERROR(I712/D709,"-")</f>
        <v>0.25</v>
      </c>
      <c r="K712" s="127">
        <f t="shared" si="2423"/>
        <v>3127398</v>
      </c>
      <c r="L712" s="464"/>
      <c r="M712" s="123" t="s">
        <v>156</v>
      </c>
      <c r="N712" s="209" t="s">
        <v>157</v>
      </c>
      <c r="O712" s="124">
        <v>189085</v>
      </c>
      <c r="P712" s="125">
        <f t="shared" ref="P712" si="2598">IFERROR(O712/O719,"-")</f>
        <v>5.0147324424029131E-2</v>
      </c>
      <c r="Q712" s="126">
        <v>6</v>
      </c>
      <c r="R712" s="125">
        <f t="shared" ref="R712" si="2599">IFERROR(Q712/L709,"-")</f>
        <v>0.42857142857142855</v>
      </c>
      <c r="S712" s="127">
        <f t="shared" si="2425"/>
        <v>31514.166666666668</v>
      </c>
      <c r="T712" s="122"/>
      <c r="U712" s="122"/>
      <c r="V712" s="122"/>
      <c r="W712" s="122"/>
      <c r="X712" s="122"/>
      <c r="Y712" s="129"/>
    </row>
    <row r="713" spans="2:25" ht="14.25" customHeight="1">
      <c r="B713" s="458"/>
      <c r="C713" s="461"/>
      <c r="D713" s="464"/>
      <c r="E713" s="123" t="s">
        <v>158</v>
      </c>
      <c r="F713" s="209" t="s">
        <v>159</v>
      </c>
      <c r="G713" s="124">
        <v>0</v>
      </c>
      <c r="H713" s="125">
        <f t="shared" ref="H713" si="2600">IFERROR(G713/G719,"-")</f>
        <v>0</v>
      </c>
      <c r="I713" s="126">
        <v>0</v>
      </c>
      <c r="J713" s="125">
        <f t="shared" ref="J713" si="2601">IFERROR(I713/D709,"-")</f>
        <v>0</v>
      </c>
      <c r="K713" s="127" t="str">
        <f t="shared" si="2423"/>
        <v>-</v>
      </c>
      <c r="L713" s="464"/>
      <c r="M713" s="123" t="s">
        <v>158</v>
      </c>
      <c r="N713" s="209" t="s">
        <v>159</v>
      </c>
      <c r="O713" s="124">
        <v>0</v>
      </c>
      <c r="P713" s="125">
        <f t="shared" ref="P713" si="2602">IFERROR(O713/O719,"-")</f>
        <v>0</v>
      </c>
      <c r="Q713" s="126">
        <v>0</v>
      </c>
      <c r="R713" s="125">
        <f t="shared" ref="R713" si="2603">IFERROR(Q713/L709,"-")</f>
        <v>0</v>
      </c>
      <c r="S713" s="127" t="str">
        <f t="shared" si="2425"/>
        <v>-</v>
      </c>
      <c r="T713" s="122"/>
      <c r="U713" s="122"/>
      <c r="V713" s="122"/>
      <c r="W713" s="122"/>
      <c r="X713" s="122"/>
      <c r="Y713" s="129"/>
    </row>
    <row r="714" spans="2:25" ht="14.25" customHeight="1">
      <c r="B714" s="458"/>
      <c r="C714" s="461"/>
      <c r="D714" s="464"/>
      <c r="E714" s="123" t="s">
        <v>160</v>
      </c>
      <c r="F714" s="209" t="s">
        <v>161</v>
      </c>
      <c r="G714" s="124">
        <v>0</v>
      </c>
      <c r="H714" s="125">
        <f t="shared" ref="H714" si="2604">IFERROR(G714/G719,"-")</f>
        <v>0</v>
      </c>
      <c r="I714" s="126">
        <v>0</v>
      </c>
      <c r="J714" s="125">
        <f t="shared" ref="J714" si="2605">IFERROR(I714/D709,"-")</f>
        <v>0</v>
      </c>
      <c r="K714" s="127" t="str">
        <f t="shared" si="2423"/>
        <v>-</v>
      </c>
      <c r="L714" s="464"/>
      <c r="M714" s="123" t="s">
        <v>160</v>
      </c>
      <c r="N714" s="209" t="s">
        <v>161</v>
      </c>
      <c r="O714" s="124">
        <v>426921</v>
      </c>
      <c r="P714" s="125">
        <f t="shared" ref="P714" si="2606">IFERROR(O714/O719,"-")</f>
        <v>0.11322392516820975</v>
      </c>
      <c r="Q714" s="126">
        <v>2</v>
      </c>
      <c r="R714" s="125">
        <f t="shared" ref="R714" si="2607">IFERROR(Q714/L709,"-")</f>
        <v>0.14285714285714285</v>
      </c>
      <c r="S714" s="127">
        <f t="shared" si="2425"/>
        <v>213460.5</v>
      </c>
      <c r="T714" s="122"/>
      <c r="U714" s="122"/>
      <c r="V714" s="122"/>
      <c r="W714" s="122"/>
      <c r="X714" s="122"/>
      <c r="Y714" s="129"/>
    </row>
    <row r="715" spans="2:25" ht="14.25" customHeight="1">
      <c r="B715" s="458"/>
      <c r="C715" s="461"/>
      <c r="D715" s="464"/>
      <c r="E715" s="123" t="s">
        <v>162</v>
      </c>
      <c r="F715" s="209" t="s">
        <v>163</v>
      </c>
      <c r="G715" s="124">
        <v>3136</v>
      </c>
      <c r="H715" s="125">
        <f t="shared" ref="H715" si="2608">IFERROR(G715/G719,"-")</f>
        <v>9.2093740621033667E-4</v>
      </c>
      <c r="I715" s="126">
        <v>1</v>
      </c>
      <c r="J715" s="125">
        <f t="shared" ref="J715" si="2609">IFERROR(I715/D709,"-")</f>
        <v>0.25</v>
      </c>
      <c r="K715" s="127">
        <f t="shared" si="2423"/>
        <v>3136</v>
      </c>
      <c r="L715" s="464"/>
      <c r="M715" s="123" t="s">
        <v>162</v>
      </c>
      <c r="N715" s="209" t="s">
        <v>163</v>
      </c>
      <c r="O715" s="124">
        <v>1475385</v>
      </c>
      <c r="P715" s="125">
        <f t="shared" ref="P715" si="2610">IFERROR(O715/O719,"-")</f>
        <v>0.39128757038023226</v>
      </c>
      <c r="Q715" s="126">
        <v>7</v>
      </c>
      <c r="R715" s="125">
        <f t="shared" ref="R715" si="2611">IFERROR(Q715/L709,"-")</f>
        <v>0.5</v>
      </c>
      <c r="S715" s="127">
        <f t="shared" si="2425"/>
        <v>210769.28571428571</v>
      </c>
      <c r="T715" s="122"/>
      <c r="U715" s="122"/>
      <c r="V715" s="122"/>
      <c r="W715" s="122"/>
      <c r="X715" s="122"/>
      <c r="Y715" s="129"/>
    </row>
    <row r="716" spans="2:25" ht="14.25" customHeight="1">
      <c r="B716" s="458"/>
      <c r="C716" s="461"/>
      <c r="D716" s="464"/>
      <c r="E716" s="123" t="s">
        <v>164</v>
      </c>
      <c r="F716" s="209" t="s">
        <v>165</v>
      </c>
      <c r="G716" s="124">
        <v>0</v>
      </c>
      <c r="H716" s="125">
        <f t="shared" ref="H716" si="2612">IFERROR(G716/G719,"-")</f>
        <v>0</v>
      </c>
      <c r="I716" s="126">
        <v>0</v>
      </c>
      <c r="J716" s="125">
        <f t="shared" ref="J716" si="2613">IFERROR(I716/D709,"-")</f>
        <v>0</v>
      </c>
      <c r="K716" s="127" t="str">
        <f t="shared" si="2423"/>
        <v>-</v>
      </c>
      <c r="L716" s="464"/>
      <c r="M716" s="123" t="s">
        <v>164</v>
      </c>
      <c r="N716" s="209" t="s">
        <v>165</v>
      </c>
      <c r="O716" s="124">
        <v>0</v>
      </c>
      <c r="P716" s="125">
        <f t="shared" ref="P716" si="2614">IFERROR(O716/O719,"-")</f>
        <v>0</v>
      </c>
      <c r="Q716" s="126">
        <v>0</v>
      </c>
      <c r="R716" s="125">
        <f t="shared" ref="R716" si="2615">IFERROR(Q716/L709,"-")</f>
        <v>0</v>
      </c>
      <c r="S716" s="127" t="str">
        <f t="shared" si="2425"/>
        <v>-</v>
      </c>
      <c r="T716" s="122"/>
      <c r="U716" s="122"/>
      <c r="V716" s="122"/>
      <c r="W716" s="122"/>
      <c r="X716" s="122"/>
      <c r="Y716" s="129"/>
    </row>
    <row r="717" spans="2:25" ht="14.25" customHeight="1">
      <c r="B717" s="458"/>
      <c r="C717" s="461"/>
      <c r="D717" s="464"/>
      <c r="E717" s="123" t="s">
        <v>166</v>
      </c>
      <c r="F717" s="209" t="s">
        <v>167</v>
      </c>
      <c r="G717" s="124">
        <v>0</v>
      </c>
      <c r="H717" s="125">
        <f t="shared" ref="H717" si="2616">IFERROR(G717/G719,"-")</f>
        <v>0</v>
      </c>
      <c r="I717" s="126">
        <v>0</v>
      </c>
      <c r="J717" s="125">
        <f t="shared" ref="J717" si="2617">IFERROR(I717/D709,"-")</f>
        <v>0</v>
      </c>
      <c r="K717" s="127" t="str">
        <f t="shared" si="2423"/>
        <v>-</v>
      </c>
      <c r="L717" s="464"/>
      <c r="M717" s="123" t="s">
        <v>166</v>
      </c>
      <c r="N717" s="209" t="s">
        <v>167</v>
      </c>
      <c r="O717" s="124">
        <v>17963</v>
      </c>
      <c r="P717" s="125">
        <f t="shared" ref="P717" si="2618">IFERROR(O717/O719,"-")</f>
        <v>4.7639759294964452E-3</v>
      </c>
      <c r="Q717" s="126">
        <v>1</v>
      </c>
      <c r="R717" s="125">
        <f t="shared" ref="R717" si="2619">IFERROR(Q717/L709,"-")</f>
        <v>7.1428571428571425E-2</v>
      </c>
      <c r="S717" s="127">
        <f t="shared" si="2425"/>
        <v>17963</v>
      </c>
      <c r="T717" s="122"/>
      <c r="U717" s="122"/>
      <c r="V717" s="122"/>
      <c r="W717" s="122"/>
      <c r="X717" s="122"/>
      <c r="Y717" s="129"/>
    </row>
    <row r="718" spans="2:25" ht="14.25" customHeight="1">
      <c r="B718" s="458"/>
      <c r="C718" s="461"/>
      <c r="D718" s="464"/>
      <c r="E718" s="130" t="s">
        <v>177</v>
      </c>
      <c r="F718" s="210" t="s">
        <v>178</v>
      </c>
      <c r="G718" s="131">
        <v>0</v>
      </c>
      <c r="H718" s="132">
        <f t="shared" ref="H718" si="2620">IFERROR(G718/G719,"-")</f>
        <v>0</v>
      </c>
      <c r="I718" s="133">
        <v>0</v>
      </c>
      <c r="J718" s="132">
        <f t="shared" ref="J718" si="2621">IFERROR(I718/D709,"-")</f>
        <v>0</v>
      </c>
      <c r="K718" s="134" t="str">
        <f t="shared" si="2423"/>
        <v>-</v>
      </c>
      <c r="L718" s="464"/>
      <c r="M718" s="130" t="s">
        <v>177</v>
      </c>
      <c r="N718" s="210" t="s">
        <v>178</v>
      </c>
      <c r="O718" s="131">
        <v>9033</v>
      </c>
      <c r="P718" s="132">
        <f t="shared" ref="P718" si="2622">IFERROR(O718/O719,"-")</f>
        <v>2.395646304689717E-3</v>
      </c>
      <c r="Q718" s="133">
        <v>2</v>
      </c>
      <c r="R718" s="132">
        <f t="shared" ref="R718" si="2623">IFERROR(Q718/L709,"-")</f>
        <v>0.14285714285714285</v>
      </c>
      <c r="S718" s="134">
        <f t="shared" si="2425"/>
        <v>4516.5</v>
      </c>
      <c r="T718" s="122"/>
      <c r="U718" s="122"/>
      <c r="V718" s="122"/>
      <c r="W718" s="122"/>
      <c r="X718" s="122"/>
      <c r="Y718" s="129"/>
    </row>
    <row r="719" spans="2:25" ht="14.25" customHeight="1">
      <c r="B719" s="459"/>
      <c r="C719" s="462"/>
      <c r="D719" s="465"/>
      <c r="E719" s="135" t="s">
        <v>179</v>
      </c>
      <c r="F719" s="211"/>
      <c r="G719" s="136">
        <v>3405226</v>
      </c>
      <c r="H719" s="137" t="s">
        <v>181</v>
      </c>
      <c r="I719" s="138">
        <v>4</v>
      </c>
      <c r="J719" s="137">
        <f t="shared" ref="J719" si="2624">IFERROR(I719/D709,"-")</f>
        <v>1</v>
      </c>
      <c r="K719" s="139">
        <f t="shared" si="2423"/>
        <v>851306.5</v>
      </c>
      <c r="L719" s="465"/>
      <c r="M719" s="135" t="s">
        <v>179</v>
      </c>
      <c r="N719" s="211"/>
      <c r="O719" s="136">
        <v>3770590</v>
      </c>
      <c r="P719" s="137" t="s">
        <v>181</v>
      </c>
      <c r="Q719" s="138">
        <v>14</v>
      </c>
      <c r="R719" s="137">
        <f t="shared" ref="R719" si="2625">IFERROR(Q719/L709,"-")</f>
        <v>1</v>
      </c>
      <c r="S719" s="139">
        <f t="shared" si="2425"/>
        <v>269327.85714285716</v>
      </c>
      <c r="T719" s="122"/>
      <c r="U719" s="122"/>
      <c r="V719" s="122"/>
      <c r="W719" s="122"/>
      <c r="X719" s="122"/>
      <c r="Y719" s="129"/>
    </row>
    <row r="720" spans="2:25" ht="14.25" customHeight="1">
      <c r="B720" s="457">
        <v>66</v>
      </c>
      <c r="C720" s="460" t="s">
        <v>6</v>
      </c>
      <c r="D720" s="463">
        <f t="shared" ref="D720" si="2626">VLOOKUP(C720,$V$5:$X$78,2,0)</f>
        <v>3</v>
      </c>
      <c r="E720" s="117" t="s">
        <v>150</v>
      </c>
      <c r="F720" s="207" t="s">
        <v>151</v>
      </c>
      <c r="G720" s="118">
        <v>84620</v>
      </c>
      <c r="H720" s="119">
        <f t="shared" ref="H720" si="2627">IFERROR(G720/G730,"-")</f>
        <v>0.26825510546971587</v>
      </c>
      <c r="I720" s="120">
        <v>3</v>
      </c>
      <c r="J720" s="119">
        <f t="shared" ref="J720" si="2628">IFERROR(I720/D720,"-")</f>
        <v>1</v>
      </c>
      <c r="K720" s="121">
        <f t="shared" si="2423"/>
        <v>28206.666666666668</v>
      </c>
      <c r="L720" s="463">
        <f t="shared" ref="L720" si="2629">VLOOKUP(C720,$V$5:$X$78,3,0)</f>
        <v>12</v>
      </c>
      <c r="M720" s="117" t="s">
        <v>150</v>
      </c>
      <c r="N720" s="207" t="s">
        <v>151</v>
      </c>
      <c r="O720" s="118">
        <v>951512</v>
      </c>
      <c r="P720" s="119">
        <f t="shared" ref="P720" si="2630">IFERROR(O720/O730,"-")</f>
        <v>0.39365542201273501</v>
      </c>
      <c r="Q720" s="120">
        <v>10</v>
      </c>
      <c r="R720" s="119">
        <f t="shared" ref="R720" si="2631">IFERROR(Q720/L720,"-")</f>
        <v>0.83333333333333337</v>
      </c>
      <c r="S720" s="121">
        <f t="shared" si="2425"/>
        <v>95151.2</v>
      </c>
      <c r="T720" s="122"/>
      <c r="U720" s="122"/>
      <c r="V720" s="122"/>
      <c r="W720" s="122"/>
      <c r="X720" s="122"/>
      <c r="Y720" s="129"/>
    </row>
    <row r="721" spans="2:25" ht="14.25" customHeight="1">
      <c r="B721" s="458"/>
      <c r="C721" s="461"/>
      <c r="D721" s="464"/>
      <c r="E721" s="123" t="s">
        <v>152</v>
      </c>
      <c r="F721" s="208" t="s">
        <v>153</v>
      </c>
      <c r="G721" s="124">
        <v>0</v>
      </c>
      <c r="H721" s="125">
        <f t="shared" ref="H721" si="2632">IFERROR(G721/G730,"-")</f>
        <v>0</v>
      </c>
      <c r="I721" s="126">
        <v>0</v>
      </c>
      <c r="J721" s="125">
        <f t="shared" ref="J721" si="2633">IFERROR(I721/D720,"-")</f>
        <v>0</v>
      </c>
      <c r="K721" s="127" t="str">
        <f t="shared" si="2423"/>
        <v>-</v>
      </c>
      <c r="L721" s="464"/>
      <c r="M721" s="123" t="s">
        <v>152</v>
      </c>
      <c r="N721" s="208" t="s">
        <v>153</v>
      </c>
      <c r="O721" s="124">
        <v>396753</v>
      </c>
      <c r="P721" s="125">
        <f t="shared" ref="P721" si="2634">IFERROR(O721/O730,"-")</f>
        <v>0.1641429321435974</v>
      </c>
      <c r="Q721" s="126">
        <v>5</v>
      </c>
      <c r="R721" s="125">
        <f t="shared" ref="R721" si="2635">IFERROR(Q721/L720,"-")</f>
        <v>0.41666666666666669</v>
      </c>
      <c r="S721" s="127">
        <f t="shared" si="2425"/>
        <v>79350.600000000006</v>
      </c>
      <c r="T721" s="122"/>
      <c r="U721" s="122"/>
      <c r="V721" s="122"/>
      <c r="W721" s="122"/>
      <c r="X721" s="122"/>
      <c r="Y721" s="129"/>
    </row>
    <row r="722" spans="2:25" ht="14.25" customHeight="1">
      <c r="B722" s="458"/>
      <c r="C722" s="461"/>
      <c r="D722" s="464"/>
      <c r="E722" s="123" t="s">
        <v>154</v>
      </c>
      <c r="F722" s="209" t="s">
        <v>155</v>
      </c>
      <c r="G722" s="124">
        <v>124852</v>
      </c>
      <c r="H722" s="125">
        <f t="shared" ref="H722" si="2636">IFERROR(G722/G730,"-")</f>
        <v>0.39579515986888408</v>
      </c>
      <c r="I722" s="126">
        <v>2</v>
      </c>
      <c r="J722" s="125">
        <f t="shared" ref="J722" si="2637">IFERROR(I722/D720,"-")</f>
        <v>0.66666666666666663</v>
      </c>
      <c r="K722" s="127">
        <f t="shared" si="2423"/>
        <v>62426</v>
      </c>
      <c r="L722" s="464"/>
      <c r="M722" s="123" t="s">
        <v>154</v>
      </c>
      <c r="N722" s="209" t="s">
        <v>155</v>
      </c>
      <c r="O722" s="124">
        <v>322274</v>
      </c>
      <c r="P722" s="125">
        <f t="shared" ref="P722" si="2638">IFERROR(O722/O730,"-")</f>
        <v>0.13332980295963914</v>
      </c>
      <c r="Q722" s="126">
        <v>7</v>
      </c>
      <c r="R722" s="125">
        <f t="shared" ref="R722" si="2639">IFERROR(Q722/L720,"-")</f>
        <v>0.58333333333333337</v>
      </c>
      <c r="S722" s="127">
        <f t="shared" si="2425"/>
        <v>46039.142857142855</v>
      </c>
      <c r="T722" s="122"/>
      <c r="U722" s="122"/>
      <c r="V722" s="122"/>
      <c r="W722" s="122"/>
      <c r="X722" s="122"/>
      <c r="Y722" s="129"/>
    </row>
    <row r="723" spans="2:25" ht="14.25" customHeight="1">
      <c r="B723" s="458"/>
      <c r="C723" s="461"/>
      <c r="D723" s="464"/>
      <c r="E723" s="123" t="s">
        <v>156</v>
      </c>
      <c r="F723" s="209" t="s">
        <v>157</v>
      </c>
      <c r="G723" s="124">
        <v>0</v>
      </c>
      <c r="H723" s="125">
        <f t="shared" ref="H723" si="2640">IFERROR(G723/G730,"-")</f>
        <v>0</v>
      </c>
      <c r="I723" s="126">
        <v>0</v>
      </c>
      <c r="J723" s="125">
        <f t="shared" ref="J723" si="2641">IFERROR(I723/D720,"-")</f>
        <v>0</v>
      </c>
      <c r="K723" s="127" t="str">
        <f t="shared" si="2423"/>
        <v>-</v>
      </c>
      <c r="L723" s="464"/>
      <c r="M723" s="123" t="s">
        <v>156</v>
      </c>
      <c r="N723" s="209" t="s">
        <v>157</v>
      </c>
      <c r="O723" s="124">
        <v>254402</v>
      </c>
      <c r="P723" s="125">
        <f t="shared" ref="P723" si="2642">IFERROR(O723/O730,"-")</f>
        <v>0.10525009318945405</v>
      </c>
      <c r="Q723" s="126">
        <v>5</v>
      </c>
      <c r="R723" s="125">
        <f t="shared" ref="R723" si="2643">IFERROR(Q723/L720,"-")</f>
        <v>0.41666666666666669</v>
      </c>
      <c r="S723" s="127">
        <f t="shared" si="2425"/>
        <v>50880.4</v>
      </c>
      <c r="T723" s="122"/>
      <c r="U723" s="122"/>
      <c r="V723" s="122"/>
      <c r="W723" s="122"/>
      <c r="X723" s="122"/>
      <c r="Y723" s="129"/>
    </row>
    <row r="724" spans="2:25" ht="14.25" customHeight="1">
      <c r="B724" s="458"/>
      <c r="C724" s="461"/>
      <c r="D724" s="464"/>
      <c r="E724" s="123" t="s">
        <v>158</v>
      </c>
      <c r="F724" s="209" t="s">
        <v>159</v>
      </c>
      <c r="G724" s="124">
        <v>0</v>
      </c>
      <c r="H724" s="125">
        <f t="shared" ref="H724" si="2644">IFERROR(G724/G730,"-")</f>
        <v>0</v>
      </c>
      <c r="I724" s="126">
        <v>0</v>
      </c>
      <c r="J724" s="125">
        <f t="shared" ref="J724" si="2645">IFERROR(I724/D720,"-")</f>
        <v>0</v>
      </c>
      <c r="K724" s="127" t="str">
        <f t="shared" si="2423"/>
        <v>-</v>
      </c>
      <c r="L724" s="464"/>
      <c r="M724" s="123" t="s">
        <v>158</v>
      </c>
      <c r="N724" s="209" t="s">
        <v>159</v>
      </c>
      <c r="O724" s="124">
        <v>0</v>
      </c>
      <c r="P724" s="125">
        <f t="shared" ref="P724" si="2646">IFERROR(O724/O730,"-")</f>
        <v>0</v>
      </c>
      <c r="Q724" s="126">
        <v>0</v>
      </c>
      <c r="R724" s="125">
        <f t="shared" ref="R724" si="2647">IFERROR(Q724/L720,"-")</f>
        <v>0</v>
      </c>
      <c r="S724" s="127" t="str">
        <f t="shared" si="2425"/>
        <v>-</v>
      </c>
      <c r="T724" s="122"/>
      <c r="U724" s="122"/>
      <c r="V724" s="122"/>
      <c r="W724" s="122"/>
      <c r="X724" s="122"/>
      <c r="Y724" s="129"/>
    </row>
    <row r="725" spans="2:25" ht="14.25" customHeight="1">
      <c r="B725" s="458"/>
      <c r="C725" s="461"/>
      <c r="D725" s="464"/>
      <c r="E725" s="123" t="s">
        <v>160</v>
      </c>
      <c r="F725" s="209" t="s">
        <v>161</v>
      </c>
      <c r="G725" s="124">
        <v>0</v>
      </c>
      <c r="H725" s="125">
        <f t="shared" ref="H725" si="2648">IFERROR(G725/G730,"-")</f>
        <v>0</v>
      </c>
      <c r="I725" s="126">
        <v>0</v>
      </c>
      <c r="J725" s="125">
        <f t="shared" ref="J725" si="2649">IFERROR(I725/D720,"-")</f>
        <v>0</v>
      </c>
      <c r="K725" s="127" t="str">
        <f t="shared" si="2423"/>
        <v>-</v>
      </c>
      <c r="L725" s="464"/>
      <c r="M725" s="123" t="s">
        <v>160</v>
      </c>
      <c r="N725" s="209" t="s">
        <v>161</v>
      </c>
      <c r="O725" s="124">
        <v>0</v>
      </c>
      <c r="P725" s="125">
        <f t="shared" ref="P725" si="2650">IFERROR(O725/O730,"-")</f>
        <v>0</v>
      </c>
      <c r="Q725" s="126">
        <v>0</v>
      </c>
      <c r="R725" s="125">
        <f t="shared" ref="R725" si="2651">IFERROR(Q725/L720,"-")</f>
        <v>0</v>
      </c>
      <c r="S725" s="127" t="str">
        <f t="shared" si="2425"/>
        <v>-</v>
      </c>
      <c r="T725" s="122"/>
      <c r="U725" s="122"/>
      <c r="V725" s="122"/>
      <c r="W725" s="122"/>
      <c r="X725" s="122"/>
      <c r="Y725" s="129"/>
    </row>
    <row r="726" spans="2:25" ht="14.25" customHeight="1">
      <c r="B726" s="458"/>
      <c r="C726" s="461"/>
      <c r="D726" s="464"/>
      <c r="E726" s="123" t="s">
        <v>162</v>
      </c>
      <c r="F726" s="209" t="s">
        <v>163</v>
      </c>
      <c r="G726" s="124">
        <v>0</v>
      </c>
      <c r="H726" s="125">
        <f t="shared" ref="H726" si="2652">IFERROR(G726/G730,"-")</f>
        <v>0</v>
      </c>
      <c r="I726" s="126">
        <v>0</v>
      </c>
      <c r="J726" s="125">
        <f t="shared" ref="J726" si="2653">IFERROR(I726/D720,"-")</f>
        <v>0</v>
      </c>
      <c r="K726" s="127" t="str">
        <f t="shared" si="2423"/>
        <v>-</v>
      </c>
      <c r="L726" s="464"/>
      <c r="M726" s="123" t="s">
        <v>162</v>
      </c>
      <c r="N726" s="209" t="s">
        <v>163</v>
      </c>
      <c r="O726" s="124">
        <v>482721</v>
      </c>
      <c r="P726" s="125">
        <f t="shared" ref="P726" si="2654">IFERROR(O726/O730,"-")</f>
        <v>0.19970924062902984</v>
      </c>
      <c r="Q726" s="126">
        <v>5</v>
      </c>
      <c r="R726" s="125">
        <f t="shared" ref="R726" si="2655">IFERROR(Q726/L720,"-")</f>
        <v>0.41666666666666669</v>
      </c>
      <c r="S726" s="127">
        <f t="shared" si="2425"/>
        <v>96544.2</v>
      </c>
      <c r="T726" s="122"/>
      <c r="U726" s="122"/>
      <c r="V726" s="122"/>
      <c r="W726" s="122"/>
      <c r="X726" s="122"/>
      <c r="Y726" s="129"/>
    </row>
    <row r="727" spans="2:25" ht="14.25" customHeight="1">
      <c r="B727" s="458"/>
      <c r="C727" s="461"/>
      <c r="D727" s="464"/>
      <c r="E727" s="123" t="s">
        <v>164</v>
      </c>
      <c r="F727" s="209" t="s">
        <v>165</v>
      </c>
      <c r="G727" s="124">
        <v>0</v>
      </c>
      <c r="H727" s="125">
        <f t="shared" ref="H727" si="2656">IFERROR(G727/G730,"-")</f>
        <v>0</v>
      </c>
      <c r="I727" s="126">
        <v>0</v>
      </c>
      <c r="J727" s="125">
        <f t="shared" ref="J727" si="2657">IFERROR(I727/D720,"-")</f>
        <v>0</v>
      </c>
      <c r="K727" s="127" t="str">
        <f t="shared" si="2423"/>
        <v>-</v>
      </c>
      <c r="L727" s="464"/>
      <c r="M727" s="123" t="s">
        <v>164</v>
      </c>
      <c r="N727" s="209" t="s">
        <v>165</v>
      </c>
      <c r="O727" s="124">
        <v>0</v>
      </c>
      <c r="P727" s="125">
        <f t="shared" ref="P727" si="2658">IFERROR(O727/O730,"-")</f>
        <v>0</v>
      </c>
      <c r="Q727" s="126">
        <v>0</v>
      </c>
      <c r="R727" s="125">
        <f t="shared" ref="R727" si="2659">IFERROR(Q727/L720,"-")</f>
        <v>0</v>
      </c>
      <c r="S727" s="127" t="str">
        <f t="shared" si="2425"/>
        <v>-</v>
      </c>
      <c r="T727" s="122"/>
      <c r="U727" s="122"/>
      <c r="V727" s="122"/>
      <c r="W727" s="122"/>
      <c r="X727" s="122"/>
      <c r="Y727" s="129"/>
    </row>
    <row r="728" spans="2:25" ht="14.25" customHeight="1">
      <c r="B728" s="458"/>
      <c r="C728" s="461"/>
      <c r="D728" s="464"/>
      <c r="E728" s="123" t="s">
        <v>166</v>
      </c>
      <c r="F728" s="209" t="s">
        <v>167</v>
      </c>
      <c r="G728" s="124">
        <v>8541</v>
      </c>
      <c r="H728" s="125">
        <f t="shared" ref="H728" si="2660">IFERROR(G728/G730,"-")</f>
        <v>2.7075949607856812E-2</v>
      </c>
      <c r="I728" s="126">
        <v>1</v>
      </c>
      <c r="J728" s="125">
        <f t="shared" ref="J728" si="2661">IFERROR(I728/D720,"-")</f>
        <v>0.33333333333333331</v>
      </c>
      <c r="K728" s="127">
        <f t="shared" si="2423"/>
        <v>8541</v>
      </c>
      <c r="L728" s="464"/>
      <c r="M728" s="123" t="s">
        <v>166</v>
      </c>
      <c r="N728" s="209" t="s">
        <v>167</v>
      </c>
      <c r="O728" s="124">
        <v>4090</v>
      </c>
      <c r="P728" s="125">
        <f t="shared" ref="P728" si="2662">IFERROR(O728/O730,"-")</f>
        <v>1.6920970792087605E-3</v>
      </c>
      <c r="Q728" s="126">
        <v>1</v>
      </c>
      <c r="R728" s="125">
        <f t="shared" ref="R728" si="2663">IFERROR(Q728/L720,"-")</f>
        <v>8.3333333333333329E-2</v>
      </c>
      <c r="S728" s="127">
        <f t="shared" si="2425"/>
        <v>4090</v>
      </c>
      <c r="T728" s="122"/>
      <c r="U728" s="122"/>
      <c r="V728" s="122"/>
      <c r="W728" s="122"/>
      <c r="X728" s="122"/>
      <c r="Y728" s="129"/>
    </row>
    <row r="729" spans="2:25" ht="14.25" customHeight="1">
      <c r="B729" s="458"/>
      <c r="C729" s="461"/>
      <c r="D729" s="464"/>
      <c r="E729" s="130" t="s">
        <v>177</v>
      </c>
      <c r="F729" s="210" t="s">
        <v>178</v>
      </c>
      <c r="G729" s="131">
        <v>97433</v>
      </c>
      <c r="H729" s="132">
        <f t="shared" ref="H729" si="2664">IFERROR(G729/G730,"-")</f>
        <v>0.30887378505354324</v>
      </c>
      <c r="I729" s="133">
        <v>1</v>
      </c>
      <c r="J729" s="132">
        <f t="shared" ref="J729" si="2665">IFERROR(I729/D720,"-")</f>
        <v>0.33333333333333331</v>
      </c>
      <c r="K729" s="134">
        <f t="shared" si="2423"/>
        <v>97433</v>
      </c>
      <c r="L729" s="464"/>
      <c r="M729" s="130" t="s">
        <v>177</v>
      </c>
      <c r="N729" s="210" t="s">
        <v>178</v>
      </c>
      <c r="O729" s="131">
        <v>5367</v>
      </c>
      <c r="P729" s="132">
        <f t="shared" ref="P729" si="2666">IFERROR(O729/O730,"-")</f>
        <v>2.2204119863357989E-3</v>
      </c>
      <c r="Q729" s="133">
        <v>1</v>
      </c>
      <c r="R729" s="132">
        <f t="shared" ref="R729" si="2667">IFERROR(Q729/L720,"-")</f>
        <v>8.3333333333333329E-2</v>
      </c>
      <c r="S729" s="134">
        <f t="shared" si="2425"/>
        <v>5367</v>
      </c>
      <c r="T729" s="122"/>
      <c r="U729" s="122"/>
      <c r="V729" s="122"/>
      <c r="W729" s="122"/>
      <c r="X729" s="122"/>
      <c r="Y729" s="129"/>
    </row>
    <row r="730" spans="2:25" ht="14.25" customHeight="1">
      <c r="B730" s="459"/>
      <c r="C730" s="462"/>
      <c r="D730" s="465"/>
      <c r="E730" s="135" t="s">
        <v>179</v>
      </c>
      <c r="F730" s="211"/>
      <c r="G730" s="136">
        <v>315446</v>
      </c>
      <c r="H730" s="137" t="s">
        <v>181</v>
      </c>
      <c r="I730" s="138">
        <v>3</v>
      </c>
      <c r="J730" s="137">
        <f t="shared" ref="J730" si="2668">IFERROR(I730/D720,"-")</f>
        <v>1</v>
      </c>
      <c r="K730" s="139">
        <f t="shared" ref="K730:K795" si="2669">IFERROR(G730/I730,"-")</f>
        <v>105148.66666666667</v>
      </c>
      <c r="L730" s="465"/>
      <c r="M730" s="135" t="s">
        <v>179</v>
      </c>
      <c r="N730" s="211"/>
      <c r="O730" s="136">
        <v>2417119</v>
      </c>
      <c r="P730" s="137" t="s">
        <v>181</v>
      </c>
      <c r="Q730" s="138">
        <v>12</v>
      </c>
      <c r="R730" s="137">
        <f t="shared" ref="R730" si="2670">IFERROR(Q730/L720,"-")</f>
        <v>1</v>
      </c>
      <c r="S730" s="139">
        <f t="shared" ref="S730:S795" si="2671">IFERROR(O730/Q730,"-")</f>
        <v>201426.58333333334</v>
      </c>
      <c r="T730" s="122"/>
      <c r="U730" s="122"/>
      <c r="V730" s="122"/>
      <c r="W730" s="122"/>
      <c r="X730" s="122"/>
      <c r="Y730" s="129"/>
    </row>
    <row r="731" spans="2:25" ht="14.25" customHeight="1">
      <c r="B731" s="457">
        <v>67</v>
      </c>
      <c r="C731" s="460" t="s">
        <v>7</v>
      </c>
      <c r="D731" s="463">
        <f t="shared" ref="D731" si="2672">VLOOKUP(C731,$V$5:$X$78,2,0)</f>
        <v>2</v>
      </c>
      <c r="E731" s="117" t="s">
        <v>150</v>
      </c>
      <c r="F731" s="207" t="s">
        <v>151</v>
      </c>
      <c r="G731" s="118">
        <v>3377</v>
      </c>
      <c r="H731" s="119">
        <f t="shared" ref="H731" si="2673">IFERROR(G731/G741,"-")</f>
        <v>1.3563561774452869E-3</v>
      </c>
      <c r="I731" s="120">
        <v>2</v>
      </c>
      <c r="J731" s="119">
        <f t="shared" ref="J731" si="2674">IFERROR(I731/D731,"-")</f>
        <v>1</v>
      </c>
      <c r="K731" s="121">
        <f t="shared" si="2669"/>
        <v>1688.5</v>
      </c>
      <c r="L731" s="463">
        <f t="shared" ref="L731" si="2675">VLOOKUP(C731,$V$5:$X$78,3,0)</f>
        <v>7</v>
      </c>
      <c r="M731" s="117" t="s">
        <v>150</v>
      </c>
      <c r="N731" s="207" t="s">
        <v>151</v>
      </c>
      <c r="O731" s="118">
        <v>972413</v>
      </c>
      <c r="P731" s="119">
        <f t="shared" ref="P731" si="2676">IFERROR(O731/O741,"-")</f>
        <v>0.16076835134458178</v>
      </c>
      <c r="Q731" s="120">
        <v>4</v>
      </c>
      <c r="R731" s="119">
        <f t="shared" ref="R731" si="2677">IFERROR(Q731/L731,"-")</f>
        <v>0.5714285714285714</v>
      </c>
      <c r="S731" s="121">
        <f t="shared" si="2671"/>
        <v>243103.25</v>
      </c>
      <c r="T731" s="122"/>
      <c r="U731" s="122"/>
      <c r="V731" s="122"/>
      <c r="W731" s="122"/>
      <c r="X731" s="122"/>
      <c r="Y731" s="129"/>
    </row>
    <row r="732" spans="2:25" ht="14.25" customHeight="1">
      <c r="B732" s="458"/>
      <c r="C732" s="461"/>
      <c r="D732" s="464"/>
      <c r="E732" s="123" t="s">
        <v>152</v>
      </c>
      <c r="F732" s="208" t="s">
        <v>153</v>
      </c>
      <c r="G732" s="124">
        <v>101666</v>
      </c>
      <c r="H732" s="125">
        <f t="shared" ref="H732" si="2678">IFERROR(G732/G741,"-")</f>
        <v>4.0833671050089587E-2</v>
      </c>
      <c r="I732" s="126">
        <v>1</v>
      </c>
      <c r="J732" s="125">
        <f t="shared" ref="J732" si="2679">IFERROR(I732/D731,"-")</f>
        <v>0.5</v>
      </c>
      <c r="K732" s="127">
        <f t="shared" si="2669"/>
        <v>101666</v>
      </c>
      <c r="L732" s="464"/>
      <c r="M732" s="123" t="s">
        <v>152</v>
      </c>
      <c r="N732" s="208" t="s">
        <v>153</v>
      </c>
      <c r="O732" s="124">
        <v>32081</v>
      </c>
      <c r="P732" s="125">
        <f t="shared" ref="P732" si="2680">IFERROR(O732/O741,"-")</f>
        <v>5.3039289679236374E-3</v>
      </c>
      <c r="Q732" s="126">
        <v>1</v>
      </c>
      <c r="R732" s="125">
        <f t="shared" ref="R732" si="2681">IFERROR(Q732/L731,"-")</f>
        <v>0.14285714285714285</v>
      </c>
      <c r="S732" s="127">
        <f t="shared" si="2671"/>
        <v>32081</v>
      </c>
      <c r="T732" s="122"/>
      <c r="U732" s="122"/>
      <c r="V732" s="122"/>
      <c r="W732" s="122"/>
      <c r="X732" s="122"/>
      <c r="Y732" s="129"/>
    </row>
    <row r="733" spans="2:25" ht="14.25" customHeight="1">
      <c r="B733" s="458"/>
      <c r="C733" s="461"/>
      <c r="D733" s="464"/>
      <c r="E733" s="123" t="s">
        <v>154</v>
      </c>
      <c r="F733" s="209" t="s">
        <v>155</v>
      </c>
      <c r="G733" s="124">
        <v>86897</v>
      </c>
      <c r="H733" s="125">
        <f t="shared" ref="H733" si="2682">IFERROR(G733/G741,"-")</f>
        <v>3.4901771617252914E-2</v>
      </c>
      <c r="I733" s="126">
        <v>2</v>
      </c>
      <c r="J733" s="125">
        <f t="shared" ref="J733" si="2683">IFERROR(I733/D731,"-")</f>
        <v>1</v>
      </c>
      <c r="K733" s="127">
        <f t="shared" si="2669"/>
        <v>43448.5</v>
      </c>
      <c r="L733" s="464"/>
      <c r="M733" s="123" t="s">
        <v>154</v>
      </c>
      <c r="N733" s="209" t="s">
        <v>155</v>
      </c>
      <c r="O733" s="124">
        <v>50065</v>
      </c>
      <c r="P733" s="125">
        <f t="shared" ref="P733" si="2684">IFERROR(O733/O741,"-")</f>
        <v>8.2772109279354422E-3</v>
      </c>
      <c r="Q733" s="126">
        <v>3</v>
      </c>
      <c r="R733" s="125">
        <f t="shared" ref="R733" si="2685">IFERROR(Q733/L731,"-")</f>
        <v>0.42857142857142855</v>
      </c>
      <c r="S733" s="127">
        <f t="shared" si="2671"/>
        <v>16688.333333333332</v>
      </c>
      <c r="T733" s="122"/>
      <c r="U733" s="122"/>
      <c r="V733" s="122"/>
      <c r="W733" s="122"/>
      <c r="X733" s="122"/>
      <c r="Y733" s="129"/>
    </row>
    <row r="734" spans="2:25" ht="14.25" customHeight="1">
      <c r="B734" s="458"/>
      <c r="C734" s="461"/>
      <c r="D734" s="464"/>
      <c r="E734" s="123" t="s">
        <v>156</v>
      </c>
      <c r="F734" s="209" t="s">
        <v>157</v>
      </c>
      <c r="G734" s="124">
        <v>362515</v>
      </c>
      <c r="H734" s="125">
        <f t="shared" ref="H734" si="2686">IFERROR(G734/G741,"-")</f>
        <v>0.14560244585921769</v>
      </c>
      <c r="I734" s="126">
        <v>1</v>
      </c>
      <c r="J734" s="125">
        <f t="shared" ref="J734" si="2687">IFERROR(I734/D731,"-")</f>
        <v>0.5</v>
      </c>
      <c r="K734" s="127">
        <f t="shared" si="2669"/>
        <v>362515</v>
      </c>
      <c r="L734" s="464"/>
      <c r="M734" s="123" t="s">
        <v>156</v>
      </c>
      <c r="N734" s="209" t="s">
        <v>157</v>
      </c>
      <c r="O734" s="124">
        <v>128078</v>
      </c>
      <c r="P734" s="125">
        <f t="shared" ref="P734" si="2688">IFERROR(O734/O741,"-")</f>
        <v>2.1175044866236205E-2</v>
      </c>
      <c r="Q734" s="126">
        <v>1</v>
      </c>
      <c r="R734" s="125">
        <f t="shared" ref="R734" si="2689">IFERROR(Q734/L731,"-")</f>
        <v>0.14285714285714285</v>
      </c>
      <c r="S734" s="127">
        <f t="shared" si="2671"/>
        <v>128078</v>
      </c>
      <c r="T734" s="122"/>
      <c r="U734" s="122"/>
      <c r="V734" s="122"/>
      <c r="W734" s="122"/>
      <c r="X734" s="122"/>
      <c r="Y734" s="129"/>
    </row>
    <row r="735" spans="2:25" ht="14.25" customHeight="1">
      <c r="B735" s="458"/>
      <c r="C735" s="461"/>
      <c r="D735" s="464"/>
      <c r="E735" s="123" t="s">
        <v>158</v>
      </c>
      <c r="F735" s="209" t="s">
        <v>159</v>
      </c>
      <c r="G735" s="124">
        <v>0</v>
      </c>
      <c r="H735" s="125">
        <f t="shared" ref="H735" si="2690">IFERROR(G735/G741,"-")</f>
        <v>0</v>
      </c>
      <c r="I735" s="126">
        <v>0</v>
      </c>
      <c r="J735" s="125">
        <f t="shared" ref="J735" si="2691">IFERROR(I735/D731,"-")</f>
        <v>0</v>
      </c>
      <c r="K735" s="127" t="str">
        <f t="shared" si="2669"/>
        <v>-</v>
      </c>
      <c r="L735" s="464"/>
      <c r="M735" s="123" t="s">
        <v>158</v>
      </c>
      <c r="N735" s="209" t="s">
        <v>159</v>
      </c>
      <c r="O735" s="124">
        <v>0</v>
      </c>
      <c r="P735" s="125">
        <f t="shared" ref="P735" si="2692">IFERROR(O735/O741,"-")</f>
        <v>0</v>
      </c>
      <c r="Q735" s="126">
        <v>0</v>
      </c>
      <c r="R735" s="125">
        <f t="shared" ref="R735" si="2693">IFERROR(Q735/L731,"-")</f>
        <v>0</v>
      </c>
      <c r="S735" s="127" t="str">
        <f t="shared" si="2671"/>
        <v>-</v>
      </c>
      <c r="T735" s="122"/>
      <c r="U735" s="122"/>
      <c r="V735" s="122"/>
      <c r="W735" s="122"/>
      <c r="X735" s="122"/>
      <c r="Y735" s="129"/>
    </row>
    <row r="736" spans="2:25" ht="14.25" customHeight="1">
      <c r="B736" s="458"/>
      <c r="C736" s="461"/>
      <c r="D736" s="464"/>
      <c r="E736" s="123" t="s">
        <v>160</v>
      </c>
      <c r="F736" s="209" t="s">
        <v>161</v>
      </c>
      <c r="G736" s="124">
        <v>0</v>
      </c>
      <c r="H736" s="125">
        <f t="shared" ref="H736" si="2694">IFERROR(G736/G741,"-")</f>
        <v>0</v>
      </c>
      <c r="I736" s="126">
        <v>0</v>
      </c>
      <c r="J736" s="125">
        <f t="shared" ref="J736" si="2695">IFERROR(I736/D731,"-")</f>
        <v>0</v>
      </c>
      <c r="K736" s="127" t="str">
        <f t="shared" si="2669"/>
        <v>-</v>
      </c>
      <c r="L736" s="464"/>
      <c r="M736" s="123" t="s">
        <v>160</v>
      </c>
      <c r="N736" s="209" t="s">
        <v>161</v>
      </c>
      <c r="O736" s="124">
        <v>4813654</v>
      </c>
      <c r="P736" s="125">
        <f t="shared" ref="P736" si="2696">IFERROR(O736/O741,"-")</f>
        <v>0.79583800044142916</v>
      </c>
      <c r="Q736" s="126">
        <v>1</v>
      </c>
      <c r="R736" s="125">
        <f t="shared" ref="R736" si="2697">IFERROR(Q736/L731,"-")</f>
        <v>0.14285714285714285</v>
      </c>
      <c r="S736" s="127">
        <f t="shared" si="2671"/>
        <v>4813654</v>
      </c>
      <c r="T736" s="122"/>
      <c r="U736" s="122"/>
      <c r="V736" s="122"/>
      <c r="W736" s="122"/>
      <c r="X736" s="122"/>
      <c r="Y736" s="129"/>
    </row>
    <row r="737" spans="2:25" ht="14.25" customHeight="1">
      <c r="B737" s="458"/>
      <c r="C737" s="461"/>
      <c r="D737" s="464"/>
      <c r="E737" s="123" t="s">
        <v>162</v>
      </c>
      <c r="F737" s="209" t="s">
        <v>163</v>
      </c>
      <c r="G737" s="124">
        <v>1832403</v>
      </c>
      <c r="H737" s="125">
        <f t="shared" ref="H737" si="2698">IFERROR(G737/G741,"-")</f>
        <v>0.73597605230064433</v>
      </c>
      <c r="I737" s="126">
        <v>1</v>
      </c>
      <c r="J737" s="125">
        <f t="shared" ref="J737" si="2699">IFERROR(I737/D731,"-")</f>
        <v>0.5</v>
      </c>
      <c r="K737" s="127">
        <f t="shared" si="2669"/>
        <v>1832403</v>
      </c>
      <c r="L737" s="464"/>
      <c r="M737" s="123" t="s">
        <v>162</v>
      </c>
      <c r="N737" s="209" t="s">
        <v>163</v>
      </c>
      <c r="O737" s="124">
        <v>42078</v>
      </c>
      <c r="P737" s="125">
        <f t="shared" ref="P737" si="2700">IFERROR(O737/O741,"-")</f>
        <v>6.9567258848630287E-3</v>
      </c>
      <c r="Q737" s="126">
        <v>3</v>
      </c>
      <c r="R737" s="125">
        <f t="shared" ref="R737" si="2701">IFERROR(Q737/L731,"-")</f>
        <v>0.42857142857142855</v>
      </c>
      <c r="S737" s="127">
        <f t="shared" si="2671"/>
        <v>14026</v>
      </c>
      <c r="T737" s="122"/>
      <c r="U737" s="122"/>
      <c r="V737" s="122"/>
      <c r="W737" s="122"/>
      <c r="X737" s="122"/>
      <c r="Y737" s="129"/>
    </row>
    <row r="738" spans="2:25" ht="14.25" customHeight="1">
      <c r="B738" s="458"/>
      <c r="C738" s="461"/>
      <c r="D738" s="464"/>
      <c r="E738" s="123" t="s">
        <v>164</v>
      </c>
      <c r="F738" s="209" t="s">
        <v>165</v>
      </c>
      <c r="G738" s="124">
        <v>0</v>
      </c>
      <c r="H738" s="125">
        <f t="shared" ref="H738" si="2702">IFERROR(G738/G741,"-")</f>
        <v>0</v>
      </c>
      <c r="I738" s="126">
        <v>0</v>
      </c>
      <c r="J738" s="125">
        <f t="shared" ref="J738" si="2703">IFERROR(I738/D731,"-")</f>
        <v>0</v>
      </c>
      <c r="K738" s="127" t="str">
        <f t="shared" si="2669"/>
        <v>-</v>
      </c>
      <c r="L738" s="464"/>
      <c r="M738" s="123" t="s">
        <v>164</v>
      </c>
      <c r="N738" s="209" t="s">
        <v>165</v>
      </c>
      <c r="O738" s="124">
        <v>0</v>
      </c>
      <c r="P738" s="125">
        <f t="shared" ref="P738" si="2704">IFERROR(O738/O741,"-")</f>
        <v>0</v>
      </c>
      <c r="Q738" s="126">
        <v>0</v>
      </c>
      <c r="R738" s="125">
        <f t="shared" ref="R738" si="2705">IFERROR(Q738/L731,"-")</f>
        <v>0</v>
      </c>
      <c r="S738" s="127" t="str">
        <f t="shared" si="2671"/>
        <v>-</v>
      </c>
      <c r="T738" s="122"/>
      <c r="U738" s="122"/>
      <c r="V738" s="122"/>
      <c r="W738" s="122"/>
      <c r="X738" s="122"/>
      <c r="Y738" s="129"/>
    </row>
    <row r="739" spans="2:25" ht="14.25" customHeight="1">
      <c r="B739" s="458"/>
      <c r="C739" s="461"/>
      <c r="D739" s="464"/>
      <c r="E739" s="123" t="s">
        <v>166</v>
      </c>
      <c r="F739" s="209" t="s">
        <v>167</v>
      </c>
      <c r="G739" s="124">
        <v>0</v>
      </c>
      <c r="H739" s="125">
        <f t="shared" ref="H739" si="2706">IFERROR(G739/G741,"-")</f>
        <v>0</v>
      </c>
      <c r="I739" s="126">
        <v>0</v>
      </c>
      <c r="J739" s="125">
        <f t="shared" ref="J739" si="2707">IFERROR(I739/D731,"-")</f>
        <v>0</v>
      </c>
      <c r="K739" s="127" t="str">
        <f t="shared" si="2669"/>
        <v>-</v>
      </c>
      <c r="L739" s="464"/>
      <c r="M739" s="123" t="s">
        <v>166</v>
      </c>
      <c r="N739" s="209" t="s">
        <v>167</v>
      </c>
      <c r="O739" s="124">
        <v>10166</v>
      </c>
      <c r="P739" s="125">
        <f t="shared" ref="P739" si="2708">IFERROR(O739/O741,"-")</f>
        <v>1.6807375670306942E-3</v>
      </c>
      <c r="Q739" s="126">
        <v>1</v>
      </c>
      <c r="R739" s="125">
        <f t="shared" ref="R739" si="2709">IFERROR(Q739/L731,"-")</f>
        <v>0.14285714285714285</v>
      </c>
      <c r="S739" s="127">
        <f t="shared" si="2671"/>
        <v>10166</v>
      </c>
      <c r="T739" s="122"/>
      <c r="U739" s="122"/>
      <c r="V739" s="122"/>
      <c r="W739" s="122"/>
      <c r="X739" s="122"/>
      <c r="Y739" s="129"/>
    </row>
    <row r="740" spans="2:25" ht="14.25" customHeight="1">
      <c r="B740" s="458"/>
      <c r="C740" s="461"/>
      <c r="D740" s="464"/>
      <c r="E740" s="130" t="s">
        <v>177</v>
      </c>
      <c r="F740" s="210" t="s">
        <v>178</v>
      </c>
      <c r="G740" s="131">
        <v>102901</v>
      </c>
      <c r="H740" s="132">
        <f t="shared" ref="H740" si="2710">IFERROR(G740/G741,"-")</f>
        <v>4.1329702995350152E-2</v>
      </c>
      <c r="I740" s="133">
        <v>2</v>
      </c>
      <c r="J740" s="132">
        <f t="shared" ref="J740" si="2711">IFERROR(I740/D731,"-")</f>
        <v>1</v>
      </c>
      <c r="K740" s="134">
        <f t="shared" si="2669"/>
        <v>51450.5</v>
      </c>
      <c r="L740" s="464"/>
      <c r="M740" s="130" t="s">
        <v>177</v>
      </c>
      <c r="N740" s="210" t="s">
        <v>178</v>
      </c>
      <c r="O740" s="131">
        <v>0</v>
      </c>
      <c r="P740" s="132">
        <f t="shared" ref="P740" si="2712">IFERROR(O740/O741,"-")</f>
        <v>0</v>
      </c>
      <c r="Q740" s="133">
        <v>0</v>
      </c>
      <c r="R740" s="132">
        <f t="shared" ref="R740" si="2713">IFERROR(Q740/L731,"-")</f>
        <v>0</v>
      </c>
      <c r="S740" s="134" t="str">
        <f t="shared" si="2671"/>
        <v>-</v>
      </c>
      <c r="T740" s="122"/>
      <c r="U740" s="122"/>
      <c r="V740" s="122"/>
      <c r="W740" s="122"/>
      <c r="X740" s="122"/>
      <c r="Y740" s="129"/>
    </row>
    <row r="741" spans="2:25" ht="14.25" customHeight="1">
      <c r="B741" s="459"/>
      <c r="C741" s="462"/>
      <c r="D741" s="465"/>
      <c r="E741" s="135" t="s">
        <v>179</v>
      </c>
      <c r="F741" s="211"/>
      <c r="G741" s="136">
        <v>2489759</v>
      </c>
      <c r="H741" s="137" t="s">
        <v>181</v>
      </c>
      <c r="I741" s="138">
        <v>2</v>
      </c>
      <c r="J741" s="137">
        <f t="shared" ref="J741" si="2714">IFERROR(I741/D731,"-")</f>
        <v>1</v>
      </c>
      <c r="K741" s="139">
        <f t="shared" si="2669"/>
        <v>1244879.5</v>
      </c>
      <c r="L741" s="465"/>
      <c r="M741" s="135" t="s">
        <v>179</v>
      </c>
      <c r="N741" s="211"/>
      <c r="O741" s="136">
        <v>6048535</v>
      </c>
      <c r="P741" s="137" t="s">
        <v>181</v>
      </c>
      <c r="Q741" s="138">
        <v>6</v>
      </c>
      <c r="R741" s="137">
        <f t="shared" ref="R741" si="2715">IFERROR(Q741/L731,"-")</f>
        <v>0.8571428571428571</v>
      </c>
      <c r="S741" s="139">
        <f t="shared" si="2671"/>
        <v>1008089.1666666666</v>
      </c>
      <c r="T741" s="122"/>
      <c r="U741" s="122"/>
      <c r="V741" s="122"/>
      <c r="W741" s="122"/>
      <c r="X741" s="122"/>
      <c r="Y741" s="129"/>
    </row>
    <row r="742" spans="2:25" ht="14.25" customHeight="1">
      <c r="B742" s="457">
        <v>68</v>
      </c>
      <c r="C742" s="460" t="s">
        <v>53</v>
      </c>
      <c r="D742" s="463">
        <f t="shared" ref="D742" si="2716">VLOOKUP(C742,$V$5:$X$78,2,0)</f>
        <v>3</v>
      </c>
      <c r="E742" s="117" t="s">
        <v>150</v>
      </c>
      <c r="F742" s="207" t="s">
        <v>151</v>
      </c>
      <c r="G742" s="118">
        <v>43508</v>
      </c>
      <c r="H742" s="119">
        <f t="shared" ref="H742" si="2717">IFERROR(G742/G752,"-")</f>
        <v>0.31672818071298053</v>
      </c>
      <c r="I742" s="120">
        <v>3</v>
      </c>
      <c r="J742" s="119">
        <f t="shared" ref="J742" si="2718">IFERROR(I742/D742,"-")</f>
        <v>1</v>
      </c>
      <c r="K742" s="121">
        <f t="shared" si="2669"/>
        <v>14502.666666666666</v>
      </c>
      <c r="L742" s="463">
        <f t="shared" ref="L742" si="2719">VLOOKUP(C742,$V$5:$X$78,3,0)</f>
        <v>6</v>
      </c>
      <c r="M742" s="117" t="s">
        <v>150</v>
      </c>
      <c r="N742" s="207" t="s">
        <v>151</v>
      </c>
      <c r="O742" s="118">
        <v>876463</v>
      </c>
      <c r="P742" s="119">
        <f t="shared" ref="P742" si="2720">IFERROR(O742/O752,"-")</f>
        <v>0.49016524271334272</v>
      </c>
      <c r="Q742" s="120">
        <v>4</v>
      </c>
      <c r="R742" s="119">
        <f t="shared" ref="R742" si="2721">IFERROR(Q742/L742,"-")</f>
        <v>0.66666666666666663</v>
      </c>
      <c r="S742" s="121">
        <f t="shared" si="2671"/>
        <v>219115.75</v>
      </c>
      <c r="T742" s="122"/>
      <c r="U742" s="122"/>
      <c r="V742" s="122"/>
      <c r="W742" s="122"/>
      <c r="X742" s="122"/>
      <c r="Y742" s="129"/>
    </row>
    <row r="743" spans="2:25" ht="14.25" customHeight="1">
      <c r="B743" s="458"/>
      <c r="C743" s="461"/>
      <c r="D743" s="464"/>
      <c r="E743" s="123" t="s">
        <v>152</v>
      </c>
      <c r="F743" s="208" t="s">
        <v>153</v>
      </c>
      <c r="G743" s="124">
        <v>887</v>
      </c>
      <c r="H743" s="125">
        <f t="shared" ref="H743" si="2722">IFERROR(G743/G752,"-")</f>
        <v>6.4571549207597164E-3</v>
      </c>
      <c r="I743" s="126">
        <v>1</v>
      </c>
      <c r="J743" s="125">
        <f t="shared" ref="J743" si="2723">IFERROR(I743/D742,"-")</f>
        <v>0.33333333333333331</v>
      </c>
      <c r="K743" s="127">
        <f t="shared" si="2669"/>
        <v>887</v>
      </c>
      <c r="L743" s="464"/>
      <c r="M743" s="123" t="s">
        <v>152</v>
      </c>
      <c r="N743" s="208" t="s">
        <v>153</v>
      </c>
      <c r="O743" s="124">
        <v>205040</v>
      </c>
      <c r="P743" s="125">
        <f t="shared" ref="P743" si="2724">IFERROR(O743/O752,"-")</f>
        <v>0.11466939433375259</v>
      </c>
      <c r="Q743" s="126">
        <v>2</v>
      </c>
      <c r="R743" s="125">
        <f t="shared" ref="R743" si="2725">IFERROR(Q743/L742,"-")</f>
        <v>0.33333333333333331</v>
      </c>
      <c r="S743" s="127">
        <f t="shared" si="2671"/>
        <v>102520</v>
      </c>
      <c r="T743" s="122"/>
      <c r="U743" s="122"/>
      <c r="V743" s="122"/>
      <c r="W743" s="122"/>
      <c r="X743" s="122"/>
      <c r="Y743" s="129"/>
    </row>
    <row r="744" spans="2:25" ht="14.25" customHeight="1">
      <c r="B744" s="458"/>
      <c r="C744" s="461"/>
      <c r="D744" s="464"/>
      <c r="E744" s="123" t="s">
        <v>154</v>
      </c>
      <c r="F744" s="209" t="s">
        <v>155</v>
      </c>
      <c r="G744" s="124">
        <v>12299</v>
      </c>
      <c r="H744" s="125">
        <f t="shared" ref="H744" si="2726">IFERROR(G744/G752,"-")</f>
        <v>8.9533876404085402E-2</v>
      </c>
      <c r="I744" s="126">
        <v>2</v>
      </c>
      <c r="J744" s="125">
        <f t="shared" ref="J744" si="2727">IFERROR(I744/D742,"-")</f>
        <v>0.66666666666666663</v>
      </c>
      <c r="K744" s="127">
        <f t="shared" si="2669"/>
        <v>6149.5</v>
      </c>
      <c r="L744" s="464"/>
      <c r="M744" s="123" t="s">
        <v>154</v>
      </c>
      <c r="N744" s="209" t="s">
        <v>155</v>
      </c>
      <c r="O744" s="124">
        <v>362300</v>
      </c>
      <c r="P744" s="125">
        <f t="shared" ref="P744" si="2728">IFERROR(O744/O752,"-")</f>
        <v>0.20261764322629031</v>
      </c>
      <c r="Q744" s="126">
        <v>5</v>
      </c>
      <c r="R744" s="125">
        <f t="shared" ref="R744" si="2729">IFERROR(Q744/L742,"-")</f>
        <v>0.83333333333333337</v>
      </c>
      <c r="S744" s="127">
        <f t="shared" si="2671"/>
        <v>72460</v>
      </c>
      <c r="T744" s="122"/>
      <c r="U744" s="122"/>
      <c r="V744" s="122"/>
      <c r="W744" s="122"/>
      <c r="X744" s="122"/>
      <c r="Y744" s="129"/>
    </row>
    <row r="745" spans="2:25" ht="14.25" customHeight="1">
      <c r="B745" s="458"/>
      <c r="C745" s="461"/>
      <c r="D745" s="464"/>
      <c r="E745" s="123" t="s">
        <v>156</v>
      </c>
      <c r="F745" s="209" t="s">
        <v>157</v>
      </c>
      <c r="G745" s="124">
        <v>44756</v>
      </c>
      <c r="H745" s="125">
        <f t="shared" ref="H745" si="2730">IFERROR(G745/G752,"-")</f>
        <v>0.32581333216857034</v>
      </c>
      <c r="I745" s="126">
        <v>1</v>
      </c>
      <c r="J745" s="125">
        <f t="shared" ref="J745" si="2731">IFERROR(I745/D742,"-")</f>
        <v>0.33333333333333331</v>
      </c>
      <c r="K745" s="127">
        <f t="shared" si="2669"/>
        <v>44756</v>
      </c>
      <c r="L745" s="464"/>
      <c r="M745" s="123" t="s">
        <v>156</v>
      </c>
      <c r="N745" s="209" t="s">
        <v>157</v>
      </c>
      <c r="O745" s="124">
        <v>43170</v>
      </c>
      <c r="P745" s="125">
        <f t="shared" ref="P745" si="2732">IFERROR(O745/O752,"-")</f>
        <v>2.4142985531545549E-2</v>
      </c>
      <c r="Q745" s="126">
        <v>1</v>
      </c>
      <c r="R745" s="125">
        <f t="shared" ref="R745" si="2733">IFERROR(Q745/L742,"-")</f>
        <v>0.16666666666666666</v>
      </c>
      <c r="S745" s="127">
        <f t="shared" si="2671"/>
        <v>43170</v>
      </c>
      <c r="T745" s="122"/>
      <c r="U745" s="122"/>
      <c r="V745" s="122"/>
      <c r="W745" s="122"/>
      <c r="X745" s="122"/>
      <c r="Y745" s="129"/>
    </row>
    <row r="746" spans="2:25" ht="14.25" customHeight="1">
      <c r="B746" s="458"/>
      <c r="C746" s="461"/>
      <c r="D746" s="464"/>
      <c r="E746" s="123" t="s">
        <v>158</v>
      </c>
      <c r="F746" s="209" t="s">
        <v>159</v>
      </c>
      <c r="G746" s="124">
        <v>0</v>
      </c>
      <c r="H746" s="125">
        <f t="shared" ref="H746" si="2734">IFERROR(G746/G752,"-")</f>
        <v>0</v>
      </c>
      <c r="I746" s="126">
        <v>0</v>
      </c>
      <c r="J746" s="125">
        <f t="shared" ref="J746" si="2735">IFERROR(I746/D742,"-")</f>
        <v>0</v>
      </c>
      <c r="K746" s="127" t="str">
        <f t="shared" si="2669"/>
        <v>-</v>
      </c>
      <c r="L746" s="464"/>
      <c r="M746" s="123" t="s">
        <v>158</v>
      </c>
      <c r="N746" s="209" t="s">
        <v>159</v>
      </c>
      <c r="O746" s="124">
        <v>0</v>
      </c>
      <c r="P746" s="125">
        <f t="shared" ref="P746" si="2736">IFERROR(O746/O752,"-")</f>
        <v>0</v>
      </c>
      <c r="Q746" s="126">
        <v>0</v>
      </c>
      <c r="R746" s="125">
        <f t="shared" ref="R746" si="2737">IFERROR(Q746/L742,"-")</f>
        <v>0</v>
      </c>
      <c r="S746" s="127" t="str">
        <f t="shared" si="2671"/>
        <v>-</v>
      </c>
      <c r="T746" s="122"/>
      <c r="U746" s="122"/>
      <c r="V746" s="122"/>
      <c r="W746" s="122"/>
      <c r="X746" s="122"/>
      <c r="Y746" s="129"/>
    </row>
    <row r="747" spans="2:25" ht="14.25" customHeight="1">
      <c r="B747" s="458"/>
      <c r="C747" s="461"/>
      <c r="D747" s="464"/>
      <c r="E747" s="123" t="s">
        <v>160</v>
      </c>
      <c r="F747" s="209" t="s">
        <v>161</v>
      </c>
      <c r="G747" s="124">
        <v>0</v>
      </c>
      <c r="H747" s="125">
        <f t="shared" ref="H747" si="2738">IFERROR(G747/G752,"-")</f>
        <v>0</v>
      </c>
      <c r="I747" s="126">
        <v>0</v>
      </c>
      <c r="J747" s="125">
        <f t="shared" ref="J747" si="2739">IFERROR(I747/D742,"-")</f>
        <v>0</v>
      </c>
      <c r="K747" s="127" t="str">
        <f t="shared" si="2669"/>
        <v>-</v>
      </c>
      <c r="L747" s="464"/>
      <c r="M747" s="123" t="s">
        <v>160</v>
      </c>
      <c r="N747" s="209" t="s">
        <v>161</v>
      </c>
      <c r="O747" s="124">
        <v>0</v>
      </c>
      <c r="P747" s="125">
        <f t="shared" ref="P747" si="2740">IFERROR(O747/O752,"-")</f>
        <v>0</v>
      </c>
      <c r="Q747" s="126">
        <v>0</v>
      </c>
      <c r="R747" s="125">
        <f t="shared" ref="R747" si="2741">IFERROR(Q747/L742,"-")</f>
        <v>0</v>
      </c>
      <c r="S747" s="127" t="str">
        <f t="shared" si="2671"/>
        <v>-</v>
      </c>
      <c r="T747" s="122"/>
      <c r="U747" s="122"/>
      <c r="V747" s="122"/>
      <c r="W747" s="122"/>
      <c r="X747" s="122"/>
      <c r="Y747" s="129"/>
    </row>
    <row r="748" spans="2:25" ht="14.25" customHeight="1">
      <c r="B748" s="458"/>
      <c r="C748" s="461"/>
      <c r="D748" s="464"/>
      <c r="E748" s="123" t="s">
        <v>162</v>
      </c>
      <c r="F748" s="209" t="s">
        <v>163</v>
      </c>
      <c r="G748" s="124">
        <v>27888</v>
      </c>
      <c r="H748" s="125">
        <f t="shared" ref="H748" si="2742">IFERROR(G748/G752,"-")</f>
        <v>0.20301819214221756</v>
      </c>
      <c r="I748" s="126">
        <v>1</v>
      </c>
      <c r="J748" s="125">
        <f t="shared" ref="J748" si="2743">IFERROR(I748/D742,"-")</f>
        <v>0.33333333333333331</v>
      </c>
      <c r="K748" s="127">
        <f t="shared" si="2669"/>
        <v>27888</v>
      </c>
      <c r="L748" s="464"/>
      <c r="M748" s="123" t="s">
        <v>162</v>
      </c>
      <c r="N748" s="209" t="s">
        <v>163</v>
      </c>
      <c r="O748" s="124">
        <v>0</v>
      </c>
      <c r="P748" s="125">
        <f t="shared" ref="P748" si="2744">IFERROR(O748/O752,"-")</f>
        <v>0</v>
      </c>
      <c r="Q748" s="126">
        <v>0</v>
      </c>
      <c r="R748" s="125">
        <f t="shared" ref="R748" si="2745">IFERROR(Q748/L742,"-")</f>
        <v>0</v>
      </c>
      <c r="S748" s="127" t="str">
        <f t="shared" si="2671"/>
        <v>-</v>
      </c>
      <c r="T748" s="122"/>
      <c r="U748" s="122"/>
      <c r="V748" s="122"/>
      <c r="W748" s="122"/>
      <c r="X748" s="122"/>
      <c r="Y748" s="129"/>
    </row>
    <row r="749" spans="2:25" ht="14.25" customHeight="1">
      <c r="B749" s="458"/>
      <c r="C749" s="461"/>
      <c r="D749" s="464"/>
      <c r="E749" s="123" t="s">
        <v>164</v>
      </c>
      <c r="F749" s="209" t="s">
        <v>165</v>
      </c>
      <c r="G749" s="124">
        <v>0</v>
      </c>
      <c r="H749" s="125">
        <f t="shared" ref="H749" si="2746">IFERROR(G749/G752,"-")</f>
        <v>0</v>
      </c>
      <c r="I749" s="126">
        <v>0</v>
      </c>
      <c r="J749" s="125">
        <f t="shared" ref="J749" si="2747">IFERROR(I749/D742,"-")</f>
        <v>0</v>
      </c>
      <c r="K749" s="127" t="str">
        <f t="shared" si="2669"/>
        <v>-</v>
      </c>
      <c r="L749" s="464"/>
      <c r="M749" s="123" t="s">
        <v>164</v>
      </c>
      <c r="N749" s="209" t="s">
        <v>165</v>
      </c>
      <c r="O749" s="124">
        <v>0</v>
      </c>
      <c r="P749" s="125">
        <f t="shared" ref="P749" si="2748">IFERROR(O749/O752,"-")</f>
        <v>0</v>
      </c>
      <c r="Q749" s="126">
        <v>0</v>
      </c>
      <c r="R749" s="125">
        <f t="shared" ref="R749" si="2749">IFERROR(Q749/L742,"-")</f>
        <v>0</v>
      </c>
      <c r="S749" s="127" t="str">
        <f t="shared" si="2671"/>
        <v>-</v>
      </c>
      <c r="T749" s="122"/>
      <c r="U749" s="122"/>
      <c r="V749" s="122"/>
      <c r="W749" s="122"/>
      <c r="X749" s="122"/>
      <c r="Y749" s="129"/>
    </row>
    <row r="750" spans="2:25" ht="14.25" customHeight="1">
      <c r="B750" s="458"/>
      <c r="C750" s="461"/>
      <c r="D750" s="464"/>
      <c r="E750" s="123" t="s">
        <v>166</v>
      </c>
      <c r="F750" s="209" t="s">
        <v>167</v>
      </c>
      <c r="G750" s="124">
        <v>8029</v>
      </c>
      <c r="H750" s="125">
        <f t="shared" ref="H750" si="2750">IFERROR(G750/G752,"-")</f>
        <v>5.8449263651386432E-2</v>
      </c>
      <c r="I750" s="126">
        <v>1</v>
      </c>
      <c r="J750" s="125">
        <f t="shared" ref="J750" si="2751">IFERROR(I750/D742,"-")</f>
        <v>0.33333333333333331</v>
      </c>
      <c r="K750" s="127">
        <f t="shared" si="2669"/>
        <v>8029</v>
      </c>
      <c r="L750" s="464"/>
      <c r="M750" s="123" t="s">
        <v>166</v>
      </c>
      <c r="N750" s="209" t="s">
        <v>167</v>
      </c>
      <c r="O750" s="124">
        <v>0</v>
      </c>
      <c r="P750" s="125">
        <f t="shared" ref="P750" si="2752">IFERROR(O750/O752,"-")</f>
        <v>0</v>
      </c>
      <c r="Q750" s="126">
        <v>0</v>
      </c>
      <c r="R750" s="125">
        <f t="shared" ref="R750" si="2753">IFERROR(Q750/L742,"-")</f>
        <v>0</v>
      </c>
      <c r="S750" s="127" t="str">
        <f t="shared" si="2671"/>
        <v>-</v>
      </c>
      <c r="T750" s="122"/>
      <c r="U750" s="122"/>
      <c r="V750" s="122"/>
      <c r="W750" s="122"/>
      <c r="X750" s="122"/>
      <c r="Y750" s="129"/>
    </row>
    <row r="751" spans="2:25" ht="14.25" customHeight="1">
      <c r="B751" s="458"/>
      <c r="C751" s="461"/>
      <c r="D751" s="464"/>
      <c r="E751" s="130" t="s">
        <v>177</v>
      </c>
      <c r="F751" s="210" t="s">
        <v>178</v>
      </c>
      <c r="G751" s="131">
        <v>0</v>
      </c>
      <c r="H751" s="132">
        <f t="shared" ref="H751" si="2754">IFERROR(G751/G752,"-")</f>
        <v>0</v>
      </c>
      <c r="I751" s="133">
        <v>0</v>
      </c>
      <c r="J751" s="132">
        <f t="shared" ref="J751" si="2755">IFERROR(I751/D742,"-")</f>
        <v>0</v>
      </c>
      <c r="K751" s="134" t="str">
        <f t="shared" si="2669"/>
        <v>-</v>
      </c>
      <c r="L751" s="464"/>
      <c r="M751" s="130" t="s">
        <v>177</v>
      </c>
      <c r="N751" s="210" t="s">
        <v>178</v>
      </c>
      <c r="O751" s="131">
        <v>301124</v>
      </c>
      <c r="P751" s="132">
        <f t="shared" ref="P751" si="2756">IFERROR(O751/O752,"-")</f>
        <v>0.16840473419506882</v>
      </c>
      <c r="Q751" s="133">
        <v>2</v>
      </c>
      <c r="R751" s="132">
        <f t="shared" ref="R751" si="2757">IFERROR(Q751/L742,"-")</f>
        <v>0.33333333333333331</v>
      </c>
      <c r="S751" s="134">
        <f t="shared" si="2671"/>
        <v>150562</v>
      </c>
      <c r="T751" s="122"/>
      <c r="U751" s="122"/>
      <c r="V751" s="122"/>
      <c r="W751" s="122"/>
      <c r="X751" s="122"/>
      <c r="Y751" s="129"/>
    </row>
    <row r="752" spans="2:25" ht="14.25" customHeight="1">
      <c r="B752" s="459"/>
      <c r="C752" s="462"/>
      <c r="D752" s="465"/>
      <c r="E752" s="135" t="s">
        <v>179</v>
      </c>
      <c r="F752" s="211"/>
      <c r="G752" s="136">
        <v>137367</v>
      </c>
      <c r="H752" s="137" t="s">
        <v>181</v>
      </c>
      <c r="I752" s="138">
        <v>3</v>
      </c>
      <c r="J752" s="137">
        <f t="shared" ref="J752" si="2758">IFERROR(I752/D742,"-")</f>
        <v>1</v>
      </c>
      <c r="K752" s="139">
        <f t="shared" si="2669"/>
        <v>45789</v>
      </c>
      <c r="L752" s="465"/>
      <c r="M752" s="135" t="s">
        <v>179</v>
      </c>
      <c r="N752" s="211"/>
      <c r="O752" s="136">
        <v>1788097</v>
      </c>
      <c r="P752" s="137" t="s">
        <v>181</v>
      </c>
      <c r="Q752" s="138">
        <v>5</v>
      </c>
      <c r="R752" s="137">
        <f t="shared" ref="R752" si="2759">IFERROR(Q752/L742,"-")</f>
        <v>0.83333333333333337</v>
      </c>
      <c r="S752" s="139">
        <f t="shared" si="2671"/>
        <v>357619.4</v>
      </c>
      <c r="T752" s="122"/>
      <c r="U752" s="122"/>
      <c r="V752" s="122"/>
      <c r="W752" s="122"/>
      <c r="X752" s="122"/>
      <c r="Y752" s="129"/>
    </row>
    <row r="753" spans="2:25" ht="14.25" customHeight="1">
      <c r="B753" s="457">
        <v>69</v>
      </c>
      <c r="C753" s="460" t="s">
        <v>54</v>
      </c>
      <c r="D753" s="463">
        <f t="shared" ref="D753" si="2760">VLOOKUP(C753,$V$5:$X$78,2,0)</f>
        <v>5</v>
      </c>
      <c r="E753" s="117" t="s">
        <v>150</v>
      </c>
      <c r="F753" s="207" t="s">
        <v>151</v>
      </c>
      <c r="G753" s="118">
        <v>159872</v>
      </c>
      <c r="H753" s="119">
        <f t="shared" ref="H753" si="2761">IFERROR(G753/G763,"-")</f>
        <v>0.15738639663789769</v>
      </c>
      <c r="I753" s="120">
        <v>3</v>
      </c>
      <c r="J753" s="119">
        <f t="shared" ref="J753" si="2762">IFERROR(I753/D753,"-")</f>
        <v>0.6</v>
      </c>
      <c r="K753" s="121">
        <f t="shared" si="2669"/>
        <v>53290.666666666664</v>
      </c>
      <c r="L753" s="463">
        <f t="shared" ref="L753" si="2763">VLOOKUP(C753,$V$5:$X$78,3,0)</f>
        <v>6</v>
      </c>
      <c r="M753" s="117" t="s">
        <v>150</v>
      </c>
      <c r="N753" s="207" t="s">
        <v>151</v>
      </c>
      <c r="O753" s="118">
        <v>678814</v>
      </c>
      <c r="P753" s="119">
        <f t="shared" ref="P753" si="2764">IFERROR(O753/O763,"-")</f>
        <v>0.15917540026347346</v>
      </c>
      <c r="Q753" s="120">
        <v>5</v>
      </c>
      <c r="R753" s="119">
        <f t="shared" ref="R753" si="2765">IFERROR(Q753/L753,"-")</f>
        <v>0.83333333333333337</v>
      </c>
      <c r="S753" s="121">
        <f t="shared" si="2671"/>
        <v>135762.79999999999</v>
      </c>
      <c r="T753" s="122"/>
      <c r="U753" s="122"/>
      <c r="V753" s="122"/>
      <c r="W753" s="122"/>
      <c r="X753" s="122"/>
      <c r="Y753" s="129"/>
    </row>
    <row r="754" spans="2:25" ht="14.25" customHeight="1">
      <c r="B754" s="458"/>
      <c r="C754" s="461"/>
      <c r="D754" s="464"/>
      <c r="E754" s="123" t="s">
        <v>152</v>
      </c>
      <c r="F754" s="208" t="s">
        <v>153</v>
      </c>
      <c r="G754" s="124">
        <v>155735</v>
      </c>
      <c r="H754" s="125">
        <f t="shared" ref="H754" si="2766">IFERROR(G754/G763,"-")</f>
        <v>0.15331371647569927</v>
      </c>
      <c r="I754" s="126">
        <v>3</v>
      </c>
      <c r="J754" s="125">
        <f t="shared" ref="J754" si="2767">IFERROR(I754/D753,"-")</f>
        <v>0.6</v>
      </c>
      <c r="K754" s="127">
        <f t="shared" si="2669"/>
        <v>51911.666666666664</v>
      </c>
      <c r="L754" s="464"/>
      <c r="M754" s="123" t="s">
        <v>152</v>
      </c>
      <c r="N754" s="208" t="s">
        <v>153</v>
      </c>
      <c r="O754" s="124">
        <v>16992</v>
      </c>
      <c r="P754" s="125">
        <f t="shared" ref="P754" si="2768">IFERROR(O754/O763,"-")</f>
        <v>3.9844617248273326E-3</v>
      </c>
      <c r="Q754" s="126">
        <v>2</v>
      </c>
      <c r="R754" s="125">
        <f t="shared" ref="R754" si="2769">IFERROR(Q754/L753,"-")</f>
        <v>0.33333333333333331</v>
      </c>
      <c r="S754" s="127">
        <f t="shared" si="2671"/>
        <v>8496</v>
      </c>
      <c r="T754" s="122"/>
      <c r="U754" s="122"/>
      <c r="V754" s="122"/>
      <c r="W754" s="122"/>
      <c r="X754" s="122"/>
      <c r="Y754" s="129"/>
    </row>
    <row r="755" spans="2:25" ht="14.25" customHeight="1">
      <c r="B755" s="458"/>
      <c r="C755" s="461"/>
      <c r="D755" s="464"/>
      <c r="E755" s="123" t="s">
        <v>154</v>
      </c>
      <c r="F755" s="209" t="s">
        <v>155</v>
      </c>
      <c r="G755" s="124">
        <v>610770</v>
      </c>
      <c r="H755" s="125">
        <f t="shared" ref="H755" si="2770">IFERROR(G755/G763,"-")</f>
        <v>0.60127407847858771</v>
      </c>
      <c r="I755" s="126">
        <v>4</v>
      </c>
      <c r="J755" s="125">
        <f t="shared" ref="J755" si="2771">IFERROR(I755/D753,"-")</f>
        <v>0.8</v>
      </c>
      <c r="K755" s="127">
        <f t="shared" si="2669"/>
        <v>152692.5</v>
      </c>
      <c r="L755" s="464"/>
      <c r="M755" s="123" t="s">
        <v>154</v>
      </c>
      <c r="N755" s="209" t="s">
        <v>155</v>
      </c>
      <c r="O755" s="124">
        <v>165122</v>
      </c>
      <c r="P755" s="125">
        <f t="shared" ref="P755" si="2772">IFERROR(O755/O763,"-")</f>
        <v>3.8719532069617403E-2</v>
      </c>
      <c r="Q755" s="126">
        <v>5</v>
      </c>
      <c r="R755" s="125">
        <f t="shared" ref="R755" si="2773">IFERROR(Q755/L753,"-")</f>
        <v>0.83333333333333337</v>
      </c>
      <c r="S755" s="127">
        <f t="shared" si="2671"/>
        <v>33024.400000000001</v>
      </c>
      <c r="T755" s="122"/>
      <c r="U755" s="122"/>
      <c r="V755" s="122"/>
      <c r="W755" s="122"/>
      <c r="X755" s="122"/>
      <c r="Y755" s="129"/>
    </row>
    <row r="756" spans="2:25" ht="14.25" customHeight="1">
      <c r="B756" s="458"/>
      <c r="C756" s="461"/>
      <c r="D756" s="464"/>
      <c r="E756" s="123" t="s">
        <v>156</v>
      </c>
      <c r="F756" s="209" t="s">
        <v>157</v>
      </c>
      <c r="G756" s="124">
        <v>37229</v>
      </c>
      <c r="H756" s="125">
        <f t="shared" ref="H756" si="2774">IFERROR(G756/G763,"-")</f>
        <v>3.6650183649621526E-2</v>
      </c>
      <c r="I756" s="126">
        <v>3</v>
      </c>
      <c r="J756" s="125">
        <f t="shared" ref="J756" si="2775">IFERROR(I756/D753,"-")</f>
        <v>0.6</v>
      </c>
      <c r="K756" s="127">
        <f t="shared" si="2669"/>
        <v>12409.666666666666</v>
      </c>
      <c r="L756" s="464"/>
      <c r="M756" s="123" t="s">
        <v>156</v>
      </c>
      <c r="N756" s="209" t="s">
        <v>157</v>
      </c>
      <c r="O756" s="124">
        <v>90605</v>
      </c>
      <c r="P756" s="125">
        <f t="shared" ref="P756" si="2776">IFERROR(O756/O763,"-")</f>
        <v>2.1246007213864201E-2</v>
      </c>
      <c r="Q756" s="126">
        <v>4</v>
      </c>
      <c r="R756" s="125">
        <f t="shared" ref="R756" si="2777">IFERROR(Q756/L753,"-")</f>
        <v>0.66666666666666663</v>
      </c>
      <c r="S756" s="127">
        <f t="shared" si="2671"/>
        <v>22651.25</v>
      </c>
      <c r="T756" s="122"/>
      <c r="U756" s="122"/>
      <c r="V756" s="122"/>
      <c r="W756" s="122"/>
      <c r="X756" s="122"/>
      <c r="Y756" s="129"/>
    </row>
    <row r="757" spans="2:25" ht="14.25" customHeight="1">
      <c r="B757" s="458"/>
      <c r="C757" s="461"/>
      <c r="D757" s="464"/>
      <c r="E757" s="123" t="s">
        <v>158</v>
      </c>
      <c r="F757" s="209" t="s">
        <v>159</v>
      </c>
      <c r="G757" s="124">
        <v>0</v>
      </c>
      <c r="H757" s="125">
        <f t="shared" ref="H757" si="2778">IFERROR(G757/G763,"-")</f>
        <v>0</v>
      </c>
      <c r="I757" s="126">
        <v>0</v>
      </c>
      <c r="J757" s="125">
        <f t="shared" ref="J757" si="2779">IFERROR(I757/D753,"-")</f>
        <v>0</v>
      </c>
      <c r="K757" s="127" t="str">
        <f t="shared" si="2669"/>
        <v>-</v>
      </c>
      <c r="L757" s="464"/>
      <c r="M757" s="123" t="s">
        <v>158</v>
      </c>
      <c r="N757" s="209" t="s">
        <v>159</v>
      </c>
      <c r="O757" s="124">
        <v>0</v>
      </c>
      <c r="P757" s="125">
        <f t="shared" ref="P757" si="2780">IFERROR(O757/O763,"-")</f>
        <v>0</v>
      </c>
      <c r="Q757" s="126">
        <v>0</v>
      </c>
      <c r="R757" s="125">
        <f t="shared" ref="R757" si="2781">IFERROR(Q757/L753,"-")</f>
        <v>0</v>
      </c>
      <c r="S757" s="127" t="str">
        <f t="shared" si="2671"/>
        <v>-</v>
      </c>
      <c r="T757" s="122"/>
      <c r="U757" s="122"/>
      <c r="V757" s="122"/>
      <c r="W757" s="122"/>
      <c r="X757" s="122"/>
      <c r="Y757" s="129"/>
    </row>
    <row r="758" spans="2:25" ht="14.25" customHeight="1">
      <c r="B758" s="458"/>
      <c r="C758" s="461"/>
      <c r="D758" s="464"/>
      <c r="E758" s="123" t="s">
        <v>160</v>
      </c>
      <c r="F758" s="209" t="s">
        <v>161</v>
      </c>
      <c r="G758" s="124">
        <v>4713</v>
      </c>
      <c r="H758" s="125">
        <f t="shared" ref="H758" si="2782">IFERROR(G758/G763,"-")</f>
        <v>4.6397248258257338E-3</v>
      </c>
      <c r="I758" s="126">
        <v>1</v>
      </c>
      <c r="J758" s="125">
        <f t="shared" ref="J758" si="2783">IFERROR(I758/D753,"-")</f>
        <v>0.2</v>
      </c>
      <c r="K758" s="127">
        <f t="shared" si="2669"/>
        <v>4713</v>
      </c>
      <c r="L758" s="464"/>
      <c r="M758" s="123" t="s">
        <v>160</v>
      </c>
      <c r="N758" s="209" t="s">
        <v>161</v>
      </c>
      <c r="O758" s="124">
        <v>0</v>
      </c>
      <c r="P758" s="125">
        <f t="shared" ref="P758" si="2784">IFERROR(O758/O763,"-")</f>
        <v>0</v>
      </c>
      <c r="Q758" s="126">
        <v>0</v>
      </c>
      <c r="R758" s="125">
        <f t="shared" ref="R758" si="2785">IFERROR(Q758/L753,"-")</f>
        <v>0</v>
      </c>
      <c r="S758" s="127" t="str">
        <f t="shared" si="2671"/>
        <v>-</v>
      </c>
      <c r="T758" s="122"/>
      <c r="U758" s="122"/>
      <c r="V758" s="122"/>
      <c r="W758" s="122"/>
      <c r="X758" s="122"/>
      <c r="Y758" s="129"/>
    </row>
    <row r="759" spans="2:25" ht="14.25" customHeight="1">
      <c r="B759" s="458"/>
      <c r="C759" s="461"/>
      <c r="D759" s="464"/>
      <c r="E759" s="123" t="s">
        <v>162</v>
      </c>
      <c r="F759" s="209" t="s">
        <v>163</v>
      </c>
      <c r="G759" s="124">
        <v>25149</v>
      </c>
      <c r="H759" s="125">
        <f t="shared" ref="H759" si="2786">IFERROR(G759/G763,"-")</f>
        <v>2.4757996954103838E-2</v>
      </c>
      <c r="I759" s="126">
        <v>2</v>
      </c>
      <c r="J759" s="125">
        <f t="shared" ref="J759" si="2787">IFERROR(I759/D753,"-")</f>
        <v>0.4</v>
      </c>
      <c r="K759" s="127">
        <f t="shared" si="2669"/>
        <v>12574.5</v>
      </c>
      <c r="L759" s="464"/>
      <c r="M759" s="123" t="s">
        <v>162</v>
      </c>
      <c r="N759" s="209" t="s">
        <v>163</v>
      </c>
      <c r="O759" s="124">
        <v>26596</v>
      </c>
      <c r="P759" s="125">
        <f t="shared" ref="P759" si="2788">IFERROR(O759/O763,"-")</f>
        <v>6.2365080057384505E-3</v>
      </c>
      <c r="Q759" s="126">
        <v>3</v>
      </c>
      <c r="R759" s="125">
        <f t="shared" ref="R759" si="2789">IFERROR(Q759/L753,"-")</f>
        <v>0.5</v>
      </c>
      <c r="S759" s="127">
        <f t="shared" si="2671"/>
        <v>8865.3333333333339</v>
      </c>
      <c r="T759" s="122"/>
      <c r="U759" s="122"/>
      <c r="V759" s="122"/>
      <c r="W759" s="122"/>
      <c r="X759" s="122"/>
      <c r="Y759" s="129"/>
    </row>
    <row r="760" spans="2:25" ht="14.25" customHeight="1">
      <c r="B760" s="458"/>
      <c r="C760" s="461"/>
      <c r="D760" s="464"/>
      <c r="E760" s="123" t="s">
        <v>164</v>
      </c>
      <c r="F760" s="209" t="s">
        <v>165</v>
      </c>
      <c r="G760" s="124">
        <v>0</v>
      </c>
      <c r="H760" s="125">
        <f t="shared" ref="H760" si="2790">IFERROR(G760/G763,"-")</f>
        <v>0</v>
      </c>
      <c r="I760" s="126">
        <v>0</v>
      </c>
      <c r="J760" s="125">
        <f t="shared" ref="J760" si="2791">IFERROR(I760/D753,"-")</f>
        <v>0</v>
      </c>
      <c r="K760" s="127" t="str">
        <f t="shared" si="2669"/>
        <v>-</v>
      </c>
      <c r="L760" s="464"/>
      <c r="M760" s="123" t="s">
        <v>164</v>
      </c>
      <c r="N760" s="209" t="s">
        <v>165</v>
      </c>
      <c r="O760" s="124">
        <v>0</v>
      </c>
      <c r="P760" s="125">
        <f t="shared" ref="P760" si="2792">IFERROR(O760/O763,"-")</f>
        <v>0</v>
      </c>
      <c r="Q760" s="126">
        <v>0</v>
      </c>
      <c r="R760" s="125">
        <f t="shared" ref="R760" si="2793">IFERROR(Q760/L753,"-")</f>
        <v>0</v>
      </c>
      <c r="S760" s="127" t="str">
        <f t="shared" si="2671"/>
        <v>-</v>
      </c>
      <c r="T760" s="122"/>
      <c r="U760" s="122"/>
      <c r="V760" s="122"/>
      <c r="W760" s="122"/>
      <c r="X760" s="122"/>
      <c r="Y760" s="129"/>
    </row>
    <row r="761" spans="2:25" ht="14.25" customHeight="1">
      <c r="B761" s="458"/>
      <c r="C761" s="461"/>
      <c r="D761" s="464"/>
      <c r="E761" s="123" t="s">
        <v>166</v>
      </c>
      <c r="F761" s="209" t="s">
        <v>167</v>
      </c>
      <c r="G761" s="124">
        <v>21231</v>
      </c>
      <c r="H761" s="125">
        <f t="shared" ref="H761" si="2794">IFERROR(G761/G763,"-")</f>
        <v>2.0900911898388747E-2</v>
      </c>
      <c r="I761" s="126">
        <v>1</v>
      </c>
      <c r="J761" s="125">
        <f t="shared" ref="J761" si="2795">IFERROR(I761/D753,"-")</f>
        <v>0.2</v>
      </c>
      <c r="K761" s="127">
        <f t="shared" si="2669"/>
        <v>21231</v>
      </c>
      <c r="L761" s="464"/>
      <c r="M761" s="123" t="s">
        <v>166</v>
      </c>
      <c r="N761" s="209" t="s">
        <v>167</v>
      </c>
      <c r="O761" s="124">
        <v>3088810</v>
      </c>
      <c r="P761" s="125">
        <f t="shared" ref="P761" si="2796">IFERROR(O761/O763,"-")</f>
        <v>0.72429644657862025</v>
      </c>
      <c r="Q761" s="126">
        <v>1</v>
      </c>
      <c r="R761" s="125">
        <f t="shared" ref="R761" si="2797">IFERROR(Q761/L753,"-")</f>
        <v>0.16666666666666666</v>
      </c>
      <c r="S761" s="127">
        <f t="shared" si="2671"/>
        <v>3088810</v>
      </c>
      <c r="T761" s="122"/>
      <c r="U761" s="122"/>
      <c r="V761" s="122"/>
      <c r="W761" s="122"/>
      <c r="X761" s="122"/>
      <c r="Y761" s="129"/>
    </row>
    <row r="762" spans="2:25" ht="14.25" customHeight="1">
      <c r="B762" s="458"/>
      <c r="C762" s="461"/>
      <c r="D762" s="464"/>
      <c r="E762" s="130" t="s">
        <v>177</v>
      </c>
      <c r="F762" s="210" t="s">
        <v>178</v>
      </c>
      <c r="G762" s="131">
        <v>1094</v>
      </c>
      <c r="H762" s="132">
        <f t="shared" ref="H762" si="2798">IFERROR(G762/G763,"-")</f>
        <v>1.0769910798755259E-3</v>
      </c>
      <c r="I762" s="133">
        <v>1</v>
      </c>
      <c r="J762" s="132">
        <f t="shared" ref="J762" si="2799">IFERROR(I762/D753,"-")</f>
        <v>0.2</v>
      </c>
      <c r="K762" s="134">
        <f t="shared" si="2669"/>
        <v>1094</v>
      </c>
      <c r="L762" s="464"/>
      <c r="M762" s="130" t="s">
        <v>177</v>
      </c>
      <c r="N762" s="210" t="s">
        <v>178</v>
      </c>
      <c r="O762" s="131">
        <v>197627</v>
      </c>
      <c r="P762" s="132">
        <f t="shared" ref="P762" si="2800">IFERROR(O762/O763,"-")</f>
        <v>4.6341644143858954E-2</v>
      </c>
      <c r="Q762" s="133">
        <v>3</v>
      </c>
      <c r="R762" s="132">
        <f t="shared" ref="R762" si="2801">IFERROR(Q762/L753,"-")</f>
        <v>0.5</v>
      </c>
      <c r="S762" s="134">
        <f t="shared" si="2671"/>
        <v>65875.666666666672</v>
      </c>
      <c r="T762" s="122"/>
      <c r="U762" s="122"/>
      <c r="V762" s="122"/>
      <c r="W762" s="122"/>
      <c r="X762" s="122"/>
      <c r="Y762" s="129"/>
    </row>
    <row r="763" spans="2:25" ht="14.25" customHeight="1">
      <c r="B763" s="459"/>
      <c r="C763" s="462"/>
      <c r="D763" s="465"/>
      <c r="E763" s="135" t="s">
        <v>179</v>
      </c>
      <c r="F763" s="211"/>
      <c r="G763" s="136">
        <v>1015793</v>
      </c>
      <c r="H763" s="137" t="s">
        <v>181</v>
      </c>
      <c r="I763" s="138">
        <v>5</v>
      </c>
      <c r="J763" s="137">
        <f t="shared" ref="J763" si="2802">IFERROR(I763/D753,"-")</f>
        <v>1</v>
      </c>
      <c r="K763" s="139">
        <f t="shared" si="2669"/>
        <v>203158.6</v>
      </c>
      <c r="L763" s="465"/>
      <c r="M763" s="135" t="s">
        <v>179</v>
      </c>
      <c r="N763" s="211"/>
      <c r="O763" s="136">
        <v>4264566</v>
      </c>
      <c r="P763" s="137" t="s">
        <v>181</v>
      </c>
      <c r="Q763" s="138">
        <v>5</v>
      </c>
      <c r="R763" s="137">
        <f t="shared" ref="R763" si="2803">IFERROR(Q763/L753,"-")</f>
        <v>0.83333333333333337</v>
      </c>
      <c r="S763" s="139">
        <f t="shared" si="2671"/>
        <v>852913.2</v>
      </c>
      <c r="T763" s="122"/>
      <c r="U763" s="122"/>
      <c r="V763" s="122"/>
      <c r="W763" s="122"/>
      <c r="X763" s="122"/>
      <c r="Y763" s="129"/>
    </row>
    <row r="764" spans="2:25" ht="14.25" customHeight="1">
      <c r="B764" s="457">
        <v>70</v>
      </c>
      <c r="C764" s="460" t="s">
        <v>55</v>
      </c>
      <c r="D764" s="463">
        <f t="shared" ref="D764" si="2804">VLOOKUP(C764,$V$5:$X$78,2,0)</f>
        <v>1</v>
      </c>
      <c r="E764" s="117" t="s">
        <v>150</v>
      </c>
      <c r="F764" s="207" t="s">
        <v>151</v>
      </c>
      <c r="G764" s="118">
        <v>48410</v>
      </c>
      <c r="H764" s="119">
        <f>IFERROR(G764/G774,"-")</f>
        <v>0.14835767653674772</v>
      </c>
      <c r="I764" s="120">
        <v>1</v>
      </c>
      <c r="J764" s="119">
        <f t="shared" ref="J764" si="2805">IFERROR(I764/D764,"-")</f>
        <v>1</v>
      </c>
      <c r="K764" s="121">
        <f t="shared" si="2669"/>
        <v>48410</v>
      </c>
      <c r="L764" s="463">
        <f t="shared" ref="L764" si="2806">VLOOKUP(C764,$V$5:$X$78,3,0)</f>
        <v>3</v>
      </c>
      <c r="M764" s="117" t="s">
        <v>150</v>
      </c>
      <c r="N764" s="207" t="s">
        <v>151</v>
      </c>
      <c r="O764" s="118">
        <v>33832</v>
      </c>
      <c r="P764" s="119">
        <f>IFERROR(O764/O774,"-")</f>
        <v>8.73986050116249E-2</v>
      </c>
      <c r="Q764" s="120">
        <v>2</v>
      </c>
      <c r="R764" s="119">
        <f t="shared" ref="R764" si="2807">IFERROR(Q764/L764,"-")</f>
        <v>0.66666666666666663</v>
      </c>
      <c r="S764" s="121">
        <f t="shared" si="2671"/>
        <v>16916</v>
      </c>
      <c r="T764" s="122"/>
      <c r="U764" s="122"/>
      <c r="V764" s="122"/>
      <c r="W764" s="122"/>
      <c r="X764" s="122"/>
      <c r="Y764" s="129"/>
    </row>
    <row r="765" spans="2:25" ht="14.25" customHeight="1">
      <c r="B765" s="458"/>
      <c r="C765" s="461"/>
      <c r="D765" s="464"/>
      <c r="E765" s="123" t="s">
        <v>152</v>
      </c>
      <c r="F765" s="208" t="s">
        <v>153</v>
      </c>
      <c r="G765" s="124">
        <v>0</v>
      </c>
      <c r="H765" s="125">
        <f>IFERROR(G765/G774,"-")</f>
        <v>0</v>
      </c>
      <c r="I765" s="126">
        <v>0</v>
      </c>
      <c r="J765" s="125">
        <f t="shared" ref="J765" si="2808">IFERROR(I765/D764,"-")</f>
        <v>0</v>
      </c>
      <c r="K765" s="127" t="str">
        <f t="shared" si="2669"/>
        <v>-</v>
      </c>
      <c r="L765" s="464"/>
      <c r="M765" s="123" t="s">
        <v>152</v>
      </c>
      <c r="N765" s="208" t="s">
        <v>153</v>
      </c>
      <c r="O765" s="124">
        <v>0</v>
      </c>
      <c r="P765" s="125">
        <f>IFERROR(O765/O774,"-")</f>
        <v>0</v>
      </c>
      <c r="Q765" s="126">
        <v>0</v>
      </c>
      <c r="R765" s="125">
        <f t="shared" ref="R765" si="2809">IFERROR(Q765/L764,"-")</f>
        <v>0</v>
      </c>
      <c r="S765" s="127" t="str">
        <f t="shared" si="2671"/>
        <v>-</v>
      </c>
      <c r="T765" s="122"/>
      <c r="U765" s="122"/>
      <c r="V765" s="122"/>
      <c r="W765" s="122"/>
      <c r="X765" s="122"/>
      <c r="Y765" s="129"/>
    </row>
    <row r="766" spans="2:25" ht="14.25" customHeight="1">
      <c r="B766" s="458"/>
      <c r="C766" s="461"/>
      <c r="D766" s="464"/>
      <c r="E766" s="123" t="s">
        <v>154</v>
      </c>
      <c r="F766" s="209" t="s">
        <v>155</v>
      </c>
      <c r="G766" s="124">
        <v>70254</v>
      </c>
      <c r="H766" s="125">
        <f>IFERROR(G766/G774,"-")</f>
        <v>0.215300975158287</v>
      </c>
      <c r="I766" s="126">
        <v>1</v>
      </c>
      <c r="J766" s="125">
        <f t="shared" ref="J766" si="2810">IFERROR(I766/D764,"-")</f>
        <v>1</v>
      </c>
      <c r="K766" s="127">
        <f t="shared" si="2669"/>
        <v>70254</v>
      </c>
      <c r="L766" s="464"/>
      <c r="M766" s="123" t="s">
        <v>154</v>
      </c>
      <c r="N766" s="209" t="s">
        <v>155</v>
      </c>
      <c r="O766" s="124">
        <v>317728</v>
      </c>
      <c r="P766" s="125">
        <f>IFERROR(O766/O774,"-")</f>
        <v>0.82079049341255494</v>
      </c>
      <c r="Q766" s="126">
        <v>2</v>
      </c>
      <c r="R766" s="125">
        <f t="shared" ref="R766" si="2811">IFERROR(Q766/L764,"-")</f>
        <v>0.66666666666666663</v>
      </c>
      <c r="S766" s="127">
        <f t="shared" si="2671"/>
        <v>158864</v>
      </c>
      <c r="T766" s="122"/>
      <c r="U766" s="122"/>
      <c r="V766" s="122"/>
      <c r="W766" s="122"/>
      <c r="X766" s="122"/>
      <c r="Y766" s="129"/>
    </row>
    <row r="767" spans="2:25" ht="14.25" customHeight="1">
      <c r="B767" s="458"/>
      <c r="C767" s="461"/>
      <c r="D767" s="464"/>
      <c r="E767" s="123" t="s">
        <v>156</v>
      </c>
      <c r="F767" s="209" t="s">
        <v>157</v>
      </c>
      <c r="G767" s="124">
        <v>150929</v>
      </c>
      <c r="H767" s="125">
        <f>IFERROR(G767/G774,"-")</f>
        <v>0.46253823098563923</v>
      </c>
      <c r="I767" s="126">
        <v>1</v>
      </c>
      <c r="J767" s="125">
        <f t="shared" ref="J767" si="2812">IFERROR(I767/D764,"-")</f>
        <v>1</v>
      </c>
      <c r="K767" s="127">
        <f t="shared" si="2669"/>
        <v>150929</v>
      </c>
      <c r="L767" s="464"/>
      <c r="M767" s="123" t="s">
        <v>156</v>
      </c>
      <c r="N767" s="209" t="s">
        <v>157</v>
      </c>
      <c r="O767" s="124">
        <v>13923</v>
      </c>
      <c r="P767" s="125">
        <f>IFERROR(O767/O774,"-")</f>
        <v>3.5967450271247738E-2</v>
      </c>
      <c r="Q767" s="126">
        <v>2</v>
      </c>
      <c r="R767" s="125">
        <f t="shared" ref="R767" si="2813">IFERROR(Q767/L764,"-")</f>
        <v>0.66666666666666663</v>
      </c>
      <c r="S767" s="127">
        <f t="shared" si="2671"/>
        <v>6961.5</v>
      </c>
      <c r="T767" s="122"/>
      <c r="U767" s="122"/>
      <c r="V767" s="122"/>
      <c r="W767" s="122"/>
      <c r="X767" s="122"/>
      <c r="Y767" s="129"/>
    </row>
    <row r="768" spans="2:25" ht="14.25" customHeight="1">
      <c r="B768" s="458"/>
      <c r="C768" s="461"/>
      <c r="D768" s="464"/>
      <c r="E768" s="123" t="s">
        <v>158</v>
      </c>
      <c r="F768" s="209" t="s">
        <v>159</v>
      </c>
      <c r="G768" s="124">
        <v>0</v>
      </c>
      <c r="H768" s="125">
        <f>IFERROR(G768/G774,"-")</f>
        <v>0</v>
      </c>
      <c r="I768" s="126">
        <v>0</v>
      </c>
      <c r="J768" s="125">
        <f t="shared" ref="J768" si="2814">IFERROR(I768/D764,"-")</f>
        <v>0</v>
      </c>
      <c r="K768" s="127" t="str">
        <f t="shared" si="2669"/>
        <v>-</v>
      </c>
      <c r="L768" s="464"/>
      <c r="M768" s="123" t="s">
        <v>158</v>
      </c>
      <c r="N768" s="209" t="s">
        <v>159</v>
      </c>
      <c r="O768" s="124">
        <v>960</v>
      </c>
      <c r="P768" s="125">
        <f>IFERROR(O768/O774,"-")</f>
        <v>2.4799793335055541E-3</v>
      </c>
      <c r="Q768" s="126">
        <v>1</v>
      </c>
      <c r="R768" s="125">
        <f t="shared" ref="R768" si="2815">IFERROR(Q768/L764,"-")</f>
        <v>0.33333333333333331</v>
      </c>
      <c r="S768" s="127">
        <f t="shared" si="2671"/>
        <v>960</v>
      </c>
      <c r="T768" s="122"/>
      <c r="U768" s="122"/>
      <c r="V768" s="122"/>
      <c r="W768" s="122"/>
      <c r="X768" s="122"/>
      <c r="Y768" s="129"/>
    </row>
    <row r="769" spans="2:25" ht="14.25" customHeight="1">
      <c r="B769" s="458"/>
      <c r="C769" s="461"/>
      <c r="D769" s="464"/>
      <c r="E769" s="123" t="s">
        <v>160</v>
      </c>
      <c r="F769" s="209" t="s">
        <v>161</v>
      </c>
      <c r="G769" s="124">
        <v>0</v>
      </c>
      <c r="H769" s="125">
        <f>IFERROR(G769/G774,"-")</f>
        <v>0</v>
      </c>
      <c r="I769" s="126">
        <v>0</v>
      </c>
      <c r="J769" s="125">
        <f t="shared" ref="J769" si="2816">IFERROR(I769/D764,"-")</f>
        <v>0</v>
      </c>
      <c r="K769" s="127" t="str">
        <f t="shared" si="2669"/>
        <v>-</v>
      </c>
      <c r="L769" s="464"/>
      <c r="M769" s="123" t="s">
        <v>160</v>
      </c>
      <c r="N769" s="209" t="s">
        <v>161</v>
      </c>
      <c r="O769" s="124">
        <v>1903</v>
      </c>
      <c r="P769" s="125">
        <f>IFERROR(O769/O774,"-")</f>
        <v>4.9160423663136138E-3</v>
      </c>
      <c r="Q769" s="126">
        <v>1</v>
      </c>
      <c r="R769" s="125">
        <f t="shared" ref="R769" si="2817">IFERROR(Q769/L764,"-")</f>
        <v>0.33333333333333331</v>
      </c>
      <c r="S769" s="127">
        <f t="shared" si="2671"/>
        <v>1903</v>
      </c>
      <c r="T769" s="122"/>
      <c r="U769" s="122"/>
      <c r="V769" s="122"/>
      <c r="W769" s="122"/>
      <c r="X769" s="122"/>
      <c r="Y769" s="129"/>
    </row>
    <row r="770" spans="2:25" ht="14.25" customHeight="1">
      <c r="B770" s="458"/>
      <c r="C770" s="461"/>
      <c r="D770" s="464"/>
      <c r="E770" s="123" t="s">
        <v>162</v>
      </c>
      <c r="F770" s="209" t="s">
        <v>163</v>
      </c>
      <c r="G770" s="124">
        <v>1592</v>
      </c>
      <c r="H770" s="125">
        <f>IFERROR(G770/G774,"-")</f>
        <v>4.878856043100648E-3</v>
      </c>
      <c r="I770" s="126">
        <v>1</v>
      </c>
      <c r="J770" s="125">
        <f t="shared" ref="J770" si="2818">IFERROR(I770/D764,"-")</f>
        <v>1</v>
      </c>
      <c r="K770" s="127">
        <f t="shared" si="2669"/>
        <v>1592</v>
      </c>
      <c r="L770" s="464"/>
      <c r="M770" s="123" t="s">
        <v>162</v>
      </c>
      <c r="N770" s="209" t="s">
        <v>163</v>
      </c>
      <c r="O770" s="124">
        <v>18754</v>
      </c>
      <c r="P770" s="125">
        <f>IFERROR(O770/O774,"-")</f>
        <v>4.8447429604753296E-2</v>
      </c>
      <c r="Q770" s="126">
        <v>2</v>
      </c>
      <c r="R770" s="125">
        <f t="shared" ref="R770" si="2819">IFERROR(Q770/L764,"-")</f>
        <v>0.66666666666666663</v>
      </c>
      <c r="S770" s="127">
        <f t="shared" si="2671"/>
        <v>9377</v>
      </c>
      <c r="T770" s="122"/>
      <c r="U770" s="122"/>
      <c r="V770" s="122"/>
      <c r="W770" s="122"/>
      <c r="X770" s="122"/>
      <c r="Y770" s="129"/>
    </row>
    <row r="771" spans="2:25" ht="14.25" customHeight="1">
      <c r="B771" s="458"/>
      <c r="C771" s="461"/>
      <c r="D771" s="464"/>
      <c r="E771" s="123" t="s">
        <v>164</v>
      </c>
      <c r="F771" s="209" t="s">
        <v>165</v>
      </c>
      <c r="G771" s="124">
        <v>0</v>
      </c>
      <c r="H771" s="125">
        <f>IFERROR(G771/G774,"-")</f>
        <v>0</v>
      </c>
      <c r="I771" s="126">
        <v>0</v>
      </c>
      <c r="J771" s="125">
        <f t="shared" ref="J771" si="2820">IFERROR(I771/D764,"-")</f>
        <v>0</v>
      </c>
      <c r="K771" s="127" t="str">
        <f t="shared" si="2669"/>
        <v>-</v>
      </c>
      <c r="L771" s="464"/>
      <c r="M771" s="123" t="s">
        <v>164</v>
      </c>
      <c r="N771" s="209" t="s">
        <v>165</v>
      </c>
      <c r="O771" s="124">
        <v>0</v>
      </c>
      <c r="P771" s="125">
        <f>IFERROR(O771/O774,"-")</f>
        <v>0</v>
      </c>
      <c r="Q771" s="126">
        <v>0</v>
      </c>
      <c r="R771" s="125">
        <f t="shared" ref="R771" si="2821">IFERROR(Q771/L764,"-")</f>
        <v>0</v>
      </c>
      <c r="S771" s="127" t="str">
        <f t="shared" si="2671"/>
        <v>-</v>
      </c>
      <c r="T771" s="122"/>
      <c r="U771" s="122"/>
      <c r="V771" s="122"/>
      <c r="W771" s="122"/>
      <c r="X771" s="122"/>
      <c r="Y771" s="129"/>
    </row>
    <row r="772" spans="2:25" ht="14.25" customHeight="1">
      <c r="B772" s="458"/>
      <c r="C772" s="461"/>
      <c r="D772" s="464"/>
      <c r="E772" s="123" t="s">
        <v>166</v>
      </c>
      <c r="F772" s="209" t="s">
        <v>167</v>
      </c>
      <c r="G772" s="124">
        <v>55121</v>
      </c>
      <c r="H772" s="125">
        <f>IFERROR(G772/G774,"-")</f>
        <v>0.1689242612762254</v>
      </c>
      <c r="I772" s="126">
        <v>1</v>
      </c>
      <c r="J772" s="125">
        <f t="shared" ref="J772" si="2822">IFERROR(I772/D764,"-")</f>
        <v>1</v>
      </c>
      <c r="K772" s="127">
        <f t="shared" si="2669"/>
        <v>55121</v>
      </c>
      <c r="L772" s="464"/>
      <c r="M772" s="123" t="s">
        <v>166</v>
      </c>
      <c r="N772" s="209" t="s">
        <v>167</v>
      </c>
      <c r="O772" s="124">
        <v>0</v>
      </c>
      <c r="P772" s="125">
        <f>IFERROR(O772/O774,"-")</f>
        <v>0</v>
      </c>
      <c r="Q772" s="126">
        <v>0</v>
      </c>
      <c r="R772" s="125">
        <f t="shared" ref="R772" si="2823">IFERROR(Q772/L764,"-")</f>
        <v>0</v>
      </c>
      <c r="S772" s="127" t="str">
        <f t="shared" si="2671"/>
        <v>-</v>
      </c>
      <c r="T772" s="122"/>
      <c r="U772" s="122"/>
      <c r="V772" s="122"/>
      <c r="W772" s="122"/>
      <c r="X772" s="122"/>
      <c r="Y772" s="129"/>
    </row>
    <row r="773" spans="2:25" ht="14.25" customHeight="1">
      <c r="B773" s="458"/>
      <c r="C773" s="461"/>
      <c r="D773" s="464"/>
      <c r="E773" s="130" t="s">
        <v>177</v>
      </c>
      <c r="F773" s="210" t="s">
        <v>178</v>
      </c>
      <c r="G773" s="131">
        <v>0</v>
      </c>
      <c r="H773" s="132">
        <f>IFERROR(G773/G774,"-")</f>
        <v>0</v>
      </c>
      <c r="I773" s="133">
        <v>0</v>
      </c>
      <c r="J773" s="132">
        <f t="shared" ref="J773" si="2824">IFERROR(I773/D764,"-")</f>
        <v>0</v>
      </c>
      <c r="K773" s="134" t="str">
        <f t="shared" si="2669"/>
        <v>-</v>
      </c>
      <c r="L773" s="464"/>
      <c r="M773" s="130" t="s">
        <v>177</v>
      </c>
      <c r="N773" s="210" t="s">
        <v>178</v>
      </c>
      <c r="O773" s="131">
        <v>0</v>
      </c>
      <c r="P773" s="132">
        <f>IFERROR(O773/O774,"-")</f>
        <v>0</v>
      </c>
      <c r="Q773" s="133">
        <v>0</v>
      </c>
      <c r="R773" s="132">
        <f t="shared" ref="R773" si="2825">IFERROR(Q773/L764,"-")</f>
        <v>0</v>
      </c>
      <c r="S773" s="134" t="str">
        <f t="shared" si="2671"/>
        <v>-</v>
      </c>
      <c r="T773" s="122"/>
      <c r="U773" s="122"/>
      <c r="V773" s="122"/>
      <c r="W773" s="122"/>
      <c r="X773" s="122"/>
      <c r="Y773" s="129"/>
    </row>
    <row r="774" spans="2:25" ht="14.25" customHeight="1">
      <c r="B774" s="459"/>
      <c r="C774" s="462"/>
      <c r="D774" s="465"/>
      <c r="E774" s="135" t="s">
        <v>179</v>
      </c>
      <c r="F774" s="211"/>
      <c r="G774" s="136">
        <v>326306</v>
      </c>
      <c r="H774" s="137" t="s">
        <v>181</v>
      </c>
      <c r="I774" s="138">
        <v>1</v>
      </c>
      <c r="J774" s="137">
        <f t="shared" ref="J774" si="2826">IFERROR(I774/D764,"-")</f>
        <v>1</v>
      </c>
      <c r="K774" s="139">
        <f t="shared" si="2669"/>
        <v>326306</v>
      </c>
      <c r="L774" s="465"/>
      <c r="M774" s="135" t="s">
        <v>179</v>
      </c>
      <c r="N774" s="211"/>
      <c r="O774" s="136">
        <v>387100</v>
      </c>
      <c r="P774" s="137" t="s">
        <v>181</v>
      </c>
      <c r="Q774" s="138">
        <v>3</v>
      </c>
      <c r="R774" s="137">
        <f t="shared" ref="R774" si="2827">IFERROR(Q774/L764,"-")</f>
        <v>1</v>
      </c>
      <c r="S774" s="139">
        <f t="shared" si="2671"/>
        <v>129033.33333333333</v>
      </c>
      <c r="T774" s="122"/>
      <c r="U774" s="122"/>
      <c r="V774" s="122"/>
      <c r="W774" s="122"/>
      <c r="X774" s="122"/>
      <c r="Y774" s="129"/>
    </row>
    <row r="775" spans="2:25" ht="14.25" customHeight="1">
      <c r="B775" s="457">
        <v>71</v>
      </c>
      <c r="C775" s="460" t="s">
        <v>56</v>
      </c>
      <c r="D775" s="463">
        <f t="shared" ref="D775" si="2828">VLOOKUP(C775,$V$5:$X$78,2,0)</f>
        <v>7</v>
      </c>
      <c r="E775" s="117" t="s">
        <v>150</v>
      </c>
      <c r="F775" s="207" t="s">
        <v>151</v>
      </c>
      <c r="G775" s="118">
        <v>113628</v>
      </c>
      <c r="H775" s="119">
        <f t="shared" ref="H775" si="2829">IFERROR(G775/G785,"-")</f>
        <v>5.716013318651092E-2</v>
      </c>
      <c r="I775" s="120">
        <v>2</v>
      </c>
      <c r="J775" s="119">
        <f t="shared" ref="J775" si="2830">IFERROR(I775/D775,"-")</f>
        <v>0.2857142857142857</v>
      </c>
      <c r="K775" s="121">
        <f t="shared" si="2669"/>
        <v>56814</v>
      </c>
      <c r="L775" s="463">
        <f t="shared" ref="L775" si="2831">VLOOKUP(C775,$V$5:$X$78,3,0)</f>
        <v>5</v>
      </c>
      <c r="M775" s="117" t="s">
        <v>150</v>
      </c>
      <c r="N775" s="207" t="s">
        <v>151</v>
      </c>
      <c r="O775" s="118">
        <v>163988</v>
      </c>
      <c r="P775" s="119">
        <f t="shared" ref="P775" si="2832">IFERROR(O775/O785,"-")</f>
        <v>0.42591188173327654</v>
      </c>
      <c r="Q775" s="120">
        <v>4</v>
      </c>
      <c r="R775" s="119">
        <f t="shared" ref="R775" si="2833">IFERROR(Q775/L775,"-")</f>
        <v>0.8</v>
      </c>
      <c r="S775" s="121">
        <f t="shared" si="2671"/>
        <v>40997</v>
      </c>
      <c r="T775" s="122"/>
      <c r="U775" s="122"/>
      <c r="V775" s="122"/>
      <c r="W775" s="122"/>
      <c r="X775" s="122"/>
      <c r="Y775" s="129"/>
    </row>
    <row r="776" spans="2:25" ht="14.25" customHeight="1">
      <c r="B776" s="458"/>
      <c r="C776" s="461"/>
      <c r="D776" s="464"/>
      <c r="E776" s="123" t="s">
        <v>152</v>
      </c>
      <c r="F776" s="208" t="s">
        <v>153</v>
      </c>
      <c r="G776" s="124">
        <v>129732</v>
      </c>
      <c r="H776" s="125">
        <f t="shared" ref="H776" si="2834">IFERROR(G776/G785,"-")</f>
        <v>6.5261189130781452E-2</v>
      </c>
      <c r="I776" s="126">
        <v>4</v>
      </c>
      <c r="J776" s="125">
        <f t="shared" ref="J776" si="2835">IFERROR(I776/D775,"-")</f>
        <v>0.5714285714285714</v>
      </c>
      <c r="K776" s="127">
        <f t="shared" si="2669"/>
        <v>32433</v>
      </c>
      <c r="L776" s="464"/>
      <c r="M776" s="123" t="s">
        <v>152</v>
      </c>
      <c r="N776" s="208" t="s">
        <v>153</v>
      </c>
      <c r="O776" s="124">
        <v>26491</v>
      </c>
      <c r="P776" s="125">
        <f t="shared" ref="P776" si="2836">IFERROR(O776/O785,"-")</f>
        <v>6.8802788368638124E-2</v>
      </c>
      <c r="Q776" s="126">
        <v>1</v>
      </c>
      <c r="R776" s="125">
        <f t="shared" ref="R776" si="2837">IFERROR(Q776/L775,"-")</f>
        <v>0.2</v>
      </c>
      <c r="S776" s="127">
        <f t="shared" si="2671"/>
        <v>26491</v>
      </c>
      <c r="T776" s="122"/>
      <c r="U776" s="122"/>
      <c r="V776" s="122"/>
      <c r="W776" s="122"/>
      <c r="X776" s="122"/>
      <c r="Y776" s="129"/>
    </row>
    <row r="777" spans="2:25" ht="14.25" customHeight="1">
      <c r="B777" s="458"/>
      <c r="C777" s="461"/>
      <c r="D777" s="464"/>
      <c r="E777" s="123" t="s">
        <v>154</v>
      </c>
      <c r="F777" s="209" t="s">
        <v>155</v>
      </c>
      <c r="G777" s="124">
        <v>314370</v>
      </c>
      <c r="H777" s="125">
        <f t="shared" ref="H777" si="2838">IFERROR(G777/G785,"-")</f>
        <v>0.15814263271238987</v>
      </c>
      <c r="I777" s="126">
        <v>5</v>
      </c>
      <c r="J777" s="125">
        <f t="shared" ref="J777" si="2839">IFERROR(I777/D775,"-")</f>
        <v>0.7142857142857143</v>
      </c>
      <c r="K777" s="127">
        <f t="shared" si="2669"/>
        <v>62874</v>
      </c>
      <c r="L777" s="464"/>
      <c r="M777" s="123" t="s">
        <v>154</v>
      </c>
      <c r="N777" s="209" t="s">
        <v>155</v>
      </c>
      <c r="O777" s="124">
        <v>77662</v>
      </c>
      <c r="P777" s="125">
        <f t="shared" ref="P777" si="2840">IFERROR(O777/O785,"-")</f>
        <v>0.2017048110786748</v>
      </c>
      <c r="Q777" s="126">
        <v>2</v>
      </c>
      <c r="R777" s="125">
        <f t="shared" ref="R777" si="2841">IFERROR(Q777/L775,"-")</f>
        <v>0.4</v>
      </c>
      <c r="S777" s="127">
        <f t="shared" si="2671"/>
        <v>38831</v>
      </c>
      <c r="T777" s="122"/>
      <c r="U777" s="122"/>
      <c r="V777" s="122"/>
      <c r="W777" s="122"/>
      <c r="X777" s="122"/>
      <c r="Y777" s="129"/>
    </row>
    <row r="778" spans="2:25" ht="14.25" customHeight="1">
      <c r="B778" s="458"/>
      <c r="C778" s="461"/>
      <c r="D778" s="464"/>
      <c r="E778" s="123" t="s">
        <v>156</v>
      </c>
      <c r="F778" s="209" t="s">
        <v>157</v>
      </c>
      <c r="G778" s="124">
        <v>122132</v>
      </c>
      <c r="H778" s="125">
        <f t="shared" ref="H778" si="2842">IFERROR(G778/G785,"-")</f>
        <v>6.1438038039347269E-2</v>
      </c>
      <c r="I778" s="126">
        <v>4</v>
      </c>
      <c r="J778" s="125">
        <f t="shared" ref="J778" si="2843">IFERROR(I778/D775,"-")</f>
        <v>0.5714285714285714</v>
      </c>
      <c r="K778" s="127">
        <f t="shared" si="2669"/>
        <v>30533</v>
      </c>
      <c r="L778" s="464"/>
      <c r="M778" s="123" t="s">
        <v>156</v>
      </c>
      <c r="N778" s="209" t="s">
        <v>157</v>
      </c>
      <c r="O778" s="124">
        <v>17345</v>
      </c>
      <c r="P778" s="125">
        <f t="shared" ref="P778" si="2844">IFERROR(O778/O785,"-")</f>
        <v>4.504867178490915E-2</v>
      </c>
      <c r="Q778" s="126">
        <v>2</v>
      </c>
      <c r="R778" s="125">
        <f t="shared" ref="R778" si="2845">IFERROR(Q778/L775,"-")</f>
        <v>0.4</v>
      </c>
      <c r="S778" s="127">
        <f t="shared" si="2671"/>
        <v>8672.5</v>
      </c>
      <c r="T778" s="122"/>
      <c r="U778" s="122"/>
      <c r="V778" s="122"/>
      <c r="W778" s="122"/>
      <c r="X778" s="122"/>
      <c r="Y778" s="129"/>
    </row>
    <row r="779" spans="2:25" ht="14.25" customHeight="1">
      <c r="B779" s="458"/>
      <c r="C779" s="461"/>
      <c r="D779" s="464"/>
      <c r="E779" s="123" t="s">
        <v>158</v>
      </c>
      <c r="F779" s="209" t="s">
        <v>159</v>
      </c>
      <c r="G779" s="124">
        <v>0</v>
      </c>
      <c r="H779" s="125">
        <f t="shared" ref="H779" si="2846">IFERROR(G779/G785,"-")</f>
        <v>0</v>
      </c>
      <c r="I779" s="126">
        <v>0</v>
      </c>
      <c r="J779" s="125">
        <f t="shared" ref="J779" si="2847">IFERROR(I779/D775,"-")</f>
        <v>0</v>
      </c>
      <c r="K779" s="127" t="str">
        <f t="shared" si="2669"/>
        <v>-</v>
      </c>
      <c r="L779" s="464"/>
      <c r="M779" s="123" t="s">
        <v>158</v>
      </c>
      <c r="N779" s="209" t="s">
        <v>159</v>
      </c>
      <c r="O779" s="124">
        <v>0</v>
      </c>
      <c r="P779" s="125">
        <f t="shared" ref="P779" si="2848">IFERROR(O779/O785,"-")</f>
        <v>0</v>
      </c>
      <c r="Q779" s="126">
        <v>0</v>
      </c>
      <c r="R779" s="125">
        <f t="shared" ref="R779" si="2849">IFERROR(Q779/L775,"-")</f>
        <v>0</v>
      </c>
      <c r="S779" s="127" t="str">
        <f t="shared" si="2671"/>
        <v>-</v>
      </c>
      <c r="T779" s="122"/>
      <c r="U779" s="122"/>
      <c r="V779" s="122"/>
      <c r="W779" s="122"/>
      <c r="X779" s="122"/>
      <c r="Y779" s="129"/>
    </row>
    <row r="780" spans="2:25" ht="14.25" customHeight="1">
      <c r="B780" s="458"/>
      <c r="C780" s="461"/>
      <c r="D780" s="464"/>
      <c r="E780" s="123" t="s">
        <v>160</v>
      </c>
      <c r="F780" s="209" t="s">
        <v>161</v>
      </c>
      <c r="G780" s="124">
        <v>16422</v>
      </c>
      <c r="H780" s="125">
        <f t="shared" ref="H780" si="2850">IFERROR(G780/G785,"-")</f>
        <v>8.2610246346752764E-3</v>
      </c>
      <c r="I780" s="126">
        <v>2</v>
      </c>
      <c r="J780" s="125">
        <f t="shared" ref="J780" si="2851">IFERROR(I780/D775,"-")</f>
        <v>0.2857142857142857</v>
      </c>
      <c r="K780" s="127">
        <f t="shared" si="2669"/>
        <v>8211</v>
      </c>
      <c r="L780" s="464"/>
      <c r="M780" s="123" t="s">
        <v>160</v>
      </c>
      <c r="N780" s="209" t="s">
        <v>161</v>
      </c>
      <c r="O780" s="124">
        <v>0</v>
      </c>
      <c r="P780" s="125">
        <f t="shared" ref="P780" si="2852">IFERROR(O780/O785,"-")</f>
        <v>0</v>
      </c>
      <c r="Q780" s="126">
        <v>0</v>
      </c>
      <c r="R780" s="125">
        <f t="shared" ref="R780" si="2853">IFERROR(Q780/L775,"-")</f>
        <v>0</v>
      </c>
      <c r="S780" s="127" t="str">
        <f t="shared" si="2671"/>
        <v>-</v>
      </c>
      <c r="T780" s="122"/>
      <c r="U780" s="122"/>
      <c r="V780" s="122"/>
      <c r="W780" s="122"/>
      <c r="X780" s="122"/>
      <c r="Y780" s="129"/>
    </row>
    <row r="781" spans="2:25" ht="14.25" customHeight="1">
      <c r="B781" s="458"/>
      <c r="C781" s="461"/>
      <c r="D781" s="464"/>
      <c r="E781" s="123" t="s">
        <v>162</v>
      </c>
      <c r="F781" s="209" t="s">
        <v>163</v>
      </c>
      <c r="G781" s="124">
        <v>240505</v>
      </c>
      <c r="H781" s="125">
        <f t="shared" ref="H781" si="2854">IFERROR(G781/G785,"-")</f>
        <v>0.12098512542702335</v>
      </c>
      <c r="I781" s="126">
        <v>1</v>
      </c>
      <c r="J781" s="125">
        <f t="shared" ref="J781" si="2855">IFERROR(I781/D775,"-")</f>
        <v>0.14285714285714285</v>
      </c>
      <c r="K781" s="127">
        <f t="shared" si="2669"/>
        <v>240505</v>
      </c>
      <c r="L781" s="464"/>
      <c r="M781" s="123" t="s">
        <v>162</v>
      </c>
      <c r="N781" s="209" t="s">
        <v>163</v>
      </c>
      <c r="O781" s="124">
        <v>50813</v>
      </c>
      <c r="P781" s="125">
        <f t="shared" ref="P781" si="2856">IFERROR(O781/O785,"-")</f>
        <v>0.13197222020216712</v>
      </c>
      <c r="Q781" s="126">
        <v>3</v>
      </c>
      <c r="R781" s="125">
        <f t="shared" ref="R781" si="2857">IFERROR(Q781/L775,"-")</f>
        <v>0.6</v>
      </c>
      <c r="S781" s="127">
        <f t="shared" si="2671"/>
        <v>16937.666666666668</v>
      </c>
      <c r="T781" s="122"/>
      <c r="U781" s="122"/>
      <c r="V781" s="122"/>
      <c r="W781" s="122"/>
      <c r="X781" s="122"/>
      <c r="Y781" s="129"/>
    </row>
    <row r="782" spans="2:25" ht="14.25" customHeight="1">
      <c r="B782" s="458"/>
      <c r="C782" s="461"/>
      <c r="D782" s="464"/>
      <c r="E782" s="123" t="s">
        <v>164</v>
      </c>
      <c r="F782" s="209" t="s">
        <v>165</v>
      </c>
      <c r="G782" s="124">
        <v>0</v>
      </c>
      <c r="H782" s="125">
        <f t="shared" ref="H782" si="2858">IFERROR(G782/G785,"-")</f>
        <v>0</v>
      </c>
      <c r="I782" s="126">
        <v>0</v>
      </c>
      <c r="J782" s="125">
        <f t="shared" ref="J782" si="2859">IFERROR(I782/D775,"-")</f>
        <v>0</v>
      </c>
      <c r="K782" s="127" t="str">
        <f t="shared" si="2669"/>
        <v>-</v>
      </c>
      <c r="L782" s="464"/>
      <c r="M782" s="123" t="s">
        <v>164</v>
      </c>
      <c r="N782" s="209" t="s">
        <v>165</v>
      </c>
      <c r="O782" s="124">
        <v>16863</v>
      </c>
      <c r="P782" s="125">
        <f t="shared" ref="P782" si="2860">IFERROR(O782/O785,"-")</f>
        <v>4.3796814777107118E-2</v>
      </c>
      <c r="Q782" s="126">
        <v>1</v>
      </c>
      <c r="R782" s="125">
        <f t="shared" ref="R782" si="2861">IFERROR(Q782/L775,"-")</f>
        <v>0.2</v>
      </c>
      <c r="S782" s="127">
        <f t="shared" si="2671"/>
        <v>16863</v>
      </c>
      <c r="T782" s="122"/>
      <c r="U782" s="122"/>
      <c r="V782" s="122"/>
      <c r="W782" s="122"/>
      <c r="X782" s="122"/>
      <c r="Y782" s="129"/>
    </row>
    <row r="783" spans="2:25" ht="14.25" customHeight="1">
      <c r="B783" s="458"/>
      <c r="C783" s="461"/>
      <c r="D783" s="464"/>
      <c r="E783" s="123" t="s">
        <v>166</v>
      </c>
      <c r="F783" s="209" t="s">
        <v>167</v>
      </c>
      <c r="G783" s="124">
        <v>0</v>
      </c>
      <c r="H783" s="125">
        <f t="shared" ref="H783" si="2862">IFERROR(G783/G785,"-")</f>
        <v>0</v>
      </c>
      <c r="I783" s="126">
        <v>0</v>
      </c>
      <c r="J783" s="125">
        <f t="shared" ref="J783" si="2863">IFERROR(I783/D775,"-")</f>
        <v>0</v>
      </c>
      <c r="K783" s="127" t="str">
        <f t="shared" si="2669"/>
        <v>-</v>
      </c>
      <c r="L783" s="464"/>
      <c r="M783" s="123" t="s">
        <v>166</v>
      </c>
      <c r="N783" s="209" t="s">
        <v>167</v>
      </c>
      <c r="O783" s="124">
        <v>0</v>
      </c>
      <c r="P783" s="125">
        <f t="shared" ref="P783" si="2864">IFERROR(O783/O785,"-")</f>
        <v>0</v>
      </c>
      <c r="Q783" s="126">
        <v>0</v>
      </c>
      <c r="R783" s="125">
        <f t="shared" ref="R783" si="2865">IFERROR(Q783/L775,"-")</f>
        <v>0</v>
      </c>
      <c r="S783" s="127" t="str">
        <f t="shared" si="2671"/>
        <v>-</v>
      </c>
      <c r="T783" s="122"/>
      <c r="U783" s="122"/>
      <c r="V783" s="122"/>
      <c r="W783" s="122"/>
      <c r="X783" s="122"/>
      <c r="Y783" s="129"/>
    </row>
    <row r="784" spans="2:25" ht="14.25" customHeight="1">
      <c r="B784" s="458"/>
      <c r="C784" s="461"/>
      <c r="D784" s="464"/>
      <c r="E784" s="130" t="s">
        <v>177</v>
      </c>
      <c r="F784" s="210" t="s">
        <v>178</v>
      </c>
      <c r="G784" s="131">
        <v>1051100</v>
      </c>
      <c r="H784" s="132">
        <f t="shared" ref="H784" si="2866">IFERROR(G784/G785,"-")</f>
        <v>0.52875185686927184</v>
      </c>
      <c r="I784" s="133">
        <v>2</v>
      </c>
      <c r="J784" s="132">
        <f t="shared" ref="J784" si="2867">IFERROR(I784/D775,"-")</f>
        <v>0.2857142857142857</v>
      </c>
      <c r="K784" s="134">
        <f t="shared" si="2669"/>
        <v>525550</v>
      </c>
      <c r="L784" s="464"/>
      <c r="M784" s="130" t="s">
        <v>177</v>
      </c>
      <c r="N784" s="210" t="s">
        <v>178</v>
      </c>
      <c r="O784" s="131">
        <v>31866</v>
      </c>
      <c r="P784" s="132">
        <f t="shared" ref="P784" si="2868">IFERROR(O784/O785,"-")</f>
        <v>8.2762812055227147E-2</v>
      </c>
      <c r="Q784" s="133">
        <v>1</v>
      </c>
      <c r="R784" s="132">
        <f t="shared" ref="R784" si="2869">IFERROR(Q784/L775,"-")</f>
        <v>0.2</v>
      </c>
      <c r="S784" s="134">
        <f t="shared" si="2671"/>
        <v>31866</v>
      </c>
      <c r="T784" s="122"/>
      <c r="U784" s="122"/>
      <c r="V784" s="122"/>
      <c r="W784" s="122"/>
      <c r="X784" s="122"/>
      <c r="Y784" s="129"/>
    </row>
    <row r="785" spans="2:25" ht="14.25" customHeight="1">
      <c r="B785" s="459"/>
      <c r="C785" s="462"/>
      <c r="D785" s="465"/>
      <c r="E785" s="135" t="s">
        <v>179</v>
      </c>
      <c r="F785" s="211"/>
      <c r="G785" s="136">
        <v>1987889</v>
      </c>
      <c r="H785" s="137" t="s">
        <v>181</v>
      </c>
      <c r="I785" s="138">
        <v>6</v>
      </c>
      <c r="J785" s="137">
        <f t="shared" ref="J785" si="2870">IFERROR(I785/D775,"-")</f>
        <v>0.8571428571428571</v>
      </c>
      <c r="K785" s="139">
        <f t="shared" si="2669"/>
        <v>331314.83333333331</v>
      </c>
      <c r="L785" s="465"/>
      <c r="M785" s="135" t="s">
        <v>179</v>
      </c>
      <c r="N785" s="211"/>
      <c r="O785" s="136">
        <v>385028</v>
      </c>
      <c r="P785" s="137" t="s">
        <v>181</v>
      </c>
      <c r="Q785" s="138">
        <v>4</v>
      </c>
      <c r="R785" s="137">
        <f t="shared" ref="R785" si="2871">IFERROR(Q785/L775,"-")</f>
        <v>0.8</v>
      </c>
      <c r="S785" s="139">
        <f t="shared" si="2671"/>
        <v>96257</v>
      </c>
      <c r="T785" s="122"/>
      <c r="U785" s="122"/>
      <c r="V785" s="122"/>
      <c r="W785" s="122"/>
      <c r="X785" s="122"/>
      <c r="Y785" s="129"/>
    </row>
    <row r="786" spans="2:25" ht="14.25" customHeight="1">
      <c r="B786" s="457">
        <v>72</v>
      </c>
      <c r="C786" s="460" t="s">
        <v>32</v>
      </c>
      <c r="D786" s="463">
        <f t="shared" ref="D786" si="2872">VLOOKUP(C786,$V$5:$X$78,2,0)</f>
        <v>0</v>
      </c>
      <c r="E786" s="117" t="s">
        <v>150</v>
      </c>
      <c r="F786" s="207" t="s">
        <v>151</v>
      </c>
      <c r="G786" s="118">
        <v>0</v>
      </c>
      <c r="H786" s="119" t="str">
        <f t="shared" ref="H786" si="2873">IFERROR(G786/G796,"-")</f>
        <v>-</v>
      </c>
      <c r="I786" s="120">
        <v>0</v>
      </c>
      <c r="J786" s="119" t="str">
        <f t="shared" ref="J786" si="2874">IFERROR(I786/D786,"-")</f>
        <v>-</v>
      </c>
      <c r="K786" s="121" t="str">
        <f t="shared" si="2669"/>
        <v>-</v>
      </c>
      <c r="L786" s="463">
        <f t="shared" ref="L786" si="2875">VLOOKUP(C786,$V$5:$X$78,3,0)</f>
        <v>0</v>
      </c>
      <c r="M786" s="117" t="s">
        <v>150</v>
      </c>
      <c r="N786" s="207" t="s">
        <v>151</v>
      </c>
      <c r="O786" s="118">
        <v>0</v>
      </c>
      <c r="P786" s="119" t="str">
        <f t="shared" ref="P786" si="2876">IFERROR(O786/O796,"-")</f>
        <v>-</v>
      </c>
      <c r="Q786" s="120">
        <v>0</v>
      </c>
      <c r="R786" s="119" t="str">
        <f t="shared" ref="R786" si="2877">IFERROR(Q786/L786,"-")</f>
        <v>-</v>
      </c>
      <c r="S786" s="121" t="str">
        <f t="shared" si="2671"/>
        <v>-</v>
      </c>
      <c r="T786" s="122"/>
      <c r="U786" s="122"/>
      <c r="V786" s="122"/>
      <c r="W786" s="122"/>
      <c r="X786" s="122"/>
      <c r="Y786" s="129"/>
    </row>
    <row r="787" spans="2:25" ht="14.25" customHeight="1">
      <c r="B787" s="458"/>
      <c r="C787" s="461"/>
      <c r="D787" s="464"/>
      <c r="E787" s="123" t="s">
        <v>152</v>
      </c>
      <c r="F787" s="208" t="s">
        <v>153</v>
      </c>
      <c r="G787" s="124">
        <v>0</v>
      </c>
      <c r="H787" s="125" t="str">
        <f t="shared" ref="H787" si="2878">IFERROR(G787/G796,"-")</f>
        <v>-</v>
      </c>
      <c r="I787" s="126">
        <v>0</v>
      </c>
      <c r="J787" s="125" t="str">
        <f t="shared" ref="J787" si="2879">IFERROR(I787/D786,"-")</f>
        <v>-</v>
      </c>
      <c r="K787" s="127" t="str">
        <f t="shared" si="2669"/>
        <v>-</v>
      </c>
      <c r="L787" s="464"/>
      <c r="M787" s="123" t="s">
        <v>152</v>
      </c>
      <c r="N787" s="208" t="s">
        <v>153</v>
      </c>
      <c r="O787" s="124">
        <v>0</v>
      </c>
      <c r="P787" s="125" t="str">
        <f t="shared" ref="P787" si="2880">IFERROR(O787/O796,"-")</f>
        <v>-</v>
      </c>
      <c r="Q787" s="126">
        <v>0</v>
      </c>
      <c r="R787" s="125" t="str">
        <f t="shared" ref="R787" si="2881">IFERROR(Q787/L786,"-")</f>
        <v>-</v>
      </c>
      <c r="S787" s="127" t="str">
        <f t="shared" si="2671"/>
        <v>-</v>
      </c>
      <c r="T787" s="122"/>
      <c r="U787" s="122"/>
      <c r="V787" s="122"/>
      <c r="W787" s="122"/>
      <c r="X787" s="122"/>
      <c r="Y787" s="129"/>
    </row>
    <row r="788" spans="2:25" ht="14.25" customHeight="1">
      <c r="B788" s="458"/>
      <c r="C788" s="461"/>
      <c r="D788" s="464"/>
      <c r="E788" s="123" t="s">
        <v>154</v>
      </c>
      <c r="F788" s="209" t="s">
        <v>155</v>
      </c>
      <c r="G788" s="124">
        <v>0</v>
      </c>
      <c r="H788" s="125" t="str">
        <f t="shared" ref="H788" si="2882">IFERROR(G788/G796,"-")</f>
        <v>-</v>
      </c>
      <c r="I788" s="126">
        <v>0</v>
      </c>
      <c r="J788" s="125" t="str">
        <f t="shared" ref="J788" si="2883">IFERROR(I788/D786,"-")</f>
        <v>-</v>
      </c>
      <c r="K788" s="127" t="str">
        <f t="shared" si="2669"/>
        <v>-</v>
      </c>
      <c r="L788" s="464"/>
      <c r="M788" s="123" t="s">
        <v>154</v>
      </c>
      <c r="N788" s="209" t="s">
        <v>155</v>
      </c>
      <c r="O788" s="124">
        <v>0</v>
      </c>
      <c r="P788" s="125" t="str">
        <f t="shared" ref="P788" si="2884">IFERROR(O788/O796,"-")</f>
        <v>-</v>
      </c>
      <c r="Q788" s="126">
        <v>0</v>
      </c>
      <c r="R788" s="125" t="str">
        <f t="shared" ref="R788" si="2885">IFERROR(Q788/L786,"-")</f>
        <v>-</v>
      </c>
      <c r="S788" s="127" t="str">
        <f t="shared" si="2671"/>
        <v>-</v>
      </c>
      <c r="T788" s="122"/>
      <c r="U788" s="122"/>
      <c r="V788" s="122"/>
      <c r="W788" s="122"/>
      <c r="X788" s="122"/>
      <c r="Y788" s="129"/>
    </row>
    <row r="789" spans="2:25" ht="14.25" customHeight="1">
      <c r="B789" s="458"/>
      <c r="C789" s="461"/>
      <c r="D789" s="464"/>
      <c r="E789" s="123" t="s">
        <v>156</v>
      </c>
      <c r="F789" s="209" t="s">
        <v>157</v>
      </c>
      <c r="G789" s="124">
        <v>0</v>
      </c>
      <c r="H789" s="125" t="str">
        <f t="shared" ref="H789" si="2886">IFERROR(G789/G796,"-")</f>
        <v>-</v>
      </c>
      <c r="I789" s="126">
        <v>0</v>
      </c>
      <c r="J789" s="125" t="str">
        <f t="shared" ref="J789" si="2887">IFERROR(I789/D786,"-")</f>
        <v>-</v>
      </c>
      <c r="K789" s="127" t="str">
        <f t="shared" si="2669"/>
        <v>-</v>
      </c>
      <c r="L789" s="464"/>
      <c r="M789" s="123" t="s">
        <v>156</v>
      </c>
      <c r="N789" s="209" t="s">
        <v>157</v>
      </c>
      <c r="O789" s="124">
        <v>0</v>
      </c>
      <c r="P789" s="125" t="str">
        <f t="shared" ref="P789" si="2888">IFERROR(O789/O796,"-")</f>
        <v>-</v>
      </c>
      <c r="Q789" s="126">
        <v>0</v>
      </c>
      <c r="R789" s="125" t="str">
        <f t="shared" ref="R789" si="2889">IFERROR(Q789/L786,"-")</f>
        <v>-</v>
      </c>
      <c r="S789" s="127" t="str">
        <f t="shared" si="2671"/>
        <v>-</v>
      </c>
      <c r="T789" s="122"/>
      <c r="U789" s="122"/>
      <c r="V789" s="122"/>
      <c r="W789" s="122"/>
      <c r="X789" s="122"/>
      <c r="Y789" s="129"/>
    </row>
    <row r="790" spans="2:25" ht="14.25" customHeight="1">
      <c r="B790" s="458"/>
      <c r="C790" s="461"/>
      <c r="D790" s="464"/>
      <c r="E790" s="123" t="s">
        <v>158</v>
      </c>
      <c r="F790" s="209" t="s">
        <v>159</v>
      </c>
      <c r="G790" s="124">
        <v>0</v>
      </c>
      <c r="H790" s="125" t="str">
        <f t="shared" ref="H790" si="2890">IFERROR(G790/G796,"-")</f>
        <v>-</v>
      </c>
      <c r="I790" s="126">
        <v>0</v>
      </c>
      <c r="J790" s="125" t="str">
        <f t="shared" ref="J790" si="2891">IFERROR(I790/D786,"-")</f>
        <v>-</v>
      </c>
      <c r="K790" s="127" t="str">
        <f t="shared" si="2669"/>
        <v>-</v>
      </c>
      <c r="L790" s="464"/>
      <c r="M790" s="123" t="s">
        <v>158</v>
      </c>
      <c r="N790" s="209" t="s">
        <v>159</v>
      </c>
      <c r="O790" s="124">
        <v>0</v>
      </c>
      <c r="P790" s="125" t="str">
        <f t="shared" ref="P790" si="2892">IFERROR(O790/O796,"-")</f>
        <v>-</v>
      </c>
      <c r="Q790" s="126">
        <v>0</v>
      </c>
      <c r="R790" s="125" t="str">
        <f t="shared" ref="R790" si="2893">IFERROR(Q790/L786,"-")</f>
        <v>-</v>
      </c>
      <c r="S790" s="127" t="str">
        <f t="shared" si="2671"/>
        <v>-</v>
      </c>
      <c r="T790" s="122"/>
      <c r="U790" s="122"/>
      <c r="V790" s="122"/>
      <c r="W790" s="122"/>
      <c r="X790" s="122"/>
      <c r="Y790" s="129"/>
    </row>
    <row r="791" spans="2:25" ht="14.25" customHeight="1">
      <c r="B791" s="458"/>
      <c r="C791" s="461"/>
      <c r="D791" s="464"/>
      <c r="E791" s="123" t="s">
        <v>160</v>
      </c>
      <c r="F791" s="209" t="s">
        <v>161</v>
      </c>
      <c r="G791" s="124">
        <v>0</v>
      </c>
      <c r="H791" s="125" t="str">
        <f t="shared" ref="H791" si="2894">IFERROR(G791/G796,"-")</f>
        <v>-</v>
      </c>
      <c r="I791" s="126">
        <v>0</v>
      </c>
      <c r="J791" s="125" t="str">
        <f t="shared" ref="J791" si="2895">IFERROR(I791/D786,"-")</f>
        <v>-</v>
      </c>
      <c r="K791" s="127" t="str">
        <f t="shared" si="2669"/>
        <v>-</v>
      </c>
      <c r="L791" s="464"/>
      <c r="M791" s="123" t="s">
        <v>160</v>
      </c>
      <c r="N791" s="209" t="s">
        <v>161</v>
      </c>
      <c r="O791" s="124">
        <v>0</v>
      </c>
      <c r="P791" s="125" t="str">
        <f t="shared" ref="P791" si="2896">IFERROR(O791/O796,"-")</f>
        <v>-</v>
      </c>
      <c r="Q791" s="126">
        <v>0</v>
      </c>
      <c r="R791" s="125" t="str">
        <f t="shared" ref="R791" si="2897">IFERROR(Q791/L786,"-")</f>
        <v>-</v>
      </c>
      <c r="S791" s="127" t="str">
        <f t="shared" si="2671"/>
        <v>-</v>
      </c>
      <c r="T791" s="122"/>
      <c r="U791" s="122"/>
      <c r="V791" s="122"/>
      <c r="W791" s="122"/>
      <c r="X791" s="122"/>
      <c r="Y791" s="129"/>
    </row>
    <row r="792" spans="2:25" ht="14.25" customHeight="1">
      <c r="B792" s="458"/>
      <c r="C792" s="461"/>
      <c r="D792" s="464"/>
      <c r="E792" s="123" t="s">
        <v>162</v>
      </c>
      <c r="F792" s="209" t="s">
        <v>163</v>
      </c>
      <c r="G792" s="124">
        <v>0</v>
      </c>
      <c r="H792" s="125" t="str">
        <f t="shared" ref="H792" si="2898">IFERROR(G792/G796,"-")</f>
        <v>-</v>
      </c>
      <c r="I792" s="126">
        <v>0</v>
      </c>
      <c r="J792" s="125" t="str">
        <f t="shared" ref="J792" si="2899">IFERROR(I792/D786,"-")</f>
        <v>-</v>
      </c>
      <c r="K792" s="127" t="str">
        <f t="shared" si="2669"/>
        <v>-</v>
      </c>
      <c r="L792" s="464"/>
      <c r="M792" s="123" t="s">
        <v>162</v>
      </c>
      <c r="N792" s="209" t="s">
        <v>163</v>
      </c>
      <c r="O792" s="124">
        <v>0</v>
      </c>
      <c r="P792" s="125" t="str">
        <f t="shared" ref="P792" si="2900">IFERROR(O792/O796,"-")</f>
        <v>-</v>
      </c>
      <c r="Q792" s="126">
        <v>0</v>
      </c>
      <c r="R792" s="125" t="str">
        <f t="shared" ref="R792" si="2901">IFERROR(Q792/L786,"-")</f>
        <v>-</v>
      </c>
      <c r="S792" s="127" t="str">
        <f t="shared" si="2671"/>
        <v>-</v>
      </c>
      <c r="T792" s="122"/>
      <c r="U792" s="122"/>
      <c r="V792" s="122"/>
      <c r="W792" s="122"/>
      <c r="X792" s="122"/>
      <c r="Y792" s="129"/>
    </row>
    <row r="793" spans="2:25" ht="14.25" customHeight="1">
      <c r="B793" s="458"/>
      <c r="C793" s="461"/>
      <c r="D793" s="464"/>
      <c r="E793" s="123" t="s">
        <v>164</v>
      </c>
      <c r="F793" s="209" t="s">
        <v>165</v>
      </c>
      <c r="G793" s="124">
        <v>0</v>
      </c>
      <c r="H793" s="125" t="str">
        <f t="shared" ref="H793" si="2902">IFERROR(G793/G796,"-")</f>
        <v>-</v>
      </c>
      <c r="I793" s="126">
        <v>0</v>
      </c>
      <c r="J793" s="125" t="str">
        <f t="shared" ref="J793" si="2903">IFERROR(I793/D786,"-")</f>
        <v>-</v>
      </c>
      <c r="K793" s="127" t="str">
        <f t="shared" si="2669"/>
        <v>-</v>
      </c>
      <c r="L793" s="464"/>
      <c r="M793" s="123" t="s">
        <v>164</v>
      </c>
      <c r="N793" s="209" t="s">
        <v>165</v>
      </c>
      <c r="O793" s="124">
        <v>0</v>
      </c>
      <c r="P793" s="125" t="str">
        <f t="shared" ref="P793" si="2904">IFERROR(O793/O796,"-")</f>
        <v>-</v>
      </c>
      <c r="Q793" s="126">
        <v>0</v>
      </c>
      <c r="R793" s="125" t="str">
        <f t="shared" ref="R793" si="2905">IFERROR(Q793/L786,"-")</f>
        <v>-</v>
      </c>
      <c r="S793" s="127" t="str">
        <f t="shared" si="2671"/>
        <v>-</v>
      </c>
      <c r="T793" s="122"/>
      <c r="U793" s="122"/>
      <c r="V793" s="122"/>
      <c r="W793" s="122"/>
      <c r="X793" s="122"/>
      <c r="Y793" s="129"/>
    </row>
    <row r="794" spans="2:25" ht="14.25" customHeight="1">
      <c r="B794" s="458"/>
      <c r="C794" s="461"/>
      <c r="D794" s="464"/>
      <c r="E794" s="123" t="s">
        <v>166</v>
      </c>
      <c r="F794" s="209" t="s">
        <v>167</v>
      </c>
      <c r="G794" s="124">
        <v>0</v>
      </c>
      <c r="H794" s="125" t="str">
        <f t="shared" ref="H794" si="2906">IFERROR(G794/G796,"-")</f>
        <v>-</v>
      </c>
      <c r="I794" s="126">
        <v>0</v>
      </c>
      <c r="J794" s="125" t="str">
        <f t="shared" ref="J794" si="2907">IFERROR(I794/D786,"-")</f>
        <v>-</v>
      </c>
      <c r="K794" s="127" t="str">
        <f t="shared" si="2669"/>
        <v>-</v>
      </c>
      <c r="L794" s="464"/>
      <c r="M794" s="123" t="s">
        <v>166</v>
      </c>
      <c r="N794" s="209" t="s">
        <v>167</v>
      </c>
      <c r="O794" s="124">
        <v>0</v>
      </c>
      <c r="P794" s="125" t="str">
        <f t="shared" ref="P794" si="2908">IFERROR(O794/O796,"-")</f>
        <v>-</v>
      </c>
      <c r="Q794" s="126">
        <v>0</v>
      </c>
      <c r="R794" s="125" t="str">
        <f t="shared" ref="R794" si="2909">IFERROR(Q794/L786,"-")</f>
        <v>-</v>
      </c>
      <c r="S794" s="127" t="str">
        <f t="shared" si="2671"/>
        <v>-</v>
      </c>
      <c r="T794" s="122"/>
      <c r="U794" s="122"/>
      <c r="V794" s="122"/>
      <c r="W794" s="122"/>
      <c r="X794" s="122"/>
      <c r="Y794" s="129"/>
    </row>
    <row r="795" spans="2:25" ht="14.25" customHeight="1">
      <c r="B795" s="458"/>
      <c r="C795" s="461"/>
      <c r="D795" s="464"/>
      <c r="E795" s="130" t="s">
        <v>177</v>
      </c>
      <c r="F795" s="210" t="s">
        <v>178</v>
      </c>
      <c r="G795" s="131">
        <v>0</v>
      </c>
      <c r="H795" s="132" t="str">
        <f t="shared" ref="H795" si="2910">IFERROR(G795/G796,"-")</f>
        <v>-</v>
      </c>
      <c r="I795" s="133">
        <v>0</v>
      </c>
      <c r="J795" s="132" t="str">
        <f t="shared" ref="J795" si="2911">IFERROR(I795/D786,"-")</f>
        <v>-</v>
      </c>
      <c r="K795" s="134" t="str">
        <f t="shared" si="2669"/>
        <v>-</v>
      </c>
      <c r="L795" s="464"/>
      <c r="M795" s="130" t="s">
        <v>177</v>
      </c>
      <c r="N795" s="210" t="s">
        <v>178</v>
      </c>
      <c r="O795" s="131">
        <v>0</v>
      </c>
      <c r="P795" s="132" t="str">
        <f t="shared" ref="P795" si="2912">IFERROR(O795/O796,"-")</f>
        <v>-</v>
      </c>
      <c r="Q795" s="133">
        <v>0</v>
      </c>
      <c r="R795" s="132" t="str">
        <f t="shared" ref="R795" si="2913">IFERROR(Q795/L786,"-")</f>
        <v>-</v>
      </c>
      <c r="S795" s="134" t="str">
        <f t="shared" si="2671"/>
        <v>-</v>
      </c>
      <c r="T795" s="122"/>
      <c r="U795" s="122"/>
      <c r="V795" s="122"/>
      <c r="W795" s="122"/>
      <c r="X795" s="122"/>
      <c r="Y795" s="129"/>
    </row>
    <row r="796" spans="2:25" ht="14.25" customHeight="1">
      <c r="B796" s="459"/>
      <c r="C796" s="462"/>
      <c r="D796" s="465"/>
      <c r="E796" s="135" t="s">
        <v>179</v>
      </c>
      <c r="F796" s="211"/>
      <c r="G796" s="136">
        <v>0</v>
      </c>
      <c r="H796" s="137" t="s">
        <v>181</v>
      </c>
      <c r="I796" s="138">
        <v>0</v>
      </c>
      <c r="J796" s="137" t="str">
        <f t="shared" ref="J796" si="2914">IFERROR(I796/D786,"-")</f>
        <v>-</v>
      </c>
      <c r="K796" s="139" t="str">
        <f t="shared" ref="K796:K818" si="2915">IFERROR(G796/I796,"-")</f>
        <v>-</v>
      </c>
      <c r="L796" s="465"/>
      <c r="M796" s="135" t="s">
        <v>179</v>
      </c>
      <c r="N796" s="211"/>
      <c r="O796" s="136">
        <v>0</v>
      </c>
      <c r="P796" s="137" t="s">
        <v>181</v>
      </c>
      <c r="Q796" s="138">
        <v>0</v>
      </c>
      <c r="R796" s="137" t="str">
        <f t="shared" ref="R796" si="2916">IFERROR(Q796/L786,"-")</f>
        <v>-</v>
      </c>
      <c r="S796" s="139" t="str">
        <f t="shared" ref="S796:S818" si="2917">IFERROR(O796/Q796,"-")</f>
        <v>-</v>
      </c>
      <c r="T796" s="122"/>
      <c r="U796" s="122"/>
      <c r="V796" s="122"/>
      <c r="W796" s="122"/>
      <c r="X796" s="122"/>
      <c r="Y796" s="129"/>
    </row>
    <row r="797" spans="2:25" ht="14.25" customHeight="1">
      <c r="B797" s="457">
        <v>73</v>
      </c>
      <c r="C797" s="460" t="s">
        <v>33</v>
      </c>
      <c r="D797" s="463">
        <f t="shared" ref="D797" si="2918">VLOOKUP(C797,$V$5:$X$78,2,0)</f>
        <v>2</v>
      </c>
      <c r="E797" s="117" t="s">
        <v>150</v>
      </c>
      <c r="F797" s="207" t="s">
        <v>151</v>
      </c>
      <c r="G797" s="118">
        <v>218016</v>
      </c>
      <c r="H797" s="119">
        <f t="shared" ref="H797" si="2919">IFERROR(G797/G807,"-")</f>
        <v>0.53340379618619804</v>
      </c>
      <c r="I797" s="120">
        <v>2</v>
      </c>
      <c r="J797" s="119">
        <f t="shared" ref="J797" si="2920">IFERROR(I797/D797,"-")</f>
        <v>1</v>
      </c>
      <c r="K797" s="121">
        <f t="shared" si="2915"/>
        <v>109008</v>
      </c>
      <c r="L797" s="463">
        <f t="shared" ref="L797" si="2921">VLOOKUP(C797,$V$5:$X$78,3,0)</f>
        <v>4</v>
      </c>
      <c r="M797" s="117" t="s">
        <v>150</v>
      </c>
      <c r="N797" s="207" t="s">
        <v>151</v>
      </c>
      <c r="O797" s="118">
        <v>2257</v>
      </c>
      <c r="P797" s="119">
        <f t="shared" ref="P797" si="2922">IFERROR(O797/O807,"-")</f>
        <v>1.0605355775149542E-2</v>
      </c>
      <c r="Q797" s="120">
        <v>1</v>
      </c>
      <c r="R797" s="119">
        <f t="shared" ref="R797" si="2923">IFERROR(Q797/L797,"-")</f>
        <v>0.25</v>
      </c>
      <c r="S797" s="121">
        <f t="shared" si="2917"/>
        <v>2257</v>
      </c>
      <c r="T797" s="122"/>
      <c r="U797" s="122"/>
      <c r="V797" s="122"/>
      <c r="W797" s="122"/>
      <c r="X797" s="122"/>
      <c r="Y797" s="129"/>
    </row>
    <row r="798" spans="2:25" ht="14.25" customHeight="1">
      <c r="B798" s="458"/>
      <c r="C798" s="461"/>
      <c r="D798" s="464"/>
      <c r="E798" s="123" t="s">
        <v>152</v>
      </c>
      <c r="F798" s="208" t="s">
        <v>153</v>
      </c>
      <c r="G798" s="124">
        <v>30252</v>
      </c>
      <c r="H798" s="125">
        <f t="shared" ref="H798" si="2924">IFERROR(G798/G807,"-")</f>
        <v>7.4015355030020116E-2</v>
      </c>
      <c r="I798" s="126">
        <v>1</v>
      </c>
      <c r="J798" s="125">
        <f t="shared" ref="J798" si="2925">IFERROR(I798/D797,"-")</f>
        <v>0.5</v>
      </c>
      <c r="K798" s="127">
        <f t="shared" si="2915"/>
        <v>30252</v>
      </c>
      <c r="L798" s="464"/>
      <c r="M798" s="123" t="s">
        <v>152</v>
      </c>
      <c r="N798" s="208" t="s">
        <v>153</v>
      </c>
      <c r="O798" s="124">
        <v>68185</v>
      </c>
      <c r="P798" s="125">
        <f t="shared" ref="P798" si="2926">IFERROR(O798/O807,"-")</f>
        <v>0.32039263780619032</v>
      </c>
      <c r="Q798" s="126">
        <v>2</v>
      </c>
      <c r="R798" s="125">
        <f t="shared" ref="R798" si="2927">IFERROR(Q798/L797,"-")</f>
        <v>0.5</v>
      </c>
      <c r="S798" s="127">
        <f t="shared" si="2917"/>
        <v>34092.5</v>
      </c>
      <c r="T798" s="122"/>
      <c r="U798" s="122"/>
      <c r="V798" s="122"/>
      <c r="W798" s="122"/>
      <c r="X798" s="122"/>
      <c r="Y798" s="129"/>
    </row>
    <row r="799" spans="2:25" ht="14.25" customHeight="1">
      <c r="B799" s="458"/>
      <c r="C799" s="461"/>
      <c r="D799" s="464"/>
      <c r="E799" s="123" t="s">
        <v>154</v>
      </c>
      <c r="F799" s="209" t="s">
        <v>155</v>
      </c>
      <c r="G799" s="124">
        <v>70909</v>
      </c>
      <c r="H799" s="125">
        <f t="shared" ref="H799" si="2928">IFERROR(G799/G807,"-")</f>
        <v>0.17348786228426868</v>
      </c>
      <c r="I799" s="126">
        <v>2</v>
      </c>
      <c r="J799" s="125">
        <f t="shared" ref="J799" si="2929">IFERROR(I799/D797,"-")</f>
        <v>1</v>
      </c>
      <c r="K799" s="127">
        <f t="shared" si="2915"/>
        <v>35454.5</v>
      </c>
      <c r="L799" s="464"/>
      <c r="M799" s="123" t="s">
        <v>154</v>
      </c>
      <c r="N799" s="209" t="s">
        <v>155</v>
      </c>
      <c r="O799" s="124">
        <v>53585</v>
      </c>
      <c r="P799" s="125">
        <f t="shared" ref="P799" si="2930">IFERROR(O799/O807,"-")</f>
        <v>0.25178909579591857</v>
      </c>
      <c r="Q799" s="126">
        <v>2</v>
      </c>
      <c r="R799" s="125">
        <f t="shared" ref="R799" si="2931">IFERROR(Q799/L797,"-")</f>
        <v>0.5</v>
      </c>
      <c r="S799" s="127">
        <f t="shared" si="2917"/>
        <v>26792.5</v>
      </c>
      <c r="T799" s="122"/>
      <c r="U799" s="122"/>
      <c r="V799" s="122"/>
      <c r="W799" s="122"/>
      <c r="X799" s="122"/>
      <c r="Y799" s="129"/>
    </row>
    <row r="800" spans="2:25" ht="14.25" customHeight="1">
      <c r="B800" s="458"/>
      <c r="C800" s="461"/>
      <c r="D800" s="464"/>
      <c r="E800" s="123" t="s">
        <v>156</v>
      </c>
      <c r="F800" s="209" t="s">
        <v>157</v>
      </c>
      <c r="G800" s="124">
        <v>66262</v>
      </c>
      <c r="H800" s="125">
        <f t="shared" ref="H800" si="2932">IFERROR(G800/G807,"-")</f>
        <v>0.16211838737932013</v>
      </c>
      <c r="I800" s="126">
        <v>2</v>
      </c>
      <c r="J800" s="125">
        <f t="shared" ref="J800" si="2933">IFERROR(I800/D797,"-")</f>
        <v>1</v>
      </c>
      <c r="K800" s="127">
        <f t="shared" si="2915"/>
        <v>33131</v>
      </c>
      <c r="L800" s="464"/>
      <c r="M800" s="123" t="s">
        <v>156</v>
      </c>
      <c r="N800" s="209" t="s">
        <v>157</v>
      </c>
      <c r="O800" s="124">
        <v>5123</v>
      </c>
      <c r="P800" s="125">
        <f t="shared" ref="P800" si="2934">IFERROR(O800/O807,"-")</f>
        <v>2.4072325049220692E-2</v>
      </c>
      <c r="Q800" s="126">
        <v>1</v>
      </c>
      <c r="R800" s="125">
        <f t="shared" ref="R800" si="2935">IFERROR(Q800/L797,"-")</f>
        <v>0.25</v>
      </c>
      <c r="S800" s="127">
        <f t="shared" si="2917"/>
        <v>5123</v>
      </c>
      <c r="T800" s="122"/>
      <c r="U800" s="122"/>
      <c r="V800" s="122"/>
      <c r="W800" s="122"/>
      <c r="X800" s="122"/>
      <c r="Y800" s="129"/>
    </row>
    <row r="801" spans="2:25" ht="14.25" customHeight="1">
      <c r="B801" s="458"/>
      <c r="C801" s="461"/>
      <c r="D801" s="464"/>
      <c r="E801" s="123" t="s">
        <v>158</v>
      </c>
      <c r="F801" s="209" t="s">
        <v>159</v>
      </c>
      <c r="G801" s="124">
        <v>0</v>
      </c>
      <c r="H801" s="125">
        <f t="shared" ref="H801" si="2936">IFERROR(G801/G807,"-")</f>
        <v>0</v>
      </c>
      <c r="I801" s="126">
        <v>0</v>
      </c>
      <c r="J801" s="125">
        <f t="shared" ref="J801" si="2937">IFERROR(I801/D797,"-")</f>
        <v>0</v>
      </c>
      <c r="K801" s="127" t="str">
        <f t="shared" si="2915"/>
        <v>-</v>
      </c>
      <c r="L801" s="464"/>
      <c r="M801" s="123" t="s">
        <v>158</v>
      </c>
      <c r="N801" s="209" t="s">
        <v>159</v>
      </c>
      <c r="O801" s="124">
        <v>0</v>
      </c>
      <c r="P801" s="125">
        <f t="shared" ref="P801" si="2938">IFERROR(O801/O807,"-")</f>
        <v>0</v>
      </c>
      <c r="Q801" s="126">
        <v>0</v>
      </c>
      <c r="R801" s="125">
        <f t="shared" ref="R801" si="2939">IFERROR(Q801/L797,"-")</f>
        <v>0</v>
      </c>
      <c r="S801" s="127" t="str">
        <f t="shared" si="2917"/>
        <v>-</v>
      </c>
      <c r="T801" s="122"/>
      <c r="U801" s="122"/>
      <c r="V801" s="122"/>
      <c r="W801" s="122"/>
      <c r="X801" s="122"/>
      <c r="Y801" s="129"/>
    </row>
    <row r="802" spans="2:25" ht="14.25" customHeight="1">
      <c r="B802" s="458"/>
      <c r="C802" s="461"/>
      <c r="D802" s="464"/>
      <c r="E802" s="123" t="s">
        <v>160</v>
      </c>
      <c r="F802" s="209" t="s">
        <v>161</v>
      </c>
      <c r="G802" s="124">
        <v>0</v>
      </c>
      <c r="H802" s="125">
        <f t="shared" ref="H802" si="2940">IFERROR(G802/G807,"-")</f>
        <v>0</v>
      </c>
      <c r="I802" s="126">
        <v>0</v>
      </c>
      <c r="J802" s="125">
        <f t="shared" ref="J802" si="2941">IFERROR(I802/D797,"-")</f>
        <v>0</v>
      </c>
      <c r="K802" s="127" t="str">
        <f t="shared" si="2915"/>
        <v>-</v>
      </c>
      <c r="L802" s="464"/>
      <c r="M802" s="123" t="s">
        <v>160</v>
      </c>
      <c r="N802" s="209" t="s">
        <v>161</v>
      </c>
      <c r="O802" s="124">
        <v>4117</v>
      </c>
      <c r="P802" s="125">
        <f t="shared" ref="P802" si="2942">IFERROR(O802/O807,"-")</f>
        <v>1.9345259072348544E-2</v>
      </c>
      <c r="Q802" s="126">
        <v>1</v>
      </c>
      <c r="R802" s="125">
        <f t="shared" ref="R802" si="2943">IFERROR(Q802/L797,"-")</f>
        <v>0.25</v>
      </c>
      <c r="S802" s="127">
        <f t="shared" si="2917"/>
        <v>4117</v>
      </c>
      <c r="T802" s="122"/>
      <c r="U802" s="122"/>
      <c r="V802" s="122"/>
      <c r="W802" s="122"/>
      <c r="X802" s="122"/>
      <c r="Y802" s="129"/>
    </row>
    <row r="803" spans="2:25" ht="14.25" customHeight="1">
      <c r="B803" s="458"/>
      <c r="C803" s="461"/>
      <c r="D803" s="464"/>
      <c r="E803" s="123" t="s">
        <v>162</v>
      </c>
      <c r="F803" s="209" t="s">
        <v>163</v>
      </c>
      <c r="G803" s="124">
        <v>0</v>
      </c>
      <c r="H803" s="125">
        <f t="shared" ref="H803" si="2944">IFERROR(G803/G807,"-")</f>
        <v>0</v>
      </c>
      <c r="I803" s="126">
        <v>0</v>
      </c>
      <c r="J803" s="125">
        <f t="shared" ref="J803" si="2945">IFERROR(I803/D797,"-")</f>
        <v>0</v>
      </c>
      <c r="K803" s="127" t="str">
        <f t="shared" si="2915"/>
        <v>-</v>
      </c>
      <c r="L803" s="464"/>
      <c r="M803" s="123" t="s">
        <v>162</v>
      </c>
      <c r="N803" s="209" t="s">
        <v>163</v>
      </c>
      <c r="O803" s="124">
        <v>64356</v>
      </c>
      <c r="P803" s="125">
        <f t="shared" ref="P803" si="2946">IFERROR(O803/O807,"-")</f>
        <v>0.30240065408308547</v>
      </c>
      <c r="Q803" s="126">
        <v>3</v>
      </c>
      <c r="R803" s="125">
        <f t="shared" ref="R803" si="2947">IFERROR(Q803/L797,"-")</f>
        <v>0.75</v>
      </c>
      <c r="S803" s="127">
        <f t="shared" si="2917"/>
        <v>21452</v>
      </c>
      <c r="T803" s="122"/>
      <c r="U803" s="122"/>
      <c r="V803" s="122"/>
      <c r="W803" s="122"/>
      <c r="X803" s="122"/>
      <c r="Y803" s="129"/>
    </row>
    <row r="804" spans="2:25" ht="14.25" customHeight="1">
      <c r="B804" s="458"/>
      <c r="C804" s="461"/>
      <c r="D804" s="464"/>
      <c r="E804" s="123" t="s">
        <v>164</v>
      </c>
      <c r="F804" s="209" t="s">
        <v>165</v>
      </c>
      <c r="G804" s="124">
        <v>0</v>
      </c>
      <c r="H804" s="125">
        <f t="shared" ref="H804" si="2948">IFERROR(G804/G807,"-")</f>
        <v>0</v>
      </c>
      <c r="I804" s="126">
        <v>0</v>
      </c>
      <c r="J804" s="125">
        <f t="shared" ref="J804" si="2949">IFERROR(I804/D797,"-")</f>
        <v>0</v>
      </c>
      <c r="K804" s="127" t="str">
        <f t="shared" si="2915"/>
        <v>-</v>
      </c>
      <c r="L804" s="464"/>
      <c r="M804" s="123" t="s">
        <v>164</v>
      </c>
      <c r="N804" s="209" t="s">
        <v>165</v>
      </c>
      <c r="O804" s="124">
        <v>0</v>
      </c>
      <c r="P804" s="125">
        <f t="shared" ref="P804" si="2950">IFERROR(O804/O807,"-")</f>
        <v>0</v>
      </c>
      <c r="Q804" s="126">
        <v>0</v>
      </c>
      <c r="R804" s="125">
        <f t="shared" ref="R804" si="2951">IFERROR(Q804/L797,"-")</f>
        <v>0</v>
      </c>
      <c r="S804" s="127" t="str">
        <f t="shared" si="2917"/>
        <v>-</v>
      </c>
      <c r="T804" s="122"/>
      <c r="U804" s="122"/>
      <c r="V804" s="122"/>
      <c r="W804" s="122"/>
      <c r="X804" s="122"/>
      <c r="Y804" s="129"/>
    </row>
    <row r="805" spans="2:25" ht="14.25" customHeight="1">
      <c r="B805" s="458"/>
      <c r="C805" s="461"/>
      <c r="D805" s="464"/>
      <c r="E805" s="123" t="s">
        <v>166</v>
      </c>
      <c r="F805" s="209" t="s">
        <v>167</v>
      </c>
      <c r="G805" s="124">
        <v>23287</v>
      </c>
      <c r="H805" s="125">
        <f t="shared" ref="H805" si="2952">IFERROR(G805/G807,"-")</f>
        <v>5.6974599120192988E-2</v>
      </c>
      <c r="I805" s="126">
        <v>1</v>
      </c>
      <c r="J805" s="125">
        <f t="shared" ref="J805" si="2953">IFERROR(I805/D797,"-")</f>
        <v>0.5</v>
      </c>
      <c r="K805" s="127">
        <f t="shared" si="2915"/>
        <v>23287</v>
      </c>
      <c r="L805" s="464"/>
      <c r="M805" s="123" t="s">
        <v>166</v>
      </c>
      <c r="N805" s="209" t="s">
        <v>167</v>
      </c>
      <c r="O805" s="124">
        <v>15194</v>
      </c>
      <c r="P805" s="125">
        <f t="shared" ref="P805" si="2954">IFERROR(O805/O807,"-")</f>
        <v>7.1394672418086905E-2</v>
      </c>
      <c r="Q805" s="126">
        <v>1</v>
      </c>
      <c r="R805" s="125">
        <f t="shared" ref="R805" si="2955">IFERROR(Q805/L797,"-")</f>
        <v>0.25</v>
      </c>
      <c r="S805" s="127">
        <f t="shared" si="2917"/>
        <v>15194</v>
      </c>
      <c r="T805" s="122"/>
      <c r="U805" s="122"/>
      <c r="V805" s="122"/>
      <c r="W805" s="122"/>
      <c r="X805" s="122"/>
      <c r="Y805" s="129"/>
    </row>
    <row r="806" spans="2:25" ht="14.25" customHeight="1">
      <c r="B806" s="458"/>
      <c r="C806" s="461"/>
      <c r="D806" s="464"/>
      <c r="E806" s="130" t="s">
        <v>177</v>
      </c>
      <c r="F806" s="210" t="s">
        <v>178</v>
      </c>
      <c r="G806" s="131">
        <v>0</v>
      </c>
      <c r="H806" s="132">
        <f t="shared" ref="H806" si="2956">IFERROR(G806/G807,"-")</f>
        <v>0</v>
      </c>
      <c r="I806" s="133">
        <v>0</v>
      </c>
      <c r="J806" s="132">
        <f t="shared" ref="J806" si="2957">IFERROR(I806/D797,"-")</f>
        <v>0</v>
      </c>
      <c r="K806" s="134" t="str">
        <f t="shared" si="2915"/>
        <v>-</v>
      </c>
      <c r="L806" s="464"/>
      <c r="M806" s="130" t="s">
        <v>177</v>
      </c>
      <c r="N806" s="210" t="s">
        <v>178</v>
      </c>
      <c r="O806" s="131">
        <v>0</v>
      </c>
      <c r="P806" s="132">
        <f t="shared" ref="P806" si="2958">IFERROR(O806/O807,"-")</f>
        <v>0</v>
      </c>
      <c r="Q806" s="133">
        <v>0</v>
      </c>
      <c r="R806" s="132">
        <f t="shared" ref="R806" si="2959">IFERROR(Q806/L797,"-")</f>
        <v>0</v>
      </c>
      <c r="S806" s="134" t="str">
        <f t="shared" si="2917"/>
        <v>-</v>
      </c>
      <c r="T806" s="122"/>
      <c r="U806" s="122"/>
      <c r="V806" s="122"/>
      <c r="W806" s="122"/>
      <c r="X806" s="122"/>
      <c r="Y806" s="129"/>
    </row>
    <row r="807" spans="2:25" ht="14.25" customHeight="1">
      <c r="B807" s="459"/>
      <c r="C807" s="462"/>
      <c r="D807" s="465"/>
      <c r="E807" s="135" t="s">
        <v>179</v>
      </c>
      <c r="F807" s="211"/>
      <c r="G807" s="136">
        <v>408726</v>
      </c>
      <c r="H807" s="137" t="s">
        <v>181</v>
      </c>
      <c r="I807" s="138">
        <v>2</v>
      </c>
      <c r="J807" s="137">
        <f t="shared" ref="J807" si="2960">IFERROR(I807/D797,"-")</f>
        <v>1</v>
      </c>
      <c r="K807" s="139">
        <f t="shared" si="2915"/>
        <v>204363</v>
      </c>
      <c r="L807" s="465"/>
      <c r="M807" s="135" t="s">
        <v>179</v>
      </c>
      <c r="N807" s="211"/>
      <c r="O807" s="136">
        <v>212817</v>
      </c>
      <c r="P807" s="137" t="s">
        <v>181</v>
      </c>
      <c r="Q807" s="138">
        <v>4</v>
      </c>
      <c r="R807" s="137">
        <f t="shared" ref="R807" si="2961">IFERROR(Q807/L797,"-")</f>
        <v>1</v>
      </c>
      <c r="S807" s="139">
        <f t="shared" si="2917"/>
        <v>53204.25</v>
      </c>
      <c r="T807" s="122"/>
      <c r="U807" s="122"/>
      <c r="V807" s="122"/>
      <c r="W807" s="122"/>
      <c r="X807" s="122"/>
      <c r="Y807" s="129"/>
    </row>
    <row r="808" spans="2:25" ht="14.25" customHeight="1">
      <c r="B808" s="457">
        <v>74</v>
      </c>
      <c r="C808" s="460" t="s">
        <v>34</v>
      </c>
      <c r="D808" s="463">
        <f t="shared" ref="D808" si="2962">VLOOKUP(C808,$V$5:$X$78,2,0)</f>
        <v>1</v>
      </c>
      <c r="E808" s="117" t="s">
        <v>150</v>
      </c>
      <c r="F808" s="207" t="s">
        <v>151</v>
      </c>
      <c r="G808" s="118">
        <v>3199</v>
      </c>
      <c r="H808" s="119">
        <f t="shared" ref="H808" si="2963">IFERROR(G808/G818,"-")</f>
        <v>6.6164760388012167E-2</v>
      </c>
      <c r="I808" s="120">
        <v>1</v>
      </c>
      <c r="J808" s="119">
        <f t="shared" ref="J808" si="2964">IFERROR(I808/D808,"-")</f>
        <v>1</v>
      </c>
      <c r="K808" s="121">
        <f t="shared" si="2915"/>
        <v>3199</v>
      </c>
      <c r="L808" s="463">
        <f t="shared" ref="L808" si="2965">VLOOKUP(C808,$V$5:$X$78,3,0)</f>
        <v>0</v>
      </c>
      <c r="M808" s="117" t="s">
        <v>150</v>
      </c>
      <c r="N808" s="207" t="s">
        <v>151</v>
      </c>
      <c r="O808" s="118">
        <v>0</v>
      </c>
      <c r="P808" s="119" t="str">
        <f t="shared" ref="P808" si="2966">IFERROR(O808/O818,"-")</f>
        <v>-</v>
      </c>
      <c r="Q808" s="120">
        <v>0</v>
      </c>
      <c r="R808" s="119" t="str">
        <f t="shared" ref="R808" si="2967">IFERROR(Q808/L808,"-")</f>
        <v>-</v>
      </c>
      <c r="S808" s="121" t="str">
        <f t="shared" si="2917"/>
        <v>-</v>
      </c>
      <c r="T808" s="122"/>
      <c r="U808" s="122"/>
      <c r="V808" s="122"/>
      <c r="W808" s="122"/>
      <c r="X808" s="122"/>
      <c r="Y808" s="129"/>
    </row>
    <row r="809" spans="2:25" ht="14.25" customHeight="1">
      <c r="B809" s="458"/>
      <c r="C809" s="461"/>
      <c r="D809" s="464"/>
      <c r="E809" s="123" t="s">
        <v>152</v>
      </c>
      <c r="F809" s="208" t="s">
        <v>153</v>
      </c>
      <c r="G809" s="124">
        <v>0</v>
      </c>
      <c r="H809" s="125">
        <f t="shared" ref="H809" si="2968">IFERROR(G809/G818,"-")</f>
        <v>0</v>
      </c>
      <c r="I809" s="126">
        <v>0</v>
      </c>
      <c r="J809" s="125">
        <f t="shared" ref="J809" si="2969">IFERROR(I809/D808,"-")</f>
        <v>0</v>
      </c>
      <c r="K809" s="127" t="str">
        <f t="shared" si="2915"/>
        <v>-</v>
      </c>
      <c r="L809" s="464"/>
      <c r="M809" s="123" t="s">
        <v>152</v>
      </c>
      <c r="N809" s="208" t="s">
        <v>153</v>
      </c>
      <c r="O809" s="124">
        <v>0</v>
      </c>
      <c r="P809" s="125" t="str">
        <f t="shared" ref="P809" si="2970">IFERROR(O809/O818,"-")</f>
        <v>-</v>
      </c>
      <c r="Q809" s="126">
        <v>0</v>
      </c>
      <c r="R809" s="125" t="str">
        <f t="shared" ref="R809" si="2971">IFERROR(Q809/L808,"-")</f>
        <v>-</v>
      </c>
      <c r="S809" s="127" t="str">
        <f t="shared" si="2917"/>
        <v>-</v>
      </c>
      <c r="T809" s="122"/>
      <c r="U809" s="122"/>
      <c r="V809" s="122"/>
      <c r="W809" s="122"/>
      <c r="X809" s="122"/>
      <c r="Y809" s="129"/>
    </row>
    <row r="810" spans="2:25" ht="14.25" customHeight="1">
      <c r="B810" s="458"/>
      <c r="C810" s="461"/>
      <c r="D810" s="464"/>
      <c r="E810" s="123" t="s">
        <v>154</v>
      </c>
      <c r="F810" s="209" t="s">
        <v>155</v>
      </c>
      <c r="G810" s="124">
        <v>45150</v>
      </c>
      <c r="H810" s="125">
        <f t="shared" ref="H810" si="2972">IFERROR(G810/G818,"-")</f>
        <v>0.93383523961198789</v>
      </c>
      <c r="I810" s="126">
        <v>1</v>
      </c>
      <c r="J810" s="125">
        <f t="shared" ref="J810" si="2973">IFERROR(I810/D808,"-")</f>
        <v>1</v>
      </c>
      <c r="K810" s="127">
        <f t="shared" si="2915"/>
        <v>45150</v>
      </c>
      <c r="L810" s="464"/>
      <c r="M810" s="123" t="s">
        <v>154</v>
      </c>
      <c r="N810" s="209" t="s">
        <v>155</v>
      </c>
      <c r="O810" s="124">
        <v>0</v>
      </c>
      <c r="P810" s="125" t="str">
        <f t="shared" ref="P810" si="2974">IFERROR(O810/O818,"-")</f>
        <v>-</v>
      </c>
      <c r="Q810" s="126">
        <v>0</v>
      </c>
      <c r="R810" s="125" t="str">
        <f t="shared" ref="R810" si="2975">IFERROR(Q810/L808,"-")</f>
        <v>-</v>
      </c>
      <c r="S810" s="127" t="str">
        <f t="shared" si="2917"/>
        <v>-</v>
      </c>
      <c r="T810" s="122"/>
      <c r="U810" s="122"/>
      <c r="V810" s="122"/>
      <c r="W810" s="122"/>
      <c r="X810" s="122"/>
      <c r="Y810" s="129"/>
    </row>
    <row r="811" spans="2:25" ht="14.25" customHeight="1">
      <c r="B811" s="458"/>
      <c r="C811" s="461"/>
      <c r="D811" s="464"/>
      <c r="E811" s="123" t="s">
        <v>156</v>
      </c>
      <c r="F811" s="209" t="s">
        <v>157</v>
      </c>
      <c r="G811" s="124">
        <v>0</v>
      </c>
      <c r="H811" s="125">
        <f t="shared" ref="H811" si="2976">IFERROR(G811/G818,"-")</f>
        <v>0</v>
      </c>
      <c r="I811" s="126">
        <v>0</v>
      </c>
      <c r="J811" s="125">
        <f t="shared" ref="J811" si="2977">IFERROR(I811/D808,"-")</f>
        <v>0</v>
      </c>
      <c r="K811" s="127" t="str">
        <f t="shared" si="2915"/>
        <v>-</v>
      </c>
      <c r="L811" s="464"/>
      <c r="M811" s="123" t="s">
        <v>156</v>
      </c>
      <c r="N811" s="209" t="s">
        <v>157</v>
      </c>
      <c r="O811" s="124">
        <v>0</v>
      </c>
      <c r="P811" s="125" t="str">
        <f t="shared" ref="P811" si="2978">IFERROR(O811/O818,"-")</f>
        <v>-</v>
      </c>
      <c r="Q811" s="126">
        <v>0</v>
      </c>
      <c r="R811" s="125" t="str">
        <f t="shared" ref="R811" si="2979">IFERROR(Q811/L808,"-")</f>
        <v>-</v>
      </c>
      <c r="S811" s="127" t="str">
        <f t="shared" si="2917"/>
        <v>-</v>
      </c>
      <c r="T811" s="122"/>
      <c r="U811" s="122"/>
      <c r="V811" s="122"/>
      <c r="W811" s="122"/>
      <c r="X811" s="122"/>
      <c r="Y811" s="129"/>
    </row>
    <row r="812" spans="2:25" ht="14.25" customHeight="1">
      <c r="B812" s="458"/>
      <c r="C812" s="461"/>
      <c r="D812" s="464"/>
      <c r="E812" s="123" t="s">
        <v>158</v>
      </c>
      <c r="F812" s="209" t="s">
        <v>159</v>
      </c>
      <c r="G812" s="124">
        <v>0</v>
      </c>
      <c r="H812" s="125">
        <f t="shared" ref="H812" si="2980">IFERROR(G812/G818,"-")</f>
        <v>0</v>
      </c>
      <c r="I812" s="126">
        <v>0</v>
      </c>
      <c r="J812" s="125">
        <f t="shared" ref="J812" si="2981">IFERROR(I812/D808,"-")</f>
        <v>0</v>
      </c>
      <c r="K812" s="127" t="str">
        <f t="shared" si="2915"/>
        <v>-</v>
      </c>
      <c r="L812" s="464"/>
      <c r="M812" s="123" t="s">
        <v>158</v>
      </c>
      <c r="N812" s="209" t="s">
        <v>159</v>
      </c>
      <c r="O812" s="124">
        <v>0</v>
      </c>
      <c r="P812" s="125" t="str">
        <f t="shared" ref="P812" si="2982">IFERROR(O812/O818,"-")</f>
        <v>-</v>
      </c>
      <c r="Q812" s="126">
        <v>0</v>
      </c>
      <c r="R812" s="125" t="str">
        <f t="shared" ref="R812" si="2983">IFERROR(Q812/L808,"-")</f>
        <v>-</v>
      </c>
      <c r="S812" s="127" t="str">
        <f t="shared" si="2917"/>
        <v>-</v>
      </c>
      <c r="T812" s="122"/>
      <c r="U812" s="122"/>
      <c r="V812" s="122"/>
      <c r="W812" s="122"/>
      <c r="X812" s="122"/>
      <c r="Y812" s="129"/>
    </row>
    <row r="813" spans="2:25" ht="14.25" customHeight="1">
      <c r="B813" s="458"/>
      <c r="C813" s="461"/>
      <c r="D813" s="464"/>
      <c r="E813" s="123" t="s">
        <v>160</v>
      </c>
      <c r="F813" s="209" t="s">
        <v>161</v>
      </c>
      <c r="G813" s="124">
        <v>0</v>
      </c>
      <c r="H813" s="125">
        <f t="shared" ref="H813" si="2984">IFERROR(G813/G818,"-")</f>
        <v>0</v>
      </c>
      <c r="I813" s="126">
        <v>0</v>
      </c>
      <c r="J813" s="125">
        <f t="shared" ref="J813" si="2985">IFERROR(I813/D808,"-")</f>
        <v>0</v>
      </c>
      <c r="K813" s="127" t="str">
        <f t="shared" si="2915"/>
        <v>-</v>
      </c>
      <c r="L813" s="464"/>
      <c r="M813" s="123" t="s">
        <v>160</v>
      </c>
      <c r="N813" s="209" t="s">
        <v>161</v>
      </c>
      <c r="O813" s="124">
        <v>0</v>
      </c>
      <c r="P813" s="125" t="str">
        <f t="shared" ref="P813" si="2986">IFERROR(O813/O818,"-")</f>
        <v>-</v>
      </c>
      <c r="Q813" s="126">
        <v>0</v>
      </c>
      <c r="R813" s="125" t="str">
        <f t="shared" ref="R813" si="2987">IFERROR(Q813/L808,"-")</f>
        <v>-</v>
      </c>
      <c r="S813" s="127" t="str">
        <f t="shared" si="2917"/>
        <v>-</v>
      </c>
      <c r="T813" s="122"/>
      <c r="U813" s="122"/>
      <c r="V813" s="122"/>
      <c r="W813" s="122"/>
      <c r="X813" s="122"/>
      <c r="Y813" s="129"/>
    </row>
    <row r="814" spans="2:25" ht="14.25" customHeight="1">
      <c r="B814" s="458"/>
      <c r="C814" s="461"/>
      <c r="D814" s="464"/>
      <c r="E814" s="123" t="s">
        <v>162</v>
      </c>
      <c r="F814" s="209" t="s">
        <v>163</v>
      </c>
      <c r="G814" s="124">
        <v>0</v>
      </c>
      <c r="H814" s="125">
        <f t="shared" ref="H814" si="2988">IFERROR(G814/G818,"-")</f>
        <v>0</v>
      </c>
      <c r="I814" s="126">
        <v>0</v>
      </c>
      <c r="J814" s="125">
        <f t="shared" ref="J814" si="2989">IFERROR(I814/D808,"-")</f>
        <v>0</v>
      </c>
      <c r="K814" s="127" t="str">
        <f t="shared" si="2915"/>
        <v>-</v>
      </c>
      <c r="L814" s="464"/>
      <c r="M814" s="123" t="s">
        <v>162</v>
      </c>
      <c r="N814" s="209" t="s">
        <v>163</v>
      </c>
      <c r="O814" s="124">
        <v>0</v>
      </c>
      <c r="P814" s="125" t="str">
        <f t="shared" ref="P814" si="2990">IFERROR(O814/O818,"-")</f>
        <v>-</v>
      </c>
      <c r="Q814" s="126">
        <v>0</v>
      </c>
      <c r="R814" s="125" t="str">
        <f t="shared" ref="R814" si="2991">IFERROR(Q814/L808,"-")</f>
        <v>-</v>
      </c>
      <c r="S814" s="127" t="str">
        <f t="shared" si="2917"/>
        <v>-</v>
      </c>
      <c r="T814" s="122"/>
      <c r="U814" s="122"/>
      <c r="V814" s="122"/>
      <c r="W814" s="122"/>
      <c r="X814" s="122"/>
      <c r="Y814" s="129"/>
    </row>
    <row r="815" spans="2:25" ht="14.25" customHeight="1">
      <c r="B815" s="458"/>
      <c r="C815" s="461"/>
      <c r="D815" s="464"/>
      <c r="E815" s="123" t="s">
        <v>164</v>
      </c>
      <c r="F815" s="209" t="s">
        <v>165</v>
      </c>
      <c r="G815" s="124">
        <v>0</v>
      </c>
      <c r="H815" s="125">
        <f t="shared" ref="H815" si="2992">IFERROR(G815/G818,"-")</f>
        <v>0</v>
      </c>
      <c r="I815" s="126">
        <v>0</v>
      </c>
      <c r="J815" s="125">
        <f t="shared" ref="J815" si="2993">IFERROR(I815/D808,"-")</f>
        <v>0</v>
      </c>
      <c r="K815" s="127" t="str">
        <f t="shared" si="2915"/>
        <v>-</v>
      </c>
      <c r="L815" s="464"/>
      <c r="M815" s="123" t="s">
        <v>164</v>
      </c>
      <c r="N815" s="209" t="s">
        <v>165</v>
      </c>
      <c r="O815" s="124">
        <v>0</v>
      </c>
      <c r="P815" s="125" t="str">
        <f t="shared" ref="P815" si="2994">IFERROR(O815/O818,"-")</f>
        <v>-</v>
      </c>
      <c r="Q815" s="126">
        <v>0</v>
      </c>
      <c r="R815" s="125" t="str">
        <f t="shared" ref="R815" si="2995">IFERROR(Q815/L808,"-")</f>
        <v>-</v>
      </c>
      <c r="S815" s="127" t="str">
        <f t="shared" si="2917"/>
        <v>-</v>
      </c>
      <c r="T815" s="122"/>
      <c r="U815" s="122"/>
      <c r="V815" s="122"/>
      <c r="W815" s="122"/>
      <c r="X815" s="122"/>
      <c r="Y815" s="129"/>
    </row>
    <row r="816" spans="2:25" ht="14.25" customHeight="1">
      <c r="B816" s="458"/>
      <c r="C816" s="461"/>
      <c r="D816" s="464"/>
      <c r="E816" s="123" t="s">
        <v>166</v>
      </c>
      <c r="F816" s="209" t="s">
        <v>167</v>
      </c>
      <c r="G816" s="124">
        <v>0</v>
      </c>
      <c r="H816" s="125">
        <f t="shared" ref="H816" si="2996">IFERROR(G816/G818,"-")</f>
        <v>0</v>
      </c>
      <c r="I816" s="126">
        <v>0</v>
      </c>
      <c r="J816" s="125">
        <f t="shared" ref="J816" si="2997">IFERROR(I816/D808,"-")</f>
        <v>0</v>
      </c>
      <c r="K816" s="127" t="str">
        <f t="shared" si="2915"/>
        <v>-</v>
      </c>
      <c r="L816" s="464"/>
      <c r="M816" s="123" t="s">
        <v>166</v>
      </c>
      <c r="N816" s="209" t="s">
        <v>167</v>
      </c>
      <c r="O816" s="124">
        <v>0</v>
      </c>
      <c r="P816" s="125" t="str">
        <f t="shared" ref="P816" si="2998">IFERROR(O816/O818,"-")</f>
        <v>-</v>
      </c>
      <c r="Q816" s="126">
        <v>0</v>
      </c>
      <c r="R816" s="125" t="str">
        <f t="shared" ref="R816" si="2999">IFERROR(Q816/L808,"-")</f>
        <v>-</v>
      </c>
      <c r="S816" s="127" t="str">
        <f t="shared" si="2917"/>
        <v>-</v>
      </c>
      <c r="T816" s="122"/>
      <c r="U816" s="122"/>
      <c r="V816" s="122"/>
      <c r="W816" s="122"/>
      <c r="X816" s="122"/>
      <c r="Y816" s="129"/>
    </row>
    <row r="817" spans="2:25" ht="14.25" customHeight="1">
      <c r="B817" s="458"/>
      <c r="C817" s="461"/>
      <c r="D817" s="464"/>
      <c r="E817" s="130" t="s">
        <v>177</v>
      </c>
      <c r="F817" s="210" t="s">
        <v>178</v>
      </c>
      <c r="G817" s="131">
        <v>0</v>
      </c>
      <c r="H817" s="132">
        <f t="shared" ref="H817" si="3000">IFERROR(G817/G818,"-")</f>
        <v>0</v>
      </c>
      <c r="I817" s="133">
        <v>0</v>
      </c>
      <c r="J817" s="132">
        <f t="shared" ref="J817" si="3001">IFERROR(I817/D808,"-")</f>
        <v>0</v>
      </c>
      <c r="K817" s="134" t="str">
        <f t="shared" si="2915"/>
        <v>-</v>
      </c>
      <c r="L817" s="464"/>
      <c r="M817" s="130" t="s">
        <v>177</v>
      </c>
      <c r="N817" s="210" t="s">
        <v>178</v>
      </c>
      <c r="O817" s="131">
        <v>0</v>
      </c>
      <c r="P817" s="132" t="str">
        <f t="shared" ref="P817" si="3002">IFERROR(O817/O818,"-")</f>
        <v>-</v>
      </c>
      <c r="Q817" s="133">
        <v>0</v>
      </c>
      <c r="R817" s="132" t="str">
        <f t="shared" ref="R817" si="3003">IFERROR(Q817/L808,"-")</f>
        <v>-</v>
      </c>
      <c r="S817" s="134" t="str">
        <f t="shared" si="2917"/>
        <v>-</v>
      </c>
      <c r="T817" s="122"/>
      <c r="U817" s="122"/>
      <c r="V817" s="122"/>
      <c r="W817" s="122"/>
      <c r="X817" s="122"/>
      <c r="Y817" s="129"/>
    </row>
    <row r="818" spans="2:25" ht="14.25" customHeight="1" thickBot="1">
      <c r="B818" s="458"/>
      <c r="C818" s="473"/>
      <c r="D818" s="465"/>
      <c r="E818" s="135" t="s">
        <v>179</v>
      </c>
      <c r="F818" s="211"/>
      <c r="G818" s="136">
        <v>48349</v>
      </c>
      <c r="H818" s="137" t="s">
        <v>284</v>
      </c>
      <c r="I818" s="138">
        <v>1</v>
      </c>
      <c r="J818" s="137">
        <f t="shared" ref="J818" si="3004">IFERROR(I818/D808,"-")</f>
        <v>1</v>
      </c>
      <c r="K818" s="139">
        <f t="shared" si="2915"/>
        <v>48349</v>
      </c>
      <c r="L818" s="465"/>
      <c r="M818" s="135" t="s">
        <v>179</v>
      </c>
      <c r="N818" s="211"/>
      <c r="O818" s="136">
        <v>0</v>
      </c>
      <c r="P818" s="137" t="s">
        <v>181</v>
      </c>
      <c r="Q818" s="138">
        <v>0</v>
      </c>
      <c r="R818" s="137" t="str">
        <f t="shared" ref="R818" si="3005">IFERROR(Q818/L808,"-")</f>
        <v>-</v>
      </c>
      <c r="S818" s="139" t="str">
        <f t="shared" si="2917"/>
        <v>-</v>
      </c>
      <c r="T818" s="122"/>
      <c r="U818" s="122"/>
      <c r="V818" s="122"/>
      <c r="W818" s="122"/>
      <c r="X818" s="122"/>
      <c r="Y818" s="129"/>
    </row>
    <row r="819" spans="2:25" ht="14.25" customHeight="1" thickTop="1">
      <c r="B819" s="466" t="s">
        <v>182</v>
      </c>
      <c r="C819" s="467"/>
      <c r="D819" s="472">
        <f>地区別_重症患者の生活習慣病!W13</f>
        <v>1059</v>
      </c>
      <c r="E819" s="143" t="s">
        <v>150</v>
      </c>
      <c r="F819" s="213" t="s">
        <v>151</v>
      </c>
      <c r="G819" s="144">
        <f>地区別_重症患者の生活習慣病!G93</f>
        <v>74676221</v>
      </c>
      <c r="H819" s="145">
        <f>地区別_重症患者の生活習慣病!H93</f>
        <v>0.1598205967959849</v>
      </c>
      <c r="I819" s="146">
        <f>地区別_重症患者の生活習慣病!I93</f>
        <v>861</v>
      </c>
      <c r="J819" s="145">
        <f>地区別_重症患者の生活習慣病!J93</f>
        <v>0.81303116147308785</v>
      </c>
      <c r="K819" s="147">
        <f>地区別_重症患者の生活習慣病!K93</f>
        <v>86731.963995354236</v>
      </c>
      <c r="L819" s="472">
        <f>地区別_重症患者の生活習慣病!X13</f>
        <v>3597</v>
      </c>
      <c r="M819" s="143" t="s">
        <v>150</v>
      </c>
      <c r="N819" s="213" t="s">
        <v>151</v>
      </c>
      <c r="O819" s="144">
        <f>地区別_重症患者の生活習慣病!O93</f>
        <v>215096624</v>
      </c>
      <c r="P819" s="145">
        <f>地区別_重症患者の生活習慣病!P93</f>
        <v>0.15960051016573262</v>
      </c>
      <c r="Q819" s="146">
        <f>地区別_重症患者の生活習慣病!Q93</f>
        <v>2658</v>
      </c>
      <c r="R819" s="145">
        <f>地区別_重症患者の生活習慣病!R93</f>
        <v>0.73894912427022519</v>
      </c>
      <c r="S819" s="147">
        <f>地区別_重症患者の生活習慣病!S93</f>
        <v>80924.23777276148</v>
      </c>
      <c r="T819" s="122"/>
      <c r="U819" s="122"/>
      <c r="V819" s="122"/>
      <c r="W819" s="122"/>
      <c r="X819" s="122"/>
      <c r="Y819" s="129"/>
    </row>
    <row r="820" spans="2:25" ht="14.25" customHeight="1">
      <c r="B820" s="468"/>
      <c r="C820" s="469"/>
      <c r="D820" s="464"/>
      <c r="E820" s="123" t="s">
        <v>152</v>
      </c>
      <c r="F820" s="208" t="s">
        <v>153</v>
      </c>
      <c r="G820" s="148">
        <f>地区別_重症患者の生活習慣病!G94</f>
        <v>20153041</v>
      </c>
      <c r="H820" s="125">
        <f>地区別_重症患者の生活習慣病!H94</f>
        <v>4.3131146658773108E-2</v>
      </c>
      <c r="I820" s="126">
        <f>地区別_重症患者の生活習慣病!I94</f>
        <v>501</v>
      </c>
      <c r="J820" s="125">
        <f>地区別_重症患者の生活習慣病!J94</f>
        <v>0.47308781869688388</v>
      </c>
      <c r="K820" s="127">
        <f>地区別_重症患者の生活習慣病!K94</f>
        <v>40225.630738522952</v>
      </c>
      <c r="L820" s="464"/>
      <c r="M820" s="123" t="s">
        <v>152</v>
      </c>
      <c r="N820" s="208" t="s">
        <v>153</v>
      </c>
      <c r="O820" s="148">
        <f>地区別_重症患者の生活習慣病!O94</f>
        <v>68445372</v>
      </c>
      <c r="P820" s="125">
        <f>地区別_重症患者の生活習慣病!P94</f>
        <v>5.0786088998232497E-2</v>
      </c>
      <c r="Q820" s="126">
        <f>地区別_重症患者の生活習慣病!Q94</f>
        <v>1527</v>
      </c>
      <c r="R820" s="125">
        <f>地区別_重症患者の生活習慣病!R94</f>
        <v>0.42452043369474562</v>
      </c>
      <c r="S820" s="127">
        <f>地区別_重症患者の生活習慣病!S94</f>
        <v>44823.426326129666</v>
      </c>
      <c r="T820" s="122"/>
      <c r="U820" s="122"/>
      <c r="V820" s="122"/>
      <c r="W820" s="122"/>
      <c r="X820" s="122"/>
      <c r="Y820" s="129"/>
    </row>
    <row r="821" spans="2:25" ht="14.25" customHeight="1">
      <c r="B821" s="468"/>
      <c r="C821" s="469"/>
      <c r="D821" s="464"/>
      <c r="E821" s="123" t="s">
        <v>154</v>
      </c>
      <c r="F821" s="209" t="s">
        <v>155</v>
      </c>
      <c r="G821" s="148">
        <f>地区別_重症患者の生活習慣病!G95</f>
        <v>56345148</v>
      </c>
      <c r="H821" s="125">
        <f>地区別_重症患者の生活習慣病!H95</f>
        <v>0.12058879063950083</v>
      </c>
      <c r="I821" s="126">
        <f>地区別_重症患者の生活習慣病!I95</f>
        <v>848</v>
      </c>
      <c r="J821" s="125">
        <f>地区別_重症患者の生活習慣病!J95</f>
        <v>0.80075542965061375</v>
      </c>
      <c r="K821" s="127">
        <f>地区別_重症患者の生活習慣病!K95</f>
        <v>66444.75</v>
      </c>
      <c r="L821" s="464"/>
      <c r="M821" s="123" t="s">
        <v>154</v>
      </c>
      <c r="N821" s="209" t="s">
        <v>155</v>
      </c>
      <c r="O821" s="148">
        <f>地区別_重症患者の生活習慣病!O95</f>
        <v>191323806</v>
      </c>
      <c r="P821" s="125">
        <f>地区別_重症患者の生活習慣病!P95</f>
        <v>0.141961210160368</v>
      </c>
      <c r="Q821" s="126">
        <f>地区別_重症患者の生活習慣病!Q95</f>
        <v>2682</v>
      </c>
      <c r="R821" s="125">
        <f>地区別_重症患者の生活習慣病!R95</f>
        <v>0.7456213511259383</v>
      </c>
      <c r="S821" s="127">
        <f>地区別_重症患者の生活習慣病!S95</f>
        <v>71336.243847874721</v>
      </c>
      <c r="T821" s="122"/>
      <c r="U821" s="122"/>
      <c r="V821" s="122"/>
      <c r="W821" s="122"/>
      <c r="X821" s="122"/>
      <c r="Y821" s="129"/>
    </row>
    <row r="822" spans="2:25" ht="14.25" customHeight="1">
      <c r="B822" s="468"/>
      <c r="C822" s="469"/>
      <c r="D822" s="464"/>
      <c r="E822" s="123" t="s">
        <v>156</v>
      </c>
      <c r="F822" s="209" t="s">
        <v>157</v>
      </c>
      <c r="G822" s="148">
        <f>地区別_重症患者の生活習慣病!G96</f>
        <v>64842050</v>
      </c>
      <c r="H822" s="125">
        <f>地区別_重症患者の生活習慣病!H96</f>
        <v>0.13877369515625454</v>
      </c>
      <c r="I822" s="126">
        <f>地区別_重症患者の生活習慣病!I96</f>
        <v>521</v>
      </c>
      <c r="J822" s="125">
        <f>地区別_重症患者の生活習慣病!J96</f>
        <v>0.49197355996222852</v>
      </c>
      <c r="K822" s="127">
        <f>地区別_重症患者の生活習慣病!K96</f>
        <v>124456.90978886756</v>
      </c>
      <c r="L822" s="464"/>
      <c r="M822" s="123" t="s">
        <v>156</v>
      </c>
      <c r="N822" s="209" t="s">
        <v>157</v>
      </c>
      <c r="O822" s="148">
        <f>地区別_重症患者の生活習慣病!O96</f>
        <v>126464705</v>
      </c>
      <c r="P822" s="125">
        <f>地区別_重症患者の生活習慣病!P96</f>
        <v>9.3836114489453254E-2</v>
      </c>
      <c r="Q822" s="126">
        <f>地区別_重症患者の生活習慣病!Q96</f>
        <v>1403</v>
      </c>
      <c r="R822" s="125">
        <f>地区別_重症患者の生活習慣病!R96</f>
        <v>0.39004726160689462</v>
      </c>
      <c r="S822" s="127">
        <f>地区別_重症患者の生活習慣病!S96</f>
        <v>90138.777619387023</v>
      </c>
      <c r="T822" s="122"/>
      <c r="U822" s="122"/>
      <c r="V822" s="122"/>
      <c r="W822" s="122"/>
      <c r="X822" s="122"/>
      <c r="Y822" s="129"/>
    </row>
    <row r="823" spans="2:25" ht="14.25" customHeight="1">
      <c r="B823" s="468"/>
      <c r="C823" s="469"/>
      <c r="D823" s="464"/>
      <c r="E823" s="123" t="s">
        <v>158</v>
      </c>
      <c r="F823" s="209" t="s">
        <v>159</v>
      </c>
      <c r="G823" s="148">
        <f>地区別_重症患者の生活習慣病!G97</f>
        <v>20308474</v>
      </c>
      <c r="H823" s="125">
        <f>地区別_重症患者の生活習慣病!H97</f>
        <v>4.3463801344416485E-2</v>
      </c>
      <c r="I823" s="126">
        <f>地区別_重症患者の生活習慣病!I97</f>
        <v>16</v>
      </c>
      <c r="J823" s="125">
        <f>地区別_重症患者の生活習慣病!J97</f>
        <v>1.5108593012275733E-2</v>
      </c>
      <c r="K823" s="127">
        <f>地区別_重症患者の生活習慣病!K97</f>
        <v>1269279.625</v>
      </c>
      <c r="L823" s="464"/>
      <c r="M823" s="123" t="s">
        <v>158</v>
      </c>
      <c r="N823" s="209" t="s">
        <v>159</v>
      </c>
      <c r="O823" s="148">
        <f>地区別_重症患者の生活習慣病!O97</f>
        <v>11373804</v>
      </c>
      <c r="P823" s="125">
        <f>地区別_重症患者の生活習慣病!P97</f>
        <v>8.4392999163252803E-3</v>
      </c>
      <c r="Q823" s="126">
        <f>地区別_重症患者の生活習慣病!Q97</f>
        <v>23</v>
      </c>
      <c r="R823" s="125">
        <f>地区別_重症患者の生活習慣病!R97</f>
        <v>6.3942174033917156E-3</v>
      </c>
      <c r="S823" s="127">
        <f>地区別_重症患者の生活習慣病!S97</f>
        <v>494513.21739130432</v>
      </c>
      <c r="T823" s="122"/>
      <c r="U823" s="122"/>
      <c r="V823" s="122"/>
      <c r="W823" s="122"/>
      <c r="X823" s="122"/>
      <c r="Y823" s="129"/>
    </row>
    <row r="824" spans="2:25" ht="14.25" customHeight="1">
      <c r="B824" s="468"/>
      <c r="C824" s="469"/>
      <c r="D824" s="464"/>
      <c r="E824" s="123" t="s">
        <v>160</v>
      </c>
      <c r="F824" s="209" t="s">
        <v>161</v>
      </c>
      <c r="G824" s="148">
        <f>地区別_重症患者の生活習慣病!G98</f>
        <v>25134556</v>
      </c>
      <c r="H824" s="125">
        <f>地区別_重症患者の生活習慣病!H98</f>
        <v>5.3792488242302768E-2</v>
      </c>
      <c r="I824" s="126">
        <f>地区別_重症患者の生活習慣病!I98</f>
        <v>140</v>
      </c>
      <c r="J824" s="125">
        <f>地区別_重症患者の生活習慣病!J98</f>
        <v>0.13220018885741266</v>
      </c>
      <c r="K824" s="127">
        <f>地区別_重症患者の生活習慣病!K98</f>
        <v>179532.54285714286</v>
      </c>
      <c r="L824" s="464"/>
      <c r="M824" s="123" t="s">
        <v>160</v>
      </c>
      <c r="N824" s="209" t="s">
        <v>161</v>
      </c>
      <c r="O824" s="148">
        <f>地区別_重症患者の生活習慣病!O98</f>
        <v>64317820</v>
      </c>
      <c r="P824" s="125">
        <f>地区別_重症患者の生活習慣病!P98</f>
        <v>4.7723468150517145E-2</v>
      </c>
      <c r="Q824" s="126">
        <f>地区別_重症患者の生活習慣病!Q98</f>
        <v>239</v>
      </c>
      <c r="R824" s="125">
        <f>地区別_重症患者の生活習慣病!R98</f>
        <v>6.6444259104809569E-2</v>
      </c>
      <c r="S824" s="127">
        <f>地区別_重症患者の生活習慣病!S98</f>
        <v>269112.21757322177</v>
      </c>
      <c r="T824" s="122"/>
      <c r="U824" s="122"/>
      <c r="V824" s="122"/>
      <c r="W824" s="122"/>
      <c r="X824" s="122"/>
      <c r="Y824" s="129"/>
    </row>
    <row r="825" spans="2:25" ht="14.25" customHeight="1">
      <c r="B825" s="468"/>
      <c r="C825" s="469"/>
      <c r="D825" s="464"/>
      <c r="E825" s="123" t="s">
        <v>162</v>
      </c>
      <c r="F825" s="209" t="s">
        <v>163</v>
      </c>
      <c r="G825" s="148">
        <f>地区別_重症患者の生活習慣病!G99</f>
        <v>81514371</v>
      </c>
      <c r="H825" s="125">
        <f>地区別_重症患者の生活習慣病!H99</f>
        <v>0.17445547252142451</v>
      </c>
      <c r="I825" s="126">
        <f>地区別_重症患者の生活習慣病!I99</f>
        <v>380</v>
      </c>
      <c r="J825" s="125">
        <f>地区別_重症患者の生活習慣病!J99</f>
        <v>0.35882908404154862</v>
      </c>
      <c r="K825" s="127">
        <f>地区別_重症患者の生活習慣病!K99</f>
        <v>214511.50263157894</v>
      </c>
      <c r="L825" s="464"/>
      <c r="M825" s="123" t="s">
        <v>162</v>
      </c>
      <c r="N825" s="209" t="s">
        <v>163</v>
      </c>
      <c r="O825" s="148">
        <f>地区別_重症患者の生活習慣病!O99</f>
        <v>279223341</v>
      </c>
      <c r="P825" s="125">
        <f>地区別_重症患者の生活習慣病!P99</f>
        <v>0.20718218094292512</v>
      </c>
      <c r="Q825" s="126">
        <f>地区別_重症患者の生活習慣病!Q99</f>
        <v>1152</v>
      </c>
      <c r="R825" s="125">
        <f>地区別_重症患者の生活習慣病!R99</f>
        <v>0.32026688907422851</v>
      </c>
      <c r="S825" s="127">
        <f>地区別_重症患者の生活習慣病!S99</f>
        <v>242381.37239583334</v>
      </c>
      <c r="T825" s="122"/>
      <c r="U825" s="122"/>
      <c r="V825" s="122"/>
      <c r="W825" s="122"/>
      <c r="X825" s="122"/>
      <c r="Y825" s="129"/>
    </row>
    <row r="826" spans="2:25" ht="14.25" customHeight="1">
      <c r="B826" s="468"/>
      <c r="C826" s="469"/>
      <c r="D826" s="464"/>
      <c r="E826" s="123" t="s">
        <v>164</v>
      </c>
      <c r="F826" s="209" t="s">
        <v>165</v>
      </c>
      <c r="G826" s="148">
        <f>地区別_重症患者の生活習慣病!G100</f>
        <v>63023</v>
      </c>
      <c r="H826" s="125">
        <f>地区別_重症患者の生活習慣病!H100</f>
        <v>1.3488059970085198E-4</v>
      </c>
      <c r="I826" s="126">
        <f>地区別_重症患者の生活習慣病!I100</f>
        <v>4</v>
      </c>
      <c r="J826" s="125">
        <f>地区別_重症患者の生活習慣病!J100</f>
        <v>3.7771482530689331E-3</v>
      </c>
      <c r="K826" s="127">
        <f>地区別_重症患者の生活習慣病!K100</f>
        <v>15755.75</v>
      </c>
      <c r="L826" s="464"/>
      <c r="M826" s="123" t="s">
        <v>164</v>
      </c>
      <c r="N826" s="209" t="s">
        <v>165</v>
      </c>
      <c r="O826" s="148">
        <f>地区別_重症患者の生活習慣病!O100</f>
        <v>842076</v>
      </c>
      <c r="P826" s="125">
        <f>地区別_重症患者の生活習慣病!P100</f>
        <v>6.2481575349280919E-4</v>
      </c>
      <c r="Q826" s="126">
        <f>地区別_重症患者の生活習慣病!Q100</f>
        <v>17</v>
      </c>
      <c r="R826" s="125">
        <f>地区別_重症患者の生活習慣病!R100</f>
        <v>4.7261606894634422E-3</v>
      </c>
      <c r="S826" s="127">
        <f>地区別_重症患者の生活習慣病!S100</f>
        <v>49533.882352941175</v>
      </c>
      <c r="T826" s="122"/>
      <c r="U826" s="122"/>
      <c r="V826" s="122"/>
      <c r="W826" s="122"/>
      <c r="X826" s="122"/>
      <c r="Y826" s="129"/>
    </row>
    <row r="827" spans="2:25" ht="14.25" customHeight="1">
      <c r="B827" s="468"/>
      <c r="C827" s="469"/>
      <c r="D827" s="464"/>
      <c r="E827" s="123" t="s">
        <v>166</v>
      </c>
      <c r="F827" s="209" t="s">
        <v>167</v>
      </c>
      <c r="G827" s="148">
        <f>地区別_重症患者の生活習慣病!G101</f>
        <v>8080063</v>
      </c>
      <c r="H827" s="125">
        <f>地区別_重症患者の生活習慣病!H101</f>
        <v>1.7292793790531474E-2</v>
      </c>
      <c r="I827" s="126">
        <f>地区別_重症患者の生活習慣病!I101</f>
        <v>159</v>
      </c>
      <c r="J827" s="125">
        <f>地区別_重症患者の生活習慣病!J101</f>
        <v>0.1501416430594901</v>
      </c>
      <c r="K827" s="127">
        <f>地区別_重症患者の生活習慣病!K101</f>
        <v>50818.006289308178</v>
      </c>
      <c r="L827" s="464"/>
      <c r="M827" s="123" t="s">
        <v>166</v>
      </c>
      <c r="N827" s="209" t="s">
        <v>167</v>
      </c>
      <c r="O827" s="148">
        <f>地区別_重症患者の生活習慣病!O101</f>
        <v>31063471</v>
      </c>
      <c r="P827" s="125">
        <f>地区別_重症患者の生活習慣病!P101</f>
        <v>2.3048924371395253E-2</v>
      </c>
      <c r="Q827" s="126">
        <f>地区別_重症患者の生活習慣病!Q101</f>
        <v>537</v>
      </c>
      <c r="R827" s="125">
        <f>地区別_重症患者の生活習慣病!R101</f>
        <v>0.14929107589658047</v>
      </c>
      <c r="S827" s="127">
        <f>地区別_重症患者の生活習慣病!S101</f>
        <v>57846.314711359402</v>
      </c>
      <c r="T827" s="122"/>
      <c r="U827" s="122"/>
      <c r="V827" s="122"/>
      <c r="W827" s="122"/>
      <c r="X827" s="122"/>
      <c r="Y827" s="129"/>
    </row>
    <row r="828" spans="2:25" ht="14.25" customHeight="1">
      <c r="B828" s="468"/>
      <c r="C828" s="469"/>
      <c r="D828" s="464"/>
      <c r="E828" s="130" t="s">
        <v>177</v>
      </c>
      <c r="F828" s="210" t="s">
        <v>178</v>
      </c>
      <c r="G828" s="149">
        <f>地区別_重症患者の生活習慣病!G102</f>
        <v>116133348</v>
      </c>
      <c r="H828" s="132">
        <f>地区別_重症患者の生活習慣病!H102</f>
        <v>0.24854633425111053</v>
      </c>
      <c r="I828" s="133">
        <f>地区別_重症患者の生活習慣病!I102</f>
        <v>250</v>
      </c>
      <c r="J828" s="132">
        <f>地区別_重症患者の生活習慣病!J102</f>
        <v>0.2360717658168083</v>
      </c>
      <c r="K828" s="134">
        <f>地区別_重症患者の生活習慣病!K102</f>
        <v>464533.39199999999</v>
      </c>
      <c r="L828" s="464"/>
      <c r="M828" s="130" t="s">
        <v>177</v>
      </c>
      <c r="N828" s="210" t="s">
        <v>178</v>
      </c>
      <c r="O828" s="149">
        <f>地区別_重症患者の生活習慣病!O102</f>
        <v>359567881</v>
      </c>
      <c r="P828" s="132">
        <f>地区別_重症患者の生活習慣病!P102</f>
        <v>0.26679738705155803</v>
      </c>
      <c r="Q828" s="133">
        <f>地区別_重症患者の生活習慣病!Q102</f>
        <v>604</v>
      </c>
      <c r="R828" s="132">
        <f>地区別_重症患者の生活習慣病!R102</f>
        <v>0.16791770920211288</v>
      </c>
      <c r="S828" s="134">
        <f>地区別_重症患者の生活習慣病!S102</f>
        <v>595311.06125827809</v>
      </c>
      <c r="T828" s="122"/>
      <c r="U828" s="122"/>
      <c r="V828" s="122"/>
      <c r="W828" s="122"/>
      <c r="X828" s="122"/>
      <c r="Y828" s="129"/>
    </row>
    <row r="829" spans="2:25" ht="14.25" customHeight="1">
      <c r="B829" s="470"/>
      <c r="C829" s="471"/>
      <c r="D829" s="465"/>
      <c r="E829" s="135" t="s">
        <v>179</v>
      </c>
      <c r="F829" s="211"/>
      <c r="G829" s="150">
        <f>地区別_重症患者の生活習慣病!G103</f>
        <v>467250295</v>
      </c>
      <c r="H829" s="137" t="s">
        <v>180</v>
      </c>
      <c r="I829" s="138">
        <f>地区別_重症患者の生活習慣病!I103</f>
        <v>1032</v>
      </c>
      <c r="J829" s="137">
        <f>地区別_重症患者の生活習慣病!J103</f>
        <v>0.9745042492917847</v>
      </c>
      <c r="K829" s="139">
        <f>地区別_重症患者の生活習慣病!K103</f>
        <v>452761.91375968989</v>
      </c>
      <c r="L829" s="465"/>
      <c r="M829" s="135" t="s">
        <v>179</v>
      </c>
      <c r="N829" s="211"/>
      <c r="O829" s="150">
        <f>地区別_重症患者の生活習慣病!O103</f>
        <v>1347718900</v>
      </c>
      <c r="P829" s="137" t="s">
        <v>258</v>
      </c>
      <c r="Q829" s="138">
        <f>地区別_重症患者の生活習慣病!Q103</f>
        <v>3404</v>
      </c>
      <c r="R829" s="137">
        <f>地区別_重症患者の生活習慣病!R103</f>
        <v>0.94634417570197382</v>
      </c>
      <c r="S829" s="139">
        <f>地区別_重症患者の生活習慣病!S103</f>
        <v>395922.12103407754</v>
      </c>
      <c r="T829" s="122"/>
      <c r="U829" s="122"/>
      <c r="Y829" s="129"/>
    </row>
    <row r="830" spans="2:25">
      <c r="Y830" s="129"/>
    </row>
  </sheetData>
  <mergeCells count="305">
    <mergeCell ref="B819:C829"/>
    <mergeCell ref="D819:D829"/>
    <mergeCell ref="L819:L829"/>
    <mergeCell ref="B797:B807"/>
    <mergeCell ref="C797:C807"/>
    <mergeCell ref="D797:D807"/>
    <mergeCell ref="L797:L807"/>
    <mergeCell ref="B808:B818"/>
    <mergeCell ref="C808:C818"/>
    <mergeCell ref="D808:D818"/>
    <mergeCell ref="L808:L818"/>
    <mergeCell ref="B775:B785"/>
    <mergeCell ref="C775:C785"/>
    <mergeCell ref="D775:D785"/>
    <mergeCell ref="L775:L785"/>
    <mergeCell ref="B786:B796"/>
    <mergeCell ref="C786:C796"/>
    <mergeCell ref="D786:D796"/>
    <mergeCell ref="L786:L796"/>
    <mergeCell ref="B753:B763"/>
    <mergeCell ref="C753:C763"/>
    <mergeCell ref="D753:D763"/>
    <mergeCell ref="L753:L763"/>
    <mergeCell ref="B764:B774"/>
    <mergeCell ref="C764:C774"/>
    <mergeCell ref="D764:D774"/>
    <mergeCell ref="L764:L774"/>
    <mergeCell ref="B731:B741"/>
    <mergeCell ref="C731:C741"/>
    <mergeCell ref="D731:D741"/>
    <mergeCell ref="L731:L741"/>
    <mergeCell ref="B742:B752"/>
    <mergeCell ref="C742:C752"/>
    <mergeCell ref="D742:D752"/>
    <mergeCell ref="L742:L752"/>
    <mergeCell ref="B709:B719"/>
    <mergeCell ref="C709:C719"/>
    <mergeCell ref="D709:D719"/>
    <mergeCell ref="L709:L719"/>
    <mergeCell ref="B720:B730"/>
    <mergeCell ref="C720:C730"/>
    <mergeCell ref="D720:D730"/>
    <mergeCell ref="L720:L730"/>
    <mergeCell ref="B687:B697"/>
    <mergeCell ref="C687:C697"/>
    <mergeCell ref="D687:D697"/>
    <mergeCell ref="L687:L697"/>
    <mergeCell ref="B698:B708"/>
    <mergeCell ref="C698:C708"/>
    <mergeCell ref="D698:D708"/>
    <mergeCell ref="L698:L708"/>
    <mergeCell ref="B665:B675"/>
    <mergeCell ref="C665:C675"/>
    <mergeCell ref="D665:D675"/>
    <mergeCell ref="L665:L675"/>
    <mergeCell ref="B676:B686"/>
    <mergeCell ref="C676:C686"/>
    <mergeCell ref="D676:D686"/>
    <mergeCell ref="L676:L686"/>
    <mergeCell ref="B643:B653"/>
    <mergeCell ref="C643:C653"/>
    <mergeCell ref="D643:D653"/>
    <mergeCell ref="L643:L653"/>
    <mergeCell ref="B654:B664"/>
    <mergeCell ref="C654:C664"/>
    <mergeCell ref="D654:D664"/>
    <mergeCell ref="L654:L664"/>
    <mergeCell ref="B621:B631"/>
    <mergeCell ref="C621:C631"/>
    <mergeCell ref="D621:D631"/>
    <mergeCell ref="L621:L631"/>
    <mergeCell ref="B632:B642"/>
    <mergeCell ref="C632:C642"/>
    <mergeCell ref="D632:D642"/>
    <mergeCell ref="L632:L642"/>
    <mergeCell ref="B599:B609"/>
    <mergeCell ref="C599:C609"/>
    <mergeCell ref="D599:D609"/>
    <mergeCell ref="L599:L609"/>
    <mergeCell ref="B610:B620"/>
    <mergeCell ref="C610:C620"/>
    <mergeCell ref="D610:D620"/>
    <mergeCell ref="L610:L620"/>
    <mergeCell ref="B577:B587"/>
    <mergeCell ref="C577:C587"/>
    <mergeCell ref="D577:D587"/>
    <mergeCell ref="L577:L587"/>
    <mergeCell ref="B588:B598"/>
    <mergeCell ref="C588:C598"/>
    <mergeCell ref="D588:D598"/>
    <mergeCell ref="L588:L598"/>
    <mergeCell ref="B555:B565"/>
    <mergeCell ref="C555:C565"/>
    <mergeCell ref="D555:D565"/>
    <mergeCell ref="L555:L565"/>
    <mergeCell ref="B566:B576"/>
    <mergeCell ref="C566:C576"/>
    <mergeCell ref="D566:D576"/>
    <mergeCell ref="L566:L576"/>
    <mergeCell ref="B533:B543"/>
    <mergeCell ref="C533:C543"/>
    <mergeCell ref="D533:D543"/>
    <mergeCell ref="L533:L543"/>
    <mergeCell ref="B544:B554"/>
    <mergeCell ref="C544:C554"/>
    <mergeCell ref="D544:D554"/>
    <mergeCell ref="L544:L554"/>
    <mergeCell ref="B511:B521"/>
    <mergeCell ref="C511:C521"/>
    <mergeCell ref="D511:D521"/>
    <mergeCell ref="L511:L521"/>
    <mergeCell ref="B522:B532"/>
    <mergeCell ref="C522:C532"/>
    <mergeCell ref="D522:D532"/>
    <mergeCell ref="L522:L532"/>
    <mergeCell ref="B489:B499"/>
    <mergeCell ref="C489:C499"/>
    <mergeCell ref="D489:D499"/>
    <mergeCell ref="L489:L499"/>
    <mergeCell ref="B500:B510"/>
    <mergeCell ref="C500:C510"/>
    <mergeCell ref="D500:D510"/>
    <mergeCell ref="L500:L510"/>
    <mergeCell ref="B467:B477"/>
    <mergeCell ref="C467:C477"/>
    <mergeCell ref="D467:D477"/>
    <mergeCell ref="L467:L477"/>
    <mergeCell ref="B478:B488"/>
    <mergeCell ref="C478:C488"/>
    <mergeCell ref="D478:D488"/>
    <mergeCell ref="L478:L488"/>
    <mergeCell ref="B445:B455"/>
    <mergeCell ref="C445:C455"/>
    <mergeCell ref="D445:D455"/>
    <mergeCell ref="L445:L455"/>
    <mergeCell ref="B456:B466"/>
    <mergeCell ref="C456:C466"/>
    <mergeCell ref="D456:D466"/>
    <mergeCell ref="L456:L466"/>
    <mergeCell ref="B423:B433"/>
    <mergeCell ref="C423:C433"/>
    <mergeCell ref="D423:D433"/>
    <mergeCell ref="L423:L433"/>
    <mergeCell ref="B434:B444"/>
    <mergeCell ref="C434:C444"/>
    <mergeCell ref="D434:D444"/>
    <mergeCell ref="L434:L444"/>
    <mergeCell ref="B401:B411"/>
    <mergeCell ref="C401:C411"/>
    <mergeCell ref="D401:D411"/>
    <mergeCell ref="L401:L411"/>
    <mergeCell ref="B412:B422"/>
    <mergeCell ref="C412:C422"/>
    <mergeCell ref="D412:D422"/>
    <mergeCell ref="L412:L422"/>
    <mergeCell ref="B379:B389"/>
    <mergeCell ref="C379:C389"/>
    <mergeCell ref="D379:D389"/>
    <mergeCell ref="L379:L389"/>
    <mergeCell ref="B390:B400"/>
    <mergeCell ref="C390:C400"/>
    <mergeCell ref="D390:D400"/>
    <mergeCell ref="L390:L400"/>
    <mergeCell ref="B357:B367"/>
    <mergeCell ref="C357:C367"/>
    <mergeCell ref="D357:D367"/>
    <mergeCell ref="L357:L367"/>
    <mergeCell ref="B368:B378"/>
    <mergeCell ref="C368:C378"/>
    <mergeCell ref="D368:D378"/>
    <mergeCell ref="L368:L378"/>
    <mergeCell ref="B335:B345"/>
    <mergeCell ref="C335:C345"/>
    <mergeCell ref="D335:D345"/>
    <mergeCell ref="L335:L345"/>
    <mergeCell ref="B346:B356"/>
    <mergeCell ref="C346:C356"/>
    <mergeCell ref="D346:D356"/>
    <mergeCell ref="L346:L356"/>
    <mergeCell ref="B313:B323"/>
    <mergeCell ref="C313:C323"/>
    <mergeCell ref="D313:D323"/>
    <mergeCell ref="L313:L323"/>
    <mergeCell ref="B324:B334"/>
    <mergeCell ref="C324:C334"/>
    <mergeCell ref="D324:D334"/>
    <mergeCell ref="L324:L334"/>
    <mergeCell ref="B291:B301"/>
    <mergeCell ref="C291:C301"/>
    <mergeCell ref="D291:D301"/>
    <mergeCell ref="L291:L301"/>
    <mergeCell ref="B302:B312"/>
    <mergeCell ref="C302:C312"/>
    <mergeCell ref="D302:D312"/>
    <mergeCell ref="L302:L312"/>
    <mergeCell ref="B269:B279"/>
    <mergeCell ref="C269:C279"/>
    <mergeCell ref="D269:D279"/>
    <mergeCell ref="L269:L279"/>
    <mergeCell ref="B280:B290"/>
    <mergeCell ref="C280:C290"/>
    <mergeCell ref="D280:D290"/>
    <mergeCell ref="L280:L290"/>
    <mergeCell ref="B247:B257"/>
    <mergeCell ref="C247:C257"/>
    <mergeCell ref="D247:D257"/>
    <mergeCell ref="L247:L257"/>
    <mergeCell ref="B258:B268"/>
    <mergeCell ref="C258:C268"/>
    <mergeCell ref="D258:D268"/>
    <mergeCell ref="L258:L268"/>
    <mergeCell ref="B225:B235"/>
    <mergeCell ref="C225:C235"/>
    <mergeCell ref="D225:D235"/>
    <mergeCell ref="L225:L235"/>
    <mergeCell ref="B236:B246"/>
    <mergeCell ref="C236:C246"/>
    <mergeCell ref="D236:D246"/>
    <mergeCell ref="L236:L246"/>
    <mergeCell ref="B203:B213"/>
    <mergeCell ref="C203:C213"/>
    <mergeCell ref="D203:D213"/>
    <mergeCell ref="L203:L213"/>
    <mergeCell ref="B214:B224"/>
    <mergeCell ref="C214:C224"/>
    <mergeCell ref="D214:D224"/>
    <mergeCell ref="L214:L224"/>
    <mergeCell ref="B181:B191"/>
    <mergeCell ref="C181:C191"/>
    <mergeCell ref="D181:D191"/>
    <mergeCell ref="L181:L191"/>
    <mergeCell ref="B192:B202"/>
    <mergeCell ref="C192:C202"/>
    <mergeCell ref="D192:D202"/>
    <mergeCell ref="L192:L202"/>
    <mergeCell ref="B159:B169"/>
    <mergeCell ref="C159:C169"/>
    <mergeCell ref="D159:D169"/>
    <mergeCell ref="L159:L169"/>
    <mergeCell ref="B170:B180"/>
    <mergeCell ref="C170:C180"/>
    <mergeCell ref="D170:D180"/>
    <mergeCell ref="L170:L180"/>
    <mergeCell ref="B137:B147"/>
    <mergeCell ref="C137:C147"/>
    <mergeCell ref="D137:D147"/>
    <mergeCell ref="L137:L147"/>
    <mergeCell ref="B148:B158"/>
    <mergeCell ref="C148:C158"/>
    <mergeCell ref="D148:D158"/>
    <mergeCell ref="L148:L158"/>
    <mergeCell ref="B115:B125"/>
    <mergeCell ref="C115:C125"/>
    <mergeCell ref="D115:D125"/>
    <mergeCell ref="L115:L125"/>
    <mergeCell ref="B126:B136"/>
    <mergeCell ref="C126:C136"/>
    <mergeCell ref="D126:D136"/>
    <mergeCell ref="L126:L136"/>
    <mergeCell ref="B93:B103"/>
    <mergeCell ref="C93:C103"/>
    <mergeCell ref="D93:D103"/>
    <mergeCell ref="L93:L103"/>
    <mergeCell ref="B104:B114"/>
    <mergeCell ref="C104:C114"/>
    <mergeCell ref="D104:D114"/>
    <mergeCell ref="L104:L114"/>
    <mergeCell ref="B71:B81"/>
    <mergeCell ref="C71:C81"/>
    <mergeCell ref="D71:D81"/>
    <mergeCell ref="L71:L81"/>
    <mergeCell ref="B82:B92"/>
    <mergeCell ref="C82:C92"/>
    <mergeCell ref="D82:D92"/>
    <mergeCell ref="L82:L92"/>
    <mergeCell ref="B49:B59"/>
    <mergeCell ref="C49:C59"/>
    <mergeCell ref="D49:D59"/>
    <mergeCell ref="L49:L59"/>
    <mergeCell ref="B60:B70"/>
    <mergeCell ref="C60:C70"/>
    <mergeCell ref="D60:D70"/>
    <mergeCell ref="L60:L70"/>
    <mergeCell ref="B38:B48"/>
    <mergeCell ref="C38:C48"/>
    <mergeCell ref="D38:D48"/>
    <mergeCell ref="L38:L48"/>
    <mergeCell ref="B5:B15"/>
    <mergeCell ref="C5:C15"/>
    <mergeCell ref="D5:D15"/>
    <mergeCell ref="L5:L15"/>
    <mergeCell ref="B16:B26"/>
    <mergeCell ref="C16:C26"/>
    <mergeCell ref="D16:D26"/>
    <mergeCell ref="L16:L26"/>
    <mergeCell ref="B3:B4"/>
    <mergeCell ref="C3:C4"/>
    <mergeCell ref="D3:K3"/>
    <mergeCell ref="L3:S3"/>
    <mergeCell ref="E4:F4"/>
    <mergeCell ref="M4:N4"/>
    <mergeCell ref="B27:B37"/>
    <mergeCell ref="C27:C37"/>
    <mergeCell ref="D27:D37"/>
    <mergeCell ref="L27:L37"/>
  </mergeCells>
  <phoneticPr fontId="4"/>
  <pageMargins left="0.70866141732283472" right="0.43307086614173229" top="0.74803149606299213" bottom="0.74803149606299213" header="0.31496062992125984" footer="0.31496062992125984"/>
  <pageSetup paperSize="8" scale="75" orientation="landscape" r:id="rId1"/>
  <headerFooter>
    <oddHeader xml:space="preserve">&amp;R&amp;"ＭＳ 明朝,標準"&amp;12 2-18.COVID-19に係る分析 </oddHeader>
  </headerFooter>
  <rowBreaks count="14" manualBreakCount="14">
    <brk id="59" max="18" man="1"/>
    <brk id="114" max="18" man="1"/>
    <brk id="169" max="18" man="1"/>
    <brk id="224" max="18" man="1"/>
    <brk id="279" max="18" man="1"/>
    <brk id="334" max="18" man="1"/>
    <brk id="389" max="18" man="1"/>
    <brk id="444" max="18" man="1"/>
    <brk id="499" max="18" man="1"/>
    <brk id="554" max="18" man="1"/>
    <brk id="609" max="18" man="1"/>
    <brk id="664" max="18" man="1"/>
    <brk id="719" max="18" man="1"/>
    <brk id="774" max="18" man="1"/>
  </rowBreaks>
  <colBreaks count="1" manualBreakCount="1">
    <brk id="24" max="1048575" man="1"/>
  </colBreaks>
  <ignoredErrors>
    <ignoredError sqref="E5:E14 E16:E25 E27:E36 E38:E47 E49:E58 E60:E69 E71:E80 E82:E91 E93:E102 E104:E113 E115:E124 E126:E135 E137:E146 E148:E157 E159:E168 E170:E179 E181:E190 E192:E201 E203:E212 E214:E223 E225:E234 E236:E245 E247:E256 E258:E267 E269:E278 E280:E289 E291:E300 E302:E311 E313:E322 E324:E333 E335:E344 E346:E355 E357:E366 E368:E377 E379:E388 E390:E399 E401:E410 E412:E421 E423:E432 E434:E443 E445:E454 E456:E465 E467:E476 E478:E487 E489:E498 E500:E509 E511:E520 E522:E531 E533:E542 E544:E553 E555:E564 E566:E575 E577:E586 E588:E597 E599:E608 E610:E619 E621:E630 E632:E641 E643:E652 E654:E663 E665:E674 E676:E685 E687:E696 E698:E707 E709:E718 E720:E729 E731:E740 E742:E751 E753:E762 E764:E773 E775:E784 E786:E795 E797:E806 E808:E817 E819:E828 M5:M14 M16:M25 M27:M36 M38:M47 M49:M58 M60:M69 M71:M80 M82:M91 M93:M102 M104:M113 M115:M124 M126:M135 M137:M146 M148:M157 M159:M168 M170:M179 M181:M190 M192:M201 M203:M212 M214:M223 M225:M234 M236:M245 M247:M256 M258:M267 M269:M278 M280:M289 M291:M300 M302:M311 M313:M322 M324:M333 M335:M344 M346:M355 M357:M366 M368:M377 M379:M388 M390:M399 M401:M410 M412:M421 M423:M432 M434:M443 M445:M454 M456:M465 M467:M476 M478:M487 M489:M498 M500:M509 M511:M520 M522:M531 M533:M542 M544:M553 M555:M564 M566:M575 M577:M586 M588:M597 M599:M608 M610:M619 M621:M630 M632:M641 M643:M652 M654:M663 M665:M674 M676:M685 M687:M696 M698:M707 M709:M718 M720:M729 M731:M740 M742:M751 M753:M762 M764:M773 M775:M784 M786:M795 M797:M806 M808:M817 M819:M828" numberStoredAsText="1"/>
    <ignoredError sqref="AA5:AB7 AA8:AB78" emptyCellReferenc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3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16384" width="9" style="3"/>
  </cols>
  <sheetData>
    <row r="1" spans="1:15" ht="16.5" customHeight="1">
      <c r="A1" s="96" t="s">
        <v>293</v>
      </c>
      <c r="O1" s="96"/>
    </row>
    <row r="2" spans="1:15" ht="16.5" customHeight="1">
      <c r="A2" s="2" t="s">
        <v>208</v>
      </c>
      <c r="O2" s="96"/>
    </row>
    <row r="3" spans="1:15" ht="16.5" customHeight="1">
      <c r="A3" s="3" t="s">
        <v>183</v>
      </c>
      <c r="O3" s="3" t="s">
        <v>184</v>
      </c>
    </row>
  </sheetData>
  <phoneticPr fontId="4"/>
  <pageMargins left="0.70866141732283472" right="0.43307086614173229" top="0.74803149606299213" bottom="0.74803149606299213" header="0.31496062992125984" footer="0.31496062992125984"/>
  <pageSetup paperSize="8" scale="75" orientation="landscape" r:id="rId1"/>
  <headerFooter>
    <oddHeader xml:space="preserve">&amp;R&amp;"ＭＳ 明朝,標準"&amp;12 2-18.COVID-19に係る分析 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9"/>
  <sheetViews>
    <sheetView showGridLines="0" zoomScaleNormal="100" zoomScaleSheetLayoutView="100" workbookViewId="0"/>
  </sheetViews>
  <sheetFormatPr defaultColWidth="9" defaultRowHeight="13.5"/>
  <cols>
    <col min="1" max="1" width="4.625" style="152" customWidth="1"/>
    <col min="2" max="2" width="5.125" style="152" customWidth="1"/>
    <col min="3" max="3" width="4.875" style="152" bestFit="1" customWidth="1"/>
    <col min="4" max="4" width="31.875" style="152" customWidth="1"/>
    <col min="5" max="5" width="10.375" style="152" bestFit="1" customWidth="1"/>
    <col min="6" max="6" width="9.875" style="152" customWidth="1"/>
    <col min="7" max="7" width="16.25" style="152" bestFit="1" customWidth="1"/>
    <col min="8" max="8" width="5.625" style="152" customWidth="1"/>
    <col min="9" max="9" width="9" style="152"/>
    <col min="10" max="10" width="4.875" style="152" bestFit="1" customWidth="1"/>
    <col min="11" max="12" width="15.25" style="152" customWidth="1"/>
    <col min="13" max="13" width="22.5" style="152" customWidth="1"/>
    <col min="14" max="16384" width="9" style="152"/>
  </cols>
  <sheetData>
    <row r="1" spans="1:13" ht="16.5" customHeight="1">
      <c r="A1" s="152" t="s">
        <v>301</v>
      </c>
    </row>
    <row r="2" spans="1:13" ht="16.5" customHeight="1">
      <c r="A2" s="152" t="s">
        <v>100</v>
      </c>
    </row>
    <row r="3" spans="1:13" ht="30" customHeight="1">
      <c r="B3" s="474" t="s">
        <v>222</v>
      </c>
      <c r="C3" s="474"/>
      <c r="D3" s="474"/>
      <c r="E3" s="475">
        <f>地区別_疑い患者の状況!O12</f>
        <v>124704</v>
      </c>
      <c r="F3" s="475"/>
    </row>
    <row r="4" spans="1:13" ht="18" customHeight="1"/>
    <row r="5" spans="1:13" ht="48" customHeight="1">
      <c r="B5" s="258" t="s">
        <v>186</v>
      </c>
      <c r="C5" s="476" t="s">
        <v>145</v>
      </c>
      <c r="D5" s="477"/>
      <c r="E5" s="153" t="s">
        <v>148</v>
      </c>
      <c r="F5" s="154" t="s">
        <v>187</v>
      </c>
      <c r="G5" s="153" t="s">
        <v>172</v>
      </c>
      <c r="H5" s="155" t="s">
        <v>147</v>
      </c>
      <c r="I5" s="336" t="s">
        <v>304</v>
      </c>
      <c r="J5" s="155" t="s">
        <v>147</v>
      </c>
    </row>
    <row r="6" spans="1:13" ht="30" customHeight="1">
      <c r="B6" s="117">
        <v>1</v>
      </c>
      <c r="C6" s="117">
        <f>地区別_疑い患者の状況!F84</f>
        <v>1113</v>
      </c>
      <c r="D6" s="207" t="str">
        <f>地区別_疑い患者の状況!G84</f>
        <v>その他の消化器系の疾患</v>
      </c>
      <c r="E6" s="215">
        <f>地区別_疑い患者の状況!H84</f>
        <v>49325</v>
      </c>
      <c r="F6" s="156">
        <f>地区別_疑い患者の状況!I84</f>
        <v>0.39553663074159612</v>
      </c>
      <c r="G6" s="215">
        <f>地区別_疑い患者の状況!J84</f>
        <v>8212066820</v>
      </c>
      <c r="H6" s="157">
        <f t="shared" ref="H6:H15" si="0">RANK(G6,$G$6:$G$15,0)</f>
        <v>3</v>
      </c>
      <c r="I6" s="217">
        <f>地区別_疑い患者の状況!K84</f>
        <v>166488.9370501774</v>
      </c>
      <c r="J6" s="157">
        <f t="shared" ref="J6:J15" si="1">RANK(I6,$I$6:$I$15,0)</f>
        <v>4</v>
      </c>
    </row>
    <row r="7" spans="1:13" ht="30" customHeight="1">
      <c r="B7" s="123">
        <v>2</v>
      </c>
      <c r="C7" s="123" t="str">
        <f>地区別_疑い患者の状況!F85</f>
        <v>0901</v>
      </c>
      <c r="D7" s="209" t="str">
        <f>地区別_疑い患者の状況!G85</f>
        <v>高血圧性疾患</v>
      </c>
      <c r="E7" s="216">
        <f>地区別_疑い患者の状況!H85</f>
        <v>46939</v>
      </c>
      <c r="F7" s="158">
        <f>地区別_疑い患者の状況!I85</f>
        <v>0.37640332306902746</v>
      </c>
      <c r="G7" s="216">
        <f>地区別_疑い患者の状況!J85</f>
        <v>861313156</v>
      </c>
      <c r="H7" s="159">
        <f t="shared" si="0"/>
        <v>9</v>
      </c>
      <c r="I7" s="218">
        <f>地区別_疑い患者の状況!K85</f>
        <v>18349.627303521593</v>
      </c>
      <c r="J7" s="159">
        <f t="shared" si="1"/>
        <v>9</v>
      </c>
      <c r="M7" s="319"/>
    </row>
    <row r="8" spans="1:13" ht="30" customHeight="1">
      <c r="B8" s="123">
        <v>3</v>
      </c>
      <c r="C8" s="123">
        <f>地区別_疑い患者の状況!F86</f>
        <v>1800</v>
      </c>
      <c r="D8" s="209" t="str">
        <f>地区別_疑い患者の状況!G86</f>
        <v>症状，徴候及び異常臨床所見・異常検査所見で他に分類されないもの</v>
      </c>
      <c r="E8" s="216">
        <f>地区別_疑い患者の状況!H86</f>
        <v>39750</v>
      </c>
      <c r="F8" s="158">
        <f>地区別_疑い患者の状況!I86</f>
        <v>0.31875481139337952</v>
      </c>
      <c r="G8" s="216">
        <f>地区別_疑い患者の状況!J86</f>
        <v>1879699232</v>
      </c>
      <c r="H8" s="159">
        <f t="shared" si="0"/>
        <v>6</v>
      </c>
      <c r="I8" s="218">
        <f>地区別_疑い患者の状況!K86</f>
        <v>47288.030993710694</v>
      </c>
      <c r="J8" s="159">
        <f t="shared" si="1"/>
        <v>8</v>
      </c>
      <c r="M8" s="319"/>
    </row>
    <row r="9" spans="1:13" ht="30" customHeight="1">
      <c r="B9" s="123">
        <v>4</v>
      </c>
      <c r="C9" s="123" t="str">
        <f>地区別_疑い患者の状況!F87</f>
        <v>0903</v>
      </c>
      <c r="D9" s="209" t="str">
        <f>地区別_疑い患者の状況!G87</f>
        <v>その他の心疾患</v>
      </c>
      <c r="E9" s="216">
        <f>地区別_疑い患者の状況!H87</f>
        <v>39260</v>
      </c>
      <c r="F9" s="158">
        <f>地区別_疑い患者の状況!I87</f>
        <v>0.31482550680010263</v>
      </c>
      <c r="G9" s="216">
        <f>地区別_疑い患者の状況!J87</f>
        <v>17570005114</v>
      </c>
      <c r="H9" s="159">
        <f t="shared" si="0"/>
        <v>1</v>
      </c>
      <c r="I9" s="218">
        <f>地区別_疑い患者の状況!K87</f>
        <v>447529.42215995927</v>
      </c>
      <c r="J9" s="159">
        <f t="shared" si="1"/>
        <v>2</v>
      </c>
      <c r="M9" s="319"/>
    </row>
    <row r="10" spans="1:13" ht="30" customHeight="1">
      <c r="B10" s="123">
        <v>5</v>
      </c>
      <c r="C10" s="123">
        <f>地区別_疑い患者の状況!F88</f>
        <v>1011</v>
      </c>
      <c r="D10" s="209" t="str">
        <f>地区別_疑い患者の状況!G88</f>
        <v>その他の呼吸器系の疾患</v>
      </c>
      <c r="E10" s="216">
        <f>地区別_疑い患者の状況!H88</f>
        <v>26659</v>
      </c>
      <c r="F10" s="158">
        <f>地区別_疑い患者の状況!I88</f>
        <v>0.21377822684115988</v>
      </c>
      <c r="G10" s="216">
        <f>地区別_疑い患者の状況!J88</f>
        <v>15334178506</v>
      </c>
      <c r="H10" s="159">
        <f t="shared" si="0"/>
        <v>2</v>
      </c>
      <c r="I10" s="218">
        <f>地区別_疑い患者の状況!K88</f>
        <v>575197.06313065009</v>
      </c>
      <c r="J10" s="159">
        <f t="shared" si="1"/>
        <v>1</v>
      </c>
      <c r="M10" s="319"/>
    </row>
    <row r="11" spans="1:13" ht="30" customHeight="1">
      <c r="B11" s="123">
        <v>6</v>
      </c>
      <c r="C11" s="123">
        <f>地区別_疑い患者の状況!F89</f>
        <v>1310</v>
      </c>
      <c r="D11" s="209" t="str">
        <f>地区別_疑い患者の状況!G89</f>
        <v>その他の筋骨格系及び結合組織の疾患</v>
      </c>
      <c r="E11" s="216">
        <f>地区別_疑い患者の状況!H89</f>
        <v>24119</v>
      </c>
      <c r="F11" s="158">
        <f>地区別_疑い患者の状況!I89</f>
        <v>0.19340999486784707</v>
      </c>
      <c r="G11" s="216">
        <f>地区別_疑い患者の状況!J89</f>
        <v>5024663902</v>
      </c>
      <c r="H11" s="159">
        <f t="shared" si="0"/>
        <v>4</v>
      </c>
      <c r="I11" s="218">
        <f>地区別_疑い患者の状況!K89</f>
        <v>208328.03607114722</v>
      </c>
      <c r="J11" s="159">
        <f t="shared" si="1"/>
        <v>3</v>
      </c>
      <c r="M11" s="319"/>
    </row>
    <row r="12" spans="1:13" ht="30" customHeight="1">
      <c r="B12" s="123">
        <v>7</v>
      </c>
      <c r="C12" s="123" t="str">
        <f>地区別_疑い患者の状況!F90</f>
        <v>0404</v>
      </c>
      <c r="D12" s="214" t="str">
        <f>地区別_疑い患者の状況!G90</f>
        <v>その他の内分泌，栄養及び代謝疾患</v>
      </c>
      <c r="E12" s="216">
        <f>地区別_疑い患者の状況!H90</f>
        <v>23530</v>
      </c>
      <c r="F12" s="158">
        <f>地区別_疑い患者の状況!I90</f>
        <v>0.18868681036694893</v>
      </c>
      <c r="G12" s="216">
        <f>地区別_疑い患者の状況!J90</f>
        <v>1602551420</v>
      </c>
      <c r="H12" s="159">
        <f t="shared" si="0"/>
        <v>7</v>
      </c>
      <c r="I12" s="218">
        <f>地区別_疑い患者の状況!K90</f>
        <v>68106.732681682959</v>
      </c>
      <c r="J12" s="159">
        <f t="shared" si="1"/>
        <v>6</v>
      </c>
      <c r="M12" s="319"/>
    </row>
    <row r="13" spans="1:13" ht="30" customHeight="1">
      <c r="B13" s="123">
        <v>8</v>
      </c>
      <c r="C13" s="123" t="str">
        <f>地区別_疑い患者の状況!F91</f>
        <v>0606</v>
      </c>
      <c r="D13" s="209" t="str">
        <f>地区別_疑い患者の状況!G91</f>
        <v>その他の神経系の疾患</v>
      </c>
      <c r="E13" s="216">
        <f>地区別_疑い患者の状況!H91</f>
        <v>23196</v>
      </c>
      <c r="F13" s="158">
        <f>地区別_疑い患者の状況!I91</f>
        <v>0.18600846805234797</v>
      </c>
      <c r="G13" s="216">
        <f>地区別_疑い患者の状況!J91</f>
        <v>2120008116</v>
      </c>
      <c r="H13" s="159">
        <f t="shared" si="0"/>
        <v>5</v>
      </c>
      <c r="I13" s="218">
        <f>地区別_疑い患者の状況!K91</f>
        <v>91395.418003103987</v>
      </c>
      <c r="J13" s="159">
        <f t="shared" si="1"/>
        <v>5</v>
      </c>
      <c r="M13" s="319"/>
    </row>
    <row r="14" spans="1:13" ht="30" customHeight="1">
      <c r="B14" s="123">
        <v>9</v>
      </c>
      <c r="C14" s="123" t="str">
        <f>地区別_疑い患者の状況!F92</f>
        <v>0402</v>
      </c>
      <c r="D14" s="209" t="str">
        <f>地区別_疑い患者の状況!G92</f>
        <v>糖尿病</v>
      </c>
      <c r="E14" s="216">
        <f>地区別_疑い患者の状況!H92</f>
        <v>23063</v>
      </c>
      <c r="F14" s="158">
        <f>地区別_疑い患者の状況!I92</f>
        <v>0.1849419425198871</v>
      </c>
      <c r="G14" s="216">
        <f>地区別_疑い患者の状況!J92</f>
        <v>1205061544</v>
      </c>
      <c r="H14" s="159">
        <f t="shared" si="0"/>
        <v>8</v>
      </c>
      <c r="I14" s="218">
        <f>地区別_疑い患者の状況!K92</f>
        <v>52250.858257815547</v>
      </c>
      <c r="J14" s="159">
        <f t="shared" si="1"/>
        <v>7</v>
      </c>
      <c r="M14" s="319"/>
    </row>
    <row r="15" spans="1:13" ht="30" customHeight="1">
      <c r="B15" s="244">
        <v>10</v>
      </c>
      <c r="C15" s="244" t="str">
        <f>地区別_疑い患者の状況!F93</f>
        <v>0403</v>
      </c>
      <c r="D15" s="245" t="str">
        <f>地区別_疑い患者の状況!G93</f>
        <v>脂質異常症</v>
      </c>
      <c r="E15" s="246">
        <f>地区別_疑い患者の状況!H93</f>
        <v>19271</v>
      </c>
      <c r="F15" s="247">
        <f>地区別_疑い患者の状況!I93</f>
        <v>0.15453393636130355</v>
      </c>
      <c r="G15" s="246">
        <f>地区別_疑い患者の状況!J93</f>
        <v>252086672</v>
      </c>
      <c r="H15" s="248">
        <f t="shared" si="0"/>
        <v>10</v>
      </c>
      <c r="I15" s="249">
        <f>地区別_疑い患者の状況!K93</f>
        <v>13081.141196616678</v>
      </c>
      <c r="J15" s="248">
        <f t="shared" si="1"/>
        <v>10</v>
      </c>
      <c r="M15" s="319"/>
    </row>
    <row r="16" spans="1:13" ht="13.5" customHeight="1">
      <c r="B16" s="160" t="s">
        <v>200</v>
      </c>
      <c r="M16" s="319"/>
    </row>
    <row r="17" spans="1:12">
      <c r="B17" s="19" t="s">
        <v>101</v>
      </c>
    </row>
    <row r="18" spans="1:12">
      <c r="B18" s="19" t="s">
        <v>275</v>
      </c>
    </row>
    <row r="19" spans="1:12">
      <c r="B19" s="19" t="s">
        <v>281</v>
      </c>
    </row>
    <row r="20" spans="1:12">
      <c r="B20" s="161" t="s">
        <v>169</v>
      </c>
    </row>
    <row r="21" spans="1:12">
      <c r="B21" s="161"/>
    </row>
    <row r="23" spans="1:12" ht="16.5" customHeight="1">
      <c r="A23" s="152" t="s">
        <v>301</v>
      </c>
    </row>
    <row r="24" spans="1:12" ht="16.5" customHeight="1">
      <c r="A24" s="152" t="s">
        <v>100</v>
      </c>
      <c r="L24" s="152" t="s">
        <v>285</v>
      </c>
    </row>
    <row r="25" spans="1:12" ht="13.5" customHeight="1">
      <c r="L25" s="152" t="s">
        <v>286</v>
      </c>
    </row>
    <row r="26" spans="1:12">
      <c r="L26" s="152" t="s">
        <v>287</v>
      </c>
    </row>
    <row r="39" ht="13.5" customHeight="1"/>
    <row r="40" ht="13.5" customHeight="1"/>
    <row r="55" spans="2:2">
      <c r="B55" s="160" t="s">
        <v>200</v>
      </c>
    </row>
    <row r="56" spans="2:2">
      <c r="B56" s="19" t="s">
        <v>101</v>
      </c>
    </row>
    <row r="57" spans="2:2">
      <c r="B57" s="19" t="s">
        <v>275</v>
      </c>
    </row>
    <row r="58" spans="2:2">
      <c r="B58" s="19" t="s">
        <v>281</v>
      </c>
    </row>
    <row r="59" spans="2:2">
      <c r="B59" s="357" t="s">
        <v>169</v>
      </c>
    </row>
  </sheetData>
  <mergeCells count="3">
    <mergeCell ref="B3:D3"/>
    <mergeCell ref="E3:F3"/>
    <mergeCell ref="C5:D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94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16" customWidth="1"/>
    <col min="3" max="4" width="12.25" style="3" customWidth="1"/>
    <col min="5" max="5" width="4.875" style="3" bestFit="1" customWidth="1"/>
    <col min="6" max="6" width="7.5" style="3" customWidth="1"/>
    <col min="7" max="7" width="34.875" style="3" customWidth="1"/>
    <col min="8" max="9" width="11.5" style="3" customWidth="1"/>
    <col min="10" max="10" width="16" style="3" customWidth="1"/>
    <col min="11" max="11" width="13.75" style="3" customWidth="1"/>
    <col min="12" max="12" width="5.875" style="3" customWidth="1"/>
    <col min="13" max="13" width="9" style="3"/>
    <col min="14" max="14" width="13" style="3" customWidth="1"/>
    <col min="15" max="15" width="23.25" style="3" customWidth="1"/>
    <col min="16" max="16384" width="9" style="3"/>
  </cols>
  <sheetData>
    <row r="1" spans="1:15" ht="16.5" customHeight="1">
      <c r="A1" s="152" t="s">
        <v>301</v>
      </c>
      <c r="C1" s="152"/>
      <c r="D1" s="152"/>
    </row>
    <row r="2" spans="1:15" ht="16.5" customHeight="1">
      <c r="A2" s="152" t="s">
        <v>98</v>
      </c>
      <c r="C2" s="152"/>
      <c r="D2" s="152"/>
      <c r="N2" s="3" t="s">
        <v>223</v>
      </c>
    </row>
    <row r="3" spans="1:15" ht="60" customHeight="1">
      <c r="B3" s="50"/>
      <c r="C3" s="50" t="s">
        <v>88</v>
      </c>
      <c r="D3" s="242" t="s">
        <v>221</v>
      </c>
      <c r="E3" s="162" t="s">
        <v>186</v>
      </c>
      <c r="F3" s="478" t="s">
        <v>145</v>
      </c>
      <c r="G3" s="479"/>
      <c r="H3" s="48" t="s">
        <v>173</v>
      </c>
      <c r="I3" s="337" t="s">
        <v>198</v>
      </c>
      <c r="J3" s="163" t="s">
        <v>172</v>
      </c>
      <c r="K3" s="48" t="s">
        <v>174</v>
      </c>
      <c r="L3" s="18"/>
      <c r="N3" s="83"/>
      <c r="O3" s="243" t="s">
        <v>224</v>
      </c>
    </row>
    <row r="4" spans="1:15" ht="14.25" customHeight="1">
      <c r="B4" s="458">
        <v>1</v>
      </c>
      <c r="C4" s="461" t="s">
        <v>176</v>
      </c>
      <c r="D4" s="480">
        <f>VLOOKUP(C4,$N$4:$O$12,2,FALSE)</f>
        <v>12891</v>
      </c>
      <c r="E4" s="221">
        <v>1</v>
      </c>
      <c r="F4" s="174" t="s">
        <v>154</v>
      </c>
      <c r="G4" s="219" t="s">
        <v>155</v>
      </c>
      <c r="H4" s="280">
        <v>4574</v>
      </c>
      <c r="I4" s="119">
        <f>IFERROR(H4/D4,"-")</f>
        <v>0.35482119308044374</v>
      </c>
      <c r="J4" s="281">
        <v>73952308</v>
      </c>
      <c r="K4" s="231">
        <f t="shared" ref="K4:K62" si="0">IFERROR(J4/H4,"-")</f>
        <v>16167.972890249235</v>
      </c>
      <c r="L4" s="122"/>
      <c r="N4" s="84" t="s">
        <v>1</v>
      </c>
      <c r="O4" s="85">
        <v>12891</v>
      </c>
    </row>
    <row r="5" spans="1:15" ht="14.25" customHeight="1">
      <c r="B5" s="458"/>
      <c r="C5" s="461"/>
      <c r="D5" s="481"/>
      <c r="E5" s="222">
        <v>2</v>
      </c>
      <c r="F5" s="175">
        <v>1113</v>
      </c>
      <c r="G5" s="262" t="s">
        <v>231</v>
      </c>
      <c r="H5" s="225">
        <v>4522</v>
      </c>
      <c r="I5" s="125">
        <f>IFERROR(H5/D4,"-")</f>
        <v>0.35078737103405477</v>
      </c>
      <c r="J5" s="282">
        <v>780415964</v>
      </c>
      <c r="K5" s="232">
        <f t="shared" si="0"/>
        <v>172582.03538257407</v>
      </c>
      <c r="L5" s="122"/>
      <c r="N5" s="84" t="s">
        <v>8</v>
      </c>
      <c r="O5" s="85">
        <v>11780</v>
      </c>
    </row>
    <row r="6" spans="1:15" ht="14.25" customHeight="1">
      <c r="B6" s="458"/>
      <c r="C6" s="461"/>
      <c r="D6" s="481"/>
      <c r="E6" s="222">
        <v>3</v>
      </c>
      <c r="F6" s="175">
        <v>1800</v>
      </c>
      <c r="G6" s="220" t="s">
        <v>232</v>
      </c>
      <c r="H6" s="225">
        <v>4207</v>
      </c>
      <c r="I6" s="125">
        <f>IFERROR(H6/D4,"-")</f>
        <v>0.32635171825304476</v>
      </c>
      <c r="J6" s="282">
        <v>184466416</v>
      </c>
      <c r="K6" s="232">
        <f t="shared" si="0"/>
        <v>43847.496077965297</v>
      </c>
      <c r="L6" s="122"/>
      <c r="N6" s="84" t="s">
        <v>13</v>
      </c>
      <c r="O6" s="85">
        <v>19473</v>
      </c>
    </row>
    <row r="7" spans="1:15" ht="14.25" customHeight="1">
      <c r="B7" s="458"/>
      <c r="C7" s="461"/>
      <c r="D7" s="481"/>
      <c r="E7" s="222">
        <v>4</v>
      </c>
      <c r="F7" s="175" t="s">
        <v>246</v>
      </c>
      <c r="G7" s="220" t="s">
        <v>233</v>
      </c>
      <c r="H7" s="225">
        <v>3877</v>
      </c>
      <c r="I7" s="125">
        <f>IFERROR(H7/D4,"-")</f>
        <v>0.30075246295865332</v>
      </c>
      <c r="J7" s="282">
        <v>2031003836</v>
      </c>
      <c r="K7" s="232">
        <f t="shared" si="0"/>
        <v>523859.64302295592</v>
      </c>
      <c r="L7" s="122"/>
      <c r="N7" s="84" t="s">
        <v>21</v>
      </c>
      <c r="O7" s="85">
        <v>11669</v>
      </c>
    </row>
    <row r="8" spans="1:15" ht="14.25" customHeight="1">
      <c r="B8" s="458"/>
      <c r="C8" s="461"/>
      <c r="D8" s="481"/>
      <c r="E8" s="222">
        <v>5</v>
      </c>
      <c r="F8" s="175">
        <v>1310</v>
      </c>
      <c r="G8" s="220" t="s">
        <v>234</v>
      </c>
      <c r="H8" s="225">
        <v>2857</v>
      </c>
      <c r="I8" s="125">
        <f>IFERROR(H8/D4,"-")</f>
        <v>0.22162749204871615</v>
      </c>
      <c r="J8" s="282">
        <v>644501684</v>
      </c>
      <c r="K8" s="232">
        <f t="shared" si="0"/>
        <v>225586.86874343717</v>
      </c>
      <c r="L8" s="122"/>
      <c r="N8" s="84" t="s">
        <v>25</v>
      </c>
      <c r="O8" s="85">
        <v>6996</v>
      </c>
    </row>
    <row r="9" spans="1:15" ht="14.25" customHeight="1">
      <c r="B9" s="458"/>
      <c r="C9" s="461"/>
      <c r="D9" s="481"/>
      <c r="E9" s="222">
        <v>6</v>
      </c>
      <c r="F9" s="175">
        <v>1011</v>
      </c>
      <c r="G9" s="220" t="s">
        <v>197</v>
      </c>
      <c r="H9" s="225">
        <v>2685</v>
      </c>
      <c r="I9" s="125">
        <f>IFERROR(H9/D4,"-")</f>
        <v>0.20828484989527576</v>
      </c>
      <c r="J9" s="282">
        <v>1957729608</v>
      </c>
      <c r="K9" s="232">
        <f t="shared" si="0"/>
        <v>729135.7944134078</v>
      </c>
      <c r="L9" s="122"/>
      <c r="N9" s="84" t="s">
        <v>226</v>
      </c>
      <c r="O9" s="85">
        <v>12693</v>
      </c>
    </row>
    <row r="10" spans="1:15" ht="14.25" customHeight="1">
      <c r="B10" s="458"/>
      <c r="C10" s="461"/>
      <c r="D10" s="481"/>
      <c r="E10" s="222">
        <v>7</v>
      </c>
      <c r="F10" s="175" t="s">
        <v>248</v>
      </c>
      <c r="G10" s="220" t="s">
        <v>235</v>
      </c>
      <c r="H10" s="225">
        <v>2335</v>
      </c>
      <c r="I10" s="125">
        <f>IFERROR(H10/D4,"-")</f>
        <v>0.18113412458304243</v>
      </c>
      <c r="J10" s="282">
        <v>166689948</v>
      </c>
      <c r="K10" s="232">
        <f t="shared" si="0"/>
        <v>71387.55802997858</v>
      </c>
      <c r="L10" s="122"/>
      <c r="N10" s="84" t="s">
        <v>228</v>
      </c>
      <c r="O10" s="85">
        <v>11540</v>
      </c>
    </row>
    <row r="11" spans="1:15" ht="14.25" customHeight="1">
      <c r="B11" s="458"/>
      <c r="C11" s="461"/>
      <c r="D11" s="481"/>
      <c r="E11" s="222">
        <v>8</v>
      </c>
      <c r="F11" s="175" t="s">
        <v>150</v>
      </c>
      <c r="G11" s="220" t="s">
        <v>151</v>
      </c>
      <c r="H11" s="225">
        <v>2228</v>
      </c>
      <c r="I11" s="125">
        <f>IFERROR(H11/D4,"-")</f>
        <v>0.17283375998758824</v>
      </c>
      <c r="J11" s="282">
        <v>99779086</v>
      </c>
      <c r="K11" s="232">
        <f t="shared" si="0"/>
        <v>44784.149910233391</v>
      </c>
      <c r="L11" s="122"/>
      <c r="N11" s="84" t="s">
        <v>230</v>
      </c>
      <c r="O11" s="85">
        <v>37662</v>
      </c>
    </row>
    <row r="12" spans="1:15" ht="14.25" customHeight="1">
      <c r="B12" s="458"/>
      <c r="C12" s="461"/>
      <c r="D12" s="481"/>
      <c r="E12" s="222">
        <v>9</v>
      </c>
      <c r="F12" s="175" t="s">
        <v>249</v>
      </c>
      <c r="G12" s="220" t="s">
        <v>236</v>
      </c>
      <c r="H12" s="225">
        <v>2149</v>
      </c>
      <c r="I12" s="125">
        <f>IFERROR(H12/D4,"-")</f>
        <v>0.16670545341711271</v>
      </c>
      <c r="J12" s="282">
        <v>237943998</v>
      </c>
      <c r="K12" s="232">
        <f t="shared" si="0"/>
        <v>110723.1261051652</v>
      </c>
      <c r="L12" s="122"/>
      <c r="N12" s="239" t="s">
        <v>0</v>
      </c>
      <c r="O12" s="85">
        <v>124704</v>
      </c>
    </row>
    <row r="13" spans="1:15" ht="14.25" customHeight="1">
      <c r="B13" s="458"/>
      <c r="C13" s="461"/>
      <c r="D13" s="482"/>
      <c r="E13" s="223">
        <v>10</v>
      </c>
      <c r="F13" s="283" t="s">
        <v>152</v>
      </c>
      <c r="G13" s="257" t="s">
        <v>153</v>
      </c>
      <c r="H13" s="226">
        <v>2115</v>
      </c>
      <c r="I13" s="132">
        <f>IFERROR(H13/D4,"-")</f>
        <v>0.16406795438678148</v>
      </c>
      <c r="J13" s="284">
        <v>25819602</v>
      </c>
      <c r="K13" s="233">
        <f t="shared" si="0"/>
        <v>12207.849645390072</v>
      </c>
      <c r="L13" s="122"/>
    </row>
    <row r="14" spans="1:15" ht="14.25" customHeight="1">
      <c r="B14" s="457">
        <v>2</v>
      </c>
      <c r="C14" s="460" t="s">
        <v>8</v>
      </c>
      <c r="D14" s="480">
        <f>VLOOKUP(C14,$N$4:$O$12,2,FALSE)</f>
        <v>11780</v>
      </c>
      <c r="E14" s="221">
        <v>1</v>
      </c>
      <c r="F14" s="174">
        <v>1113</v>
      </c>
      <c r="G14" s="219" t="s">
        <v>231</v>
      </c>
      <c r="H14" s="280">
        <v>5001</v>
      </c>
      <c r="I14" s="119">
        <f>IFERROR(H14/D14,"-")</f>
        <v>0.42453310696095076</v>
      </c>
      <c r="J14" s="281">
        <v>818590300</v>
      </c>
      <c r="K14" s="231">
        <f t="shared" si="0"/>
        <v>163685.32293541293</v>
      </c>
      <c r="L14" s="122"/>
    </row>
    <row r="15" spans="1:15" ht="14.25" customHeight="1">
      <c r="B15" s="458"/>
      <c r="C15" s="461"/>
      <c r="D15" s="481"/>
      <c r="E15" s="222">
        <v>2</v>
      </c>
      <c r="F15" s="175" t="s">
        <v>154</v>
      </c>
      <c r="G15" s="262" t="s">
        <v>155</v>
      </c>
      <c r="H15" s="225">
        <v>4447</v>
      </c>
      <c r="I15" s="125">
        <f>IFERROR(H15/D14,"-")</f>
        <v>0.37750424448217318</v>
      </c>
      <c r="J15" s="282">
        <v>94225122</v>
      </c>
      <c r="K15" s="232">
        <f t="shared" si="0"/>
        <v>21188.469080278839</v>
      </c>
      <c r="L15" s="122"/>
    </row>
    <row r="16" spans="1:15" ht="14.25" customHeight="1">
      <c r="B16" s="458"/>
      <c r="C16" s="461"/>
      <c r="D16" s="481"/>
      <c r="E16" s="222">
        <v>3</v>
      </c>
      <c r="F16" s="175">
        <v>1800</v>
      </c>
      <c r="G16" s="220" t="s">
        <v>232</v>
      </c>
      <c r="H16" s="225">
        <v>4096</v>
      </c>
      <c r="I16" s="125">
        <f>IFERROR(H16/D14,"-")</f>
        <v>0.34770797962648559</v>
      </c>
      <c r="J16" s="282">
        <v>187209392</v>
      </c>
      <c r="K16" s="232">
        <f t="shared" si="0"/>
        <v>45705.41796875</v>
      </c>
      <c r="L16" s="122"/>
    </row>
    <row r="17" spans="2:12" ht="14.25" customHeight="1">
      <c r="B17" s="458"/>
      <c r="C17" s="461"/>
      <c r="D17" s="481"/>
      <c r="E17" s="222">
        <v>4</v>
      </c>
      <c r="F17" s="175" t="s">
        <v>246</v>
      </c>
      <c r="G17" s="220" t="s">
        <v>233</v>
      </c>
      <c r="H17" s="225">
        <v>3751</v>
      </c>
      <c r="I17" s="125">
        <f>IFERROR(H17/D14,"-")</f>
        <v>0.31842105263157894</v>
      </c>
      <c r="J17" s="282">
        <v>1684496042</v>
      </c>
      <c r="K17" s="232">
        <f t="shared" si="0"/>
        <v>449079.19008264464</v>
      </c>
      <c r="L17" s="122"/>
    </row>
    <row r="18" spans="2:12" ht="14.25" customHeight="1">
      <c r="B18" s="458"/>
      <c r="C18" s="461"/>
      <c r="D18" s="481"/>
      <c r="E18" s="222">
        <v>5</v>
      </c>
      <c r="F18" s="175">
        <v>1310</v>
      </c>
      <c r="G18" s="220" t="s">
        <v>234</v>
      </c>
      <c r="H18" s="225">
        <v>2863</v>
      </c>
      <c r="I18" s="125">
        <f>IFERROR(H18/D14,"-")</f>
        <v>0.2430390492359932</v>
      </c>
      <c r="J18" s="282">
        <v>703407220</v>
      </c>
      <c r="K18" s="232">
        <f t="shared" si="0"/>
        <v>245688.86482710444</v>
      </c>
      <c r="L18" s="122"/>
    </row>
    <row r="19" spans="2:12" ht="14.25" customHeight="1">
      <c r="B19" s="458"/>
      <c r="C19" s="461"/>
      <c r="D19" s="481"/>
      <c r="E19" s="222">
        <v>6</v>
      </c>
      <c r="F19" s="175">
        <v>1011</v>
      </c>
      <c r="G19" s="220" t="s">
        <v>197</v>
      </c>
      <c r="H19" s="225">
        <v>2619</v>
      </c>
      <c r="I19" s="125">
        <f>IFERROR(H19/D14,"-")</f>
        <v>0.22232597623089984</v>
      </c>
      <c r="J19" s="282">
        <v>1544885702</v>
      </c>
      <c r="K19" s="232">
        <f t="shared" si="0"/>
        <v>589876.17487590679</v>
      </c>
      <c r="L19" s="122"/>
    </row>
    <row r="20" spans="2:12" ht="14.25" customHeight="1">
      <c r="B20" s="458"/>
      <c r="C20" s="461"/>
      <c r="D20" s="481"/>
      <c r="E20" s="222">
        <v>7</v>
      </c>
      <c r="F20" s="175" t="s">
        <v>150</v>
      </c>
      <c r="G20" s="220" t="s">
        <v>151</v>
      </c>
      <c r="H20" s="225">
        <v>2349</v>
      </c>
      <c r="I20" s="125">
        <f>IFERROR(H20/D14,"-")</f>
        <v>0.19940577249575553</v>
      </c>
      <c r="J20" s="282">
        <v>159169844</v>
      </c>
      <c r="K20" s="232">
        <f t="shared" si="0"/>
        <v>67760.682843763308</v>
      </c>
      <c r="L20" s="122"/>
    </row>
    <row r="21" spans="2:12" ht="14.25" customHeight="1">
      <c r="B21" s="458"/>
      <c r="C21" s="461"/>
      <c r="D21" s="481"/>
      <c r="E21" s="222">
        <v>8</v>
      </c>
      <c r="F21" s="175" t="s">
        <v>249</v>
      </c>
      <c r="G21" s="220" t="s">
        <v>236</v>
      </c>
      <c r="H21" s="225">
        <v>2334</v>
      </c>
      <c r="I21" s="125">
        <f>IFERROR(H21/D14,"-")</f>
        <v>0.19813242784380306</v>
      </c>
      <c r="J21" s="282">
        <v>265650422</v>
      </c>
      <c r="K21" s="232">
        <f t="shared" si="0"/>
        <v>113817.6615252785</v>
      </c>
      <c r="L21" s="122"/>
    </row>
    <row r="22" spans="2:12" ht="14.25" customHeight="1">
      <c r="B22" s="458"/>
      <c r="C22" s="461"/>
      <c r="D22" s="481"/>
      <c r="E22" s="222">
        <v>9</v>
      </c>
      <c r="F22" s="175" t="s">
        <v>248</v>
      </c>
      <c r="G22" s="220" t="s">
        <v>235</v>
      </c>
      <c r="H22" s="225">
        <v>2257</v>
      </c>
      <c r="I22" s="125">
        <f>IFERROR(H22/D14,"-")</f>
        <v>0.19159592529711375</v>
      </c>
      <c r="J22" s="282">
        <v>158133766</v>
      </c>
      <c r="K22" s="232">
        <f t="shared" si="0"/>
        <v>70063.697828976525</v>
      </c>
      <c r="L22" s="122"/>
    </row>
    <row r="23" spans="2:12" ht="14.25" customHeight="1">
      <c r="B23" s="458"/>
      <c r="C23" s="461"/>
      <c r="D23" s="482"/>
      <c r="E23" s="223">
        <v>10</v>
      </c>
      <c r="F23" s="283" t="s">
        <v>156</v>
      </c>
      <c r="G23" s="257" t="s">
        <v>157</v>
      </c>
      <c r="H23" s="226">
        <v>1737</v>
      </c>
      <c r="I23" s="132">
        <f>IFERROR(H23/D14,"-")</f>
        <v>0.14745331069609507</v>
      </c>
      <c r="J23" s="284">
        <v>419568410</v>
      </c>
      <c r="K23" s="233">
        <f t="shared" si="0"/>
        <v>241547.73172135866</v>
      </c>
      <c r="L23" s="122"/>
    </row>
    <row r="24" spans="2:12" ht="14.25" customHeight="1">
      <c r="B24" s="457">
        <v>3</v>
      </c>
      <c r="C24" s="460" t="s">
        <v>13</v>
      </c>
      <c r="D24" s="480">
        <f>VLOOKUP(C24,$N$4:$O$12,2,FALSE)</f>
        <v>19473</v>
      </c>
      <c r="E24" s="221">
        <v>1</v>
      </c>
      <c r="F24" s="174">
        <v>1113</v>
      </c>
      <c r="G24" s="219" t="s">
        <v>231</v>
      </c>
      <c r="H24" s="280">
        <v>8053</v>
      </c>
      <c r="I24" s="119">
        <f>IFERROR(H24/D24,"-")</f>
        <v>0.41354696246084321</v>
      </c>
      <c r="J24" s="281">
        <v>1319644742</v>
      </c>
      <c r="K24" s="231">
        <f t="shared" si="0"/>
        <v>163869.95430274433</v>
      </c>
      <c r="L24" s="122"/>
    </row>
    <row r="25" spans="2:12" ht="14.25" customHeight="1">
      <c r="B25" s="458"/>
      <c r="C25" s="461"/>
      <c r="D25" s="481"/>
      <c r="E25" s="222">
        <v>2</v>
      </c>
      <c r="F25" s="175" t="s">
        <v>154</v>
      </c>
      <c r="G25" s="262" t="s">
        <v>155</v>
      </c>
      <c r="H25" s="225">
        <v>7195</v>
      </c>
      <c r="I25" s="125">
        <f>IFERROR(H25/D24,"-")</f>
        <v>0.36948595491192932</v>
      </c>
      <c r="J25" s="282">
        <v>131306160</v>
      </c>
      <c r="K25" s="232">
        <f t="shared" si="0"/>
        <v>18249.640027797082</v>
      </c>
      <c r="L25" s="122"/>
    </row>
    <row r="26" spans="2:12" ht="14.25" customHeight="1">
      <c r="B26" s="458"/>
      <c r="C26" s="461"/>
      <c r="D26" s="481"/>
      <c r="E26" s="222">
        <v>3</v>
      </c>
      <c r="F26" s="175" t="s">
        <v>246</v>
      </c>
      <c r="G26" s="220" t="s">
        <v>233</v>
      </c>
      <c r="H26" s="225">
        <v>6216</v>
      </c>
      <c r="I26" s="125">
        <f>IFERROR(H26/D24,"-")</f>
        <v>0.31921121552919429</v>
      </c>
      <c r="J26" s="282">
        <v>2484718354</v>
      </c>
      <c r="K26" s="232">
        <f t="shared" si="0"/>
        <v>399729.46492921491</v>
      </c>
      <c r="L26" s="122"/>
    </row>
    <row r="27" spans="2:12" ht="14.25" customHeight="1">
      <c r="B27" s="458"/>
      <c r="C27" s="461"/>
      <c r="D27" s="481"/>
      <c r="E27" s="222">
        <v>4</v>
      </c>
      <c r="F27" s="175">
        <v>1800</v>
      </c>
      <c r="G27" s="220" t="s">
        <v>232</v>
      </c>
      <c r="H27" s="225">
        <v>5759</v>
      </c>
      <c r="I27" s="125">
        <f>IFERROR(H27/D24,"-")</f>
        <v>0.29574282339649771</v>
      </c>
      <c r="J27" s="282">
        <v>316981264</v>
      </c>
      <c r="K27" s="232">
        <f t="shared" si="0"/>
        <v>55041.025177982287</v>
      </c>
      <c r="L27" s="122"/>
    </row>
    <row r="28" spans="2:12" ht="14.25" customHeight="1">
      <c r="B28" s="458"/>
      <c r="C28" s="461"/>
      <c r="D28" s="481"/>
      <c r="E28" s="222">
        <v>5</v>
      </c>
      <c r="F28" s="175">
        <v>1011</v>
      </c>
      <c r="G28" s="220" t="s">
        <v>197</v>
      </c>
      <c r="H28" s="225">
        <v>3965</v>
      </c>
      <c r="I28" s="125">
        <f>IFERROR(H28/D24,"-")</f>
        <v>0.20361526215785961</v>
      </c>
      <c r="J28" s="282">
        <v>2140467534</v>
      </c>
      <c r="K28" s="232">
        <f t="shared" si="0"/>
        <v>539840.48776796972</v>
      </c>
      <c r="L28" s="122"/>
    </row>
    <row r="29" spans="2:12" ht="14.25" customHeight="1">
      <c r="B29" s="458"/>
      <c r="C29" s="461"/>
      <c r="D29" s="481"/>
      <c r="E29" s="222">
        <v>6</v>
      </c>
      <c r="F29" s="175" t="s">
        <v>150</v>
      </c>
      <c r="G29" s="220" t="s">
        <v>151</v>
      </c>
      <c r="H29" s="225">
        <v>3861</v>
      </c>
      <c r="I29" s="125">
        <f>IFERROR(H29/D24,"-")</f>
        <v>0.19827453397011247</v>
      </c>
      <c r="J29" s="282">
        <v>229600596</v>
      </c>
      <c r="K29" s="232">
        <f t="shared" si="0"/>
        <v>59466.613830613831</v>
      </c>
      <c r="L29" s="122"/>
    </row>
    <row r="30" spans="2:12" ht="14.25" customHeight="1">
      <c r="B30" s="458"/>
      <c r="C30" s="461"/>
      <c r="D30" s="481"/>
      <c r="E30" s="222">
        <v>7</v>
      </c>
      <c r="F30" s="175" t="s">
        <v>249</v>
      </c>
      <c r="G30" s="220" t="s">
        <v>236</v>
      </c>
      <c r="H30" s="225">
        <v>3812</v>
      </c>
      <c r="I30" s="125">
        <f>IFERROR(H30/D24,"-")</f>
        <v>0.19575822934319315</v>
      </c>
      <c r="J30" s="282">
        <v>375421498</v>
      </c>
      <c r="K30" s="232">
        <f t="shared" si="0"/>
        <v>98484.128541448052</v>
      </c>
      <c r="L30" s="122"/>
    </row>
    <row r="31" spans="2:12" ht="14.25" customHeight="1">
      <c r="B31" s="458"/>
      <c r="C31" s="461"/>
      <c r="D31" s="481"/>
      <c r="E31" s="222">
        <v>8</v>
      </c>
      <c r="F31" s="175">
        <v>1310</v>
      </c>
      <c r="G31" s="220" t="s">
        <v>234</v>
      </c>
      <c r="H31" s="225">
        <v>3331</v>
      </c>
      <c r="I31" s="125">
        <f>IFERROR(H31/D24,"-")</f>
        <v>0.17105736147486264</v>
      </c>
      <c r="J31" s="282">
        <v>593241982</v>
      </c>
      <c r="K31" s="232">
        <f t="shared" si="0"/>
        <v>178097.26268387871</v>
      </c>
      <c r="L31" s="122"/>
    </row>
    <row r="32" spans="2:12" ht="14.25" customHeight="1">
      <c r="B32" s="458"/>
      <c r="C32" s="461"/>
      <c r="D32" s="481"/>
      <c r="E32" s="222">
        <v>9</v>
      </c>
      <c r="F32" s="175" t="s">
        <v>248</v>
      </c>
      <c r="G32" s="220" t="s">
        <v>235</v>
      </c>
      <c r="H32" s="225">
        <v>3328</v>
      </c>
      <c r="I32" s="125">
        <f>IFERROR(H32/D24,"-")</f>
        <v>0.17090330200790838</v>
      </c>
      <c r="J32" s="282">
        <v>255715034</v>
      </c>
      <c r="K32" s="232">
        <f t="shared" si="0"/>
        <v>76837.450120192312</v>
      </c>
      <c r="L32" s="122"/>
    </row>
    <row r="33" spans="2:12" ht="14.25" customHeight="1">
      <c r="B33" s="458"/>
      <c r="C33" s="461"/>
      <c r="D33" s="482"/>
      <c r="E33" s="223">
        <v>10</v>
      </c>
      <c r="F33" s="283" t="s">
        <v>152</v>
      </c>
      <c r="G33" s="257" t="s">
        <v>153</v>
      </c>
      <c r="H33" s="226">
        <v>2992</v>
      </c>
      <c r="I33" s="132">
        <f>IFERROR(H33/D24,"-")</f>
        <v>0.15364864170903303</v>
      </c>
      <c r="J33" s="284">
        <v>35048484</v>
      </c>
      <c r="K33" s="233">
        <f t="shared" si="0"/>
        <v>11714.065508021391</v>
      </c>
      <c r="L33" s="122"/>
    </row>
    <row r="34" spans="2:12" ht="14.25" customHeight="1">
      <c r="B34" s="457">
        <v>4</v>
      </c>
      <c r="C34" s="460" t="s">
        <v>21</v>
      </c>
      <c r="D34" s="480">
        <f>VLOOKUP(C34,$N$4:$O$12,2,FALSE)</f>
        <v>11669</v>
      </c>
      <c r="E34" s="221">
        <v>1</v>
      </c>
      <c r="F34" s="174" t="s">
        <v>154</v>
      </c>
      <c r="G34" s="219" t="s">
        <v>155</v>
      </c>
      <c r="H34" s="280">
        <v>4600</v>
      </c>
      <c r="I34" s="119">
        <f>IFERROR(H34/D34,"-")</f>
        <v>0.39420687291113204</v>
      </c>
      <c r="J34" s="281">
        <v>78524974</v>
      </c>
      <c r="K34" s="231">
        <f t="shared" si="0"/>
        <v>17070.646521739131</v>
      </c>
      <c r="L34" s="122"/>
    </row>
    <row r="35" spans="2:12" ht="14.25" customHeight="1">
      <c r="B35" s="458"/>
      <c r="C35" s="461"/>
      <c r="D35" s="481"/>
      <c r="E35" s="222">
        <v>2</v>
      </c>
      <c r="F35" s="175">
        <v>1113</v>
      </c>
      <c r="G35" s="262" t="s">
        <v>231</v>
      </c>
      <c r="H35" s="225">
        <v>4598</v>
      </c>
      <c r="I35" s="125">
        <f>IFERROR(H35/D34,"-")</f>
        <v>0.39403547861856203</v>
      </c>
      <c r="J35" s="282">
        <v>638788280</v>
      </c>
      <c r="K35" s="232">
        <f t="shared" si="0"/>
        <v>138927.42061765984</v>
      </c>
      <c r="L35" s="122"/>
    </row>
    <row r="36" spans="2:12" ht="14.25" customHeight="1">
      <c r="B36" s="458"/>
      <c r="C36" s="461"/>
      <c r="D36" s="481"/>
      <c r="E36" s="222">
        <v>3</v>
      </c>
      <c r="F36" s="175">
        <v>1800</v>
      </c>
      <c r="G36" s="220" t="s">
        <v>232</v>
      </c>
      <c r="H36" s="225">
        <v>3688</v>
      </c>
      <c r="I36" s="125">
        <f>IFERROR(H36/D34,"-")</f>
        <v>0.31605107549918587</v>
      </c>
      <c r="J36" s="282">
        <v>153117074</v>
      </c>
      <c r="K36" s="232">
        <f t="shared" si="0"/>
        <v>41517.644793926251</v>
      </c>
      <c r="L36" s="122"/>
    </row>
    <row r="37" spans="2:12" ht="14.25" customHeight="1">
      <c r="B37" s="458"/>
      <c r="C37" s="461"/>
      <c r="D37" s="481"/>
      <c r="E37" s="222">
        <v>4</v>
      </c>
      <c r="F37" s="175" t="s">
        <v>246</v>
      </c>
      <c r="G37" s="220" t="s">
        <v>233</v>
      </c>
      <c r="H37" s="225">
        <v>3534</v>
      </c>
      <c r="I37" s="125">
        <f>IFERROR(H37/D34,"-")</f>
        <v>0.30285371497129143</v>
      </c>
      <c r="J37" s="282">
        <v>1308904700</v>
      </c>
      <c r="K37" s="232">
        <f t="shared" si="0"/>
        <v>370374.84436898696</v>
      </c>
      <c r="L37" s="122"/>
    </row>
    <row r="38" spans="2:12" ht="14.25" customHeight="1">
      <c r="B38" s="458"/>
      <c r="C38" s="461"/>
      <c r="D38" s="481"/>
      <c r="E38" s="222">
        <v>5</v>
      </c>
      <c r="F38" s="175">
        <v>1011</v>
      </c>
      <c r="G38" s="220" t="s">
        <v>197</v>
      </c>
      <c r="H38" s="225">
        <v>2542</v>
      </c>
      <c r="I38" s="125">
        <f>IFERROR(H38/D34,"-")</f>
        <v>0.21784214585654299</v>
      </c>
      <c r="J38" s="282">
        <v>1418413742</v>
      </c>
      <c r="K38" s="232">
        <f t="shared" si="0"/>
        <v>557991.24390243902</v>
      </c>
      <c r="L38" s="122"/>
    </row>
    <row r="39" spans="2:12" ht="14.25" customHeight="1">
      <c r="B39" s="458"/>
      <c r="C39" s="461"/>
      <c r="D39" s="481"/>
      <c r="E39" s="222">
        <v>6</v>
      </c>
      <c r="F39" s="175" t="s">
        <v>249</v>
      </c>
      <c r="G39" s="220" t="s">
        <v>236</v>
      </c>
      <c r="H39" s="225">
        <v>2313</v>
      </c>
      <c r="I39" s="125">
        <f>IFERROR(H39/D34,"-")</f>
        <v>0.1982174993572714</v>
      </c>
      <c r="J39" s="282">
        <v>162985576</v>
      </c>
      <c r="K39" s="232">
        <f t="shared" si="0"/>
        <v>70465.013402507568</v>
      </c>
      <c r="L39" s="122"/>
    </row>
    <row r="40" spans="2:12" ht="14.25" customHeight="1">
      <c r="B40" s="458"/>
      <c r="C40" s="461"/>
      <c r="D40" s="481"/>
      <c r="E40" s="222">
        <v>7</v>
      </c>
      <c r="F40" s="175" t="s">
        <v>150</v>
      </c>
      <c r="G40" s="220" t="s">
        <v>151</v>
      </c>
      <c r="H40" s="225">
        <v>2172</v>
      </c>
      <c r="I40" s="125">
        <f>IFERROR(H40/D34,"-")</f>
        <v>0.18613420173108236</v>
      </c>
      <c r="J40" s="282">
        <v>93008346</v>
      </c>
      <c r="K40" s="232">
        <f t="shared" si="0"/>
        <v>42821.522099447517</v>
      </c>
      <c r="L40" s="122"/>
    </row>
    <row r="41" spans="2:12" ht="14.25" customHeight="1">
      <c r="B41" s="458"/>
      <c r="C41" s="461"/>
      <c r="D41" s="481"/>
      <c r="E41" s="222">
        <v>8</v>
      </c>
      <c r="F41" s="175" t="s">
        <v>248</v>
      </c>
      <c r="G41" s="220" t="s">
        <v>235</v>
      </c>
      <c r="H41" s="225">
        <v>2154</v>
      </c>
      <c r="I41" s="125">
        <f>IFERROR(H41/D34,"-")</f>
        <v>0.18459165309795184</v>
      </c>
      <c r="J41" s="282">
        <v>132258190</v>
      </c>
      <c r="K41" s="232">
        <f t="shared" si="0"/>
        <v>61401.202414113279</v>
      </c>
      <c r="L41" s="122"/>
    </row>
    <row r="42" spans="2:12" ht="14.25" customHeight="1">
      <c r="B42" s="458"/>
      <c r="C42" s="461"/>
      <c r="D42" s="481"/>
      <c r="E42" s="222">
        <v>9</v>
      </c>
      <c r="F42" s="175">
        <v>1310</v>
      </c>
      <c r="G42" s="220" t="s">
        <v>234</v>
      </c>
      <c r="H42" s="225">
        <v>1917</v>
      </c>
      <c r="I42" s="125">
        <f>IFERROR(H42/D34,"-")</f>
        <v>0.16428142942840004</v>
      </c>
      <c r="J42" s="282">
        <v>344010312</v>
      </c>
      <c r="K42" s="232">
        <f t="shared" si="0"/>
        <v>179452.43192488264</v>
      </c>
      <c r="L42" s="122"/>
    </row>
    <row r="43" spans="2:12" ht="14.25" customHeight="1">
      <c r="B43" s="458"/>
      <c r="C43" s="461"/>
      <c r="D43" s="482"/>
      <c r="E43" s="223">
        <v>10</v>
      </c>
      <c r="F43" s="283" t="s">
        <v>152</v>
      </c>
      <c r="G43" s="257" t="s">
        <v>153</v>
      </c>
      <c r="H43" s="226">
        <v>1804</v>
      </c>
      <c r="I43" s="132">
        <f>IFERROR(H43/D34,"-")</f>
        <v>0.1545976518981918</v>
      </c>
      <c r="J43" s="284">
        <v>25059714</v>
      </c>
      <c r="K43" s="233">
        <f t="shared" si="0"/>
        <v>13891.19401330377</v>
      </c>
      <c r="L43" s="122"/>
    </row>
    <row r="44" spans="2:12" ht="14.25" customHeight="1">
      <c r="B44" s="483">
        <v>5</v>
      </c>
      <c r="C44" s="484" t="s">
        <v>25</v>
      </c>
      <c r="D44" s="480">
        <f>VLOOKUP(C44,$N$4:$O$12,2,FALSE)</f>
        <v>6996</v>
      </c>
      <c r="E44" s="221">
        <v>1</v>
      </c>
      <c r="F44" s="174">
        <v>1113</v>
      </c>
      <c r="G44" s="219" t="s">
        <v>231</v>
      </c>
      <c r="H44" s="280">
        <v>2813</v>
      </c>
      <c r="I44" s="119">
        <f>IFERROR(H44/D44,"-")</f>
        <v>0.40208690680388792</v>
      </c>
      <c r="J44" s="281">
        <v>359303698</v>
      </c>
      <c r="K44" s="231">
        <f t="shared" si="0"/>
        <v>127729.71845005332</v>
      </c>
      <c r="L44" s="122"/>
    </row>
    <row r="45" spans="2:12" ht="14.25" customHeight="1">
      <c r="B45" s="483"/>
      <c r="C45" s="484"/>
      <c r="D45" s="481"/>
      <c r="E45" s="222">
        <v>2</v>
      </c>
      <c r="F45" s="175" t="s">
        <v>154</v>
      </c>
      <c r="G45" s="262" t="s">
        <v>155</v>
      </c>
      <c r="H45" s="225">
        <v>2657</v>
      </c>
      <c r="I45" s="125">
        <f>IFERROR(H45/D44,"-")</f>
        <v>0.37978845054316751</v>
      </c>
      <c r="J45" s="282">
        <v>47526666</v>
      </c>
      <c r="K45" s="232">
        <f t="shared" si="0"/>
        <v>17887.341362438841</v>
      </c>
      <c r="L45" s="122"/>
    </row>
    <row r="46" spans="2:12" ht="14.25" customHeight="1">
      <c r="B46" s="483"/>
      <c r="C46" s="484"/>
      <c r="D46" s="481"/>
      <c r="E46" s="222">
        <v>3</v>
      </c>
      <c r="F46" s="175">
        <v>1800</v>
      </c>
      <c r="G46" s="220" t="s">
        <v>232</v>
      </c>
      <c r="H46" s="225">
        <v>2212</v>
      </c>
      <c r="I46" s="125">
        <f>IFERROR(H46/D44,"-")</f>
        <v>0.31618067467124072</v>
      </c>
      <c r="J46" s="282">
        <v>125566848</v>
      </c>
      <c r="K46" s="232">
        <f t="shared" si="0"/>
        <v>56766.206148282101</v>
      </c>
      <c r="L46" s="122"/>
    </row>
    <row r="47" spans="2:12" ht="14.25" customHeight="1">
      <c r="B47" s="483"/>
      <c r="C47" s="484"/>
      <c r="D47" s="481"/>
      <c r="E47" s="222">
        <v>4</v>
      </c>
      <c r="F47" s="175" t="s">
        <v>246</v>
      </c>
      <c r="G47" s="220" t="s">
        <v>233</v>
      </c>
      <c r="H47" s="225">
        <v>2112</v>
      </c>
      <c r="I47" s="125">
        <f>IFERROR(H47/D44,"-")</f>
        <v>0.30188679245283018</v>
      </c>
      <c r="J47" s="282">
        <v>806757262</v>
      </c>
      <c r="K47" s="232">
        <f t="shared" si="0"/>
        <v>381987.33996212122</v>
      </c>
      <c r="L47" s="122"/>
    </row>
    <row r="48" spans="2:12" ht="14.25" customHeight="1">
      <c r="B48" s="483"/>
      <c r="C48" s="484"/>
      <c r="D48" s="481"/>
      <c r="E48" s="222">
        <v>5</v>
      </c>
      <c r="F48" s="175">
        <v>1011</v>
      </c>
      <c r="G48" s="220" t="s">
        <v>197</v>
      </c>
      <c r="H48" s="225">
        <v>1668</v>
      </c>
      <c r="I48" s="125">
        <f>IFERROR(H48/D44,"-")</f>
        <v>0.23842195540308747</v>
      </c>
      <c r="J48" s="282">
        <v>842423374</v>
      </c>
      <c r="K48" s="232">
        <f t="shared" si="0"/>
        <v>505049.98441247002</v>
      </c>
      <c r="L48" s="122"/>
    </row>
    <row r="49" spans="2:12" ht="14.25" customHeight="1">
      <c r="B49" s="483"/>
      <c r="C49" s="484"/>
      <c r="D49" s="481"/>
      <c r="E49" s="222">
        <v>6</v>
      </c>
      <c r="F49" s="175" t="s">
        <v>249</v>
      </c>
      <c r="G49" s="220" t="s">
        <v>236</v>
      </c>
      <c r="H49" s="225">
        <v>1299</v>
      </c>
      <c r="I49" s="125">
        <f>IFERROR(H49/D44,"-")</f>
        <v>0.18567753001715265</v>
      </c>
      <c r="J49" s="282">
        <v>95335812</v>
      </c>
      <c r="K49" s="232">
        <f t="shared" si="0"/>
        <v>73391.695150115469</v>
      </c>
      <c r="L49" s="122"/>
    </row>
    <row r="50" spans="2:12" ht="14.25" customHeight="1">
      <c r="B50" s="483"/>
      <c r="C50" s="484"/>
      <c r="D50" s="481"/>
      <c r="E50" s="222">
        <v>7</v>
      </c>
      <c r="F50" s="175" t="s">
        <v>248</v>
      </c>
      <c r="G50" s="220" t="s">
        <v>235</v>
      </c>
      <c r="H50" s="225">
        <v>1249</v>
      </c>
      <c r="I50" s="125">
        <f>IFERROR(H50/D44,"-")</f>
        <v>0.1785305889079474</v>
      </c>
      <c r="J50" s="282">
        <v>80007854</v>
      </c>
      <c r="K50" s="232">
        <f t="shared" si="0"/>
        <v>64057.529223378704</v>
      </c>
      <c r="L50" s="122"/>
    </row>
    <row r="51" spans="2:12" ht="14.25" customHeight="1">
      <c r="B51" s="483"/>
      <c r="C51" s="484"/>
      <c r="D51" s="481"/>
      <c r="E51" s="222">
        <v>8</v>
      </c>
      <c r="F51" s="175" t="s">
        <v>150</v>
      </c>
      <c r="G51" s="220" t="s">
        <v>151</v>
      </c>
      <c r="H51" s="225">
        <v>1122</v>
      </c>
      <c r="I51" s="125">
        <f>IFERROR(H51/D44,"-")</f>
        <v>0.16037735849056603</v>
      </c>
      <c r="J51" s="282">
        <v>46744980</v>
      </c>
      <c r="K51" s="232">
        <f t="shared" si="0"/>
        <v>41662.192513368987</v>
      </c>
      <c r="L51" s="122"/>
    </row>
    <row r="52" spans="2:12" ht="14.25" customHeight="1">
      <c r="B52" s="483"/>
      <c r="C52" s="484"/>
      <c r="D52" s="481"/>
      <c r="E52" s="222">
        <v>9</v>
      </c>
      <c r="F52" s="175">
        <v>1004</v>
      </c>
      <c r="G52" s="220" t="s">
        <v>190</v>
      </c>
      <c r="H52" s="225">
        <v>1083</v>
      </c>
      <c r="I52" s="125">
        <f>IFERROR(H52/D44,"-")</f>
        <v>0.15480274442538594</v>
      </c>
      <c r="J52" s="282">
        <v>622139446</v>
      </c>
      <c r="K52" s="232">
        <f t="shared" si="0"/>
        <v>574459.32225300092</v>
      </c>
      <c r="L52" s="122"/>
    </row>
    <row r="53" spans="2:12" ht="14.25" customHeight="1">
      <c r="B53" s="483"/>
      <c r="C53" s="484"/>
      <c r="D53" s="482"/>
      <c r="E53" s="252">
        <v>10</v>
      </c>
      <c r="F53" s="285">
        <v>1105</v>
      </c>
      <c r="G53" s="286" t="s">
        <v>237</v>
      </c>
      <c r="H53" s="287">
        <v>1013</v>
      </c>
      <c r="I53" s="253">
        <f>IFERROR(H53/D44,"-")</f>
        <v>0.14479702687249857</v>
      </c>
      <c r="J53" s="288">
        <v>14616578</v>
      </c>
      <c r="K53" s="254">
        <f t="shared" si="0"/>
        <v>14429.000987166832</v>
      </c>
      <c r="L53" s="122"/>
    </row>
    <row r="54" spans="2:12" ht="14.25" customHeight="1">
      <c r="B54" s="483">
        <v>6</v>
      </c>
      <c r="C54" s="484" t="s">
        <v>35</v>
      </c>
      <c r="D54" s="480">
        <f>VLOOKUP(C54,$N$4:$O$12,2,FALSE)</f>
        <v>12693</v>
      </c>
      <c r="E54" s="221">
        <v>1</v>
      </c>
      <c r="F54" s="174">
        <v>1113</v>
      </c>
      <c r="G54" s="219" t="s">
        <v>231</v>
      </c>
      <c r="H54" s="280">
        <v>4499</v>
      </c>
      <c r="I54" s="119">
        <f>IFERROR(H54/D54,"-")</f>
        <v>0.35444733317576615</v>
      </c>
      <c r="J54" s="281">
        <v>779317830</v>
      </c>
      <c r="K54" s="231">
        <f t="shared" si="0"/>
        <v>173220.23338519671</v>
      </c>
      <c r="L54" s="122"/>
    </row>
    <row r="55" spans="2:12" ht="14.25" customHeight="1">
      <c r="B55" s="483"/>
      <c r="C55" s="484"/>
      <c r="D55" s="481"/>
      <c r="E55" s="222">
        <v>2</v>
      </c>
      <c r="F55" s="175" t="s">
        <v>154</v>
      </c>
      <c r="G55" s="262" t="s">
        <v>155</v>
      </c>
      <c r="H55" s="225">
        <v>4147</v>
      </c>
      <c r="I55" s="125">
        <f>IFERROR(H55/D54,"-")</f>
        <v>0.32671551248719766</v>
      </c>
      <c r="J55" s="282">
        <v>68573522</v>
      </c>
      <c r="K55" s="232">
        <f t="shared" si="0"/>
        <v>16535.69375452134</v>
      </c>
      <c r="L55" s="122"/>
    </row>
    <row r="56" spans="2:12" ht="14.25" customHeight="1">
      <c r="B56" s="483"/>
      <c r="C56" s="484"/>
      <c r="D56" s="481"/>
      <c r="E56" s="222">
        <v>3</v>
      </c>
      <c r="F56" s="175">
        <v>1800</v>
      </c>
      <c r="G56" s="220" t="s">
        <v>232</v>
      </c>
      <c r="H56" s="225">
        <v>3965</v>
      </c>
      <c r="I56" s="125">
        <f>IFERROR(H56/D54,"-")</f>
        <v>0.31237690065390372</v>
      </c>
      <c r="J56" s="282">
        <v>190854886</v>
      </c>
      <c r="K56" s="232">
        <f t="shared" si="0"/>
        <v>48134.901891551075</v>
      </c>
      <c r="L56" s="122"/>
    </row>
    <row r="57" spans="2:12" ht="14.25" customHeight="1">
      <c r="B57" s="483"/>
      <c r="C57" s="484"/>
      <c r="D57" s="481"/>
      <c r="E57" s="222">
        <v>4</v>
      </c>
      <c r="F57" s="175" t="s">
        <v>246</v>
      </c>
      <c r="G57" s="220" t="s">
        <v>233</v>
      </c>
      <c r="H57" s="225">
        <v>3235</v>
      </c>
      <c r="I57" s="125">
        <f>IFERROR(H57/D54,"-")</f>
        <v>0.25486488615772473</v>
      </c>
      <c r="J57" s="282">
        <v>1411437736</v>
      </c>
      <c r="K57" s="232">
        <f t="shared" si="0"/>
        <v>436302.2367851623</v>
      </c>
      <c r="L57" s="122"/>
    </row>
    <row r="58" spans="2:12" ht="14.25" customHeight="1">
      <c r="B58" s="483"/>
      <c r="C58" s="484"/>
      <c r="D58" s="481"/>
      <c r="E58" s="222">
        <v>5</v>
      </c>
      <c r="F58" s="175">
        <v>1011</v>
      </c>
      <c r="G58" s="220" t="s">
        <v>197</v>
      </c>
      <c r="H58" s="225">
        <v>2287</v>
      </c>
      <c r="I58" s="125">
        <f>IFERROR(H58/D54,"-")</f>
        <v>0.18017805089419364</v>
      </c>
      <c r="J58" s="282">
        <v>1167821110</v>
      </c>
      <c r="K58" s="232">
        <f t="shared" si="0"/>
        <v>510634.50371665938</v>
      </c>
      <c r="L58" s="122"/>
    </row>
    <row r="59" spans="2:12" ht="14.25" customHeight="1">
      <c r="B59" s="483"/>
      <c r="C59" s="484"/>
      <c r="D59" s="481"/>
      <c r="E59" s="222">
        <v>6</v>
      </c>
      <c r="F59" s="175">
        <v>1310</v>
      </c>
      <c r="G59" s="220" t="s">
        <v>234</v>
      </c>
      <c r="H59" s="225">
        <v>2252</v>
      </c>
      <c r="I59" s="125">
        <f>IFERROR(H59/D54,"-")</f>
        <v>0.17742062554163712</v>
      </c>
      <c r="J59" s="282">
        <v>461450328</v>
      </c>
      <c r="K59" s="232">
        <f t="shared" si="0"/>
        <v>204906.89520426287</v>
      </c>
      <c r="L59" s="122"/>
    </row>
    <row r="60" spans="2:12" ht="14.25" customHeight="1">
      <c r="B60" s="483"/>
      <c r="C60" s="484"/>
      <c r="D60" s="481"/>
      <c r="E60" s="222">
        <v>7</v>
      </c>
      <c r="F60" s="175" t="s">
        <v>150</v>
      </c>
      <c r="G60" s="220" t="s">
        <v>151</v>
      </c>
      <c r="H60" s="225">
        <v>2106</v>
      </c>
      <c r="I60" s="125">
        <f>IFERROR(H60/D54,"-")</f>
        <v>0.16591822264240133</v>
      </c>
      <c r="J60" s="282">
        <v>89220986</v>
      </c>
      <c r="K60" s="232">
        <f t="shared" si="0"/>
        <v>42365.14055080722</v>
      </c>
      <c r="L60" s="122"/>
    </row>
    <row r="61" spans="2:12" ht="14.25" customHeight="1">
      <c r="B61" s="483"/>
      <c r="C61" s="484"/>
      <c r="D61" s="481"/>
      <c r="E61" s="222">
        <v>8</v>
      </c>
      <c r="F61" s="175" t="s">
        <v>248</v>
      </c>
      <c r="G61" s="220" t="s">
        <v>235</v>
      </c>
      <c r="H61" s="225">
        <v>1988</v>
      </c>
      <c r="I61" s="125">
        <f>IFERROR(H61/D54,"-")</f>
        <v>0.15662176002521075</v>
      </c>
      <c r="J61" s="282">
        <v>117170978</v>
      </c>
      <c r="K61" s="232">
        <f t="shared" si="0"/>
        <v>58939.123742454729</v>
      </c>
      <c r="L61" s="122"/>
    </row>
    <row r="62" spans="2:12" ht="14.25" customHeight="1">
      <c r="B62" s="483"/>
      <c r="C62" s="484"/>
      <c r="D62" s="481"/>
      <c r="E62" s="222">
        <v>9</v>
      </c>
      <c r="F62" s="175" t="s">
        <v>249</v>
      </c>
      <c r="G62" s="220" t="s">
        <v>236</v>
      </c>
      <c r="H62" s="225">
        <v>1973</v>
      </c>
      <c r="I62" s="125">
        <f>IFERROR(H62/D54,"-")</f>
        <v>0.15544000630268651</v>
      </c>
      <c r="J62" s="282">
        <v>111058780</v>
      </c>
      <c r="K62" s="232">
        <f t="shared" si="0"/>
        <v>56289.295489102886</v>
      </c>
      <c r="L62" s="122"/>
    </row>
    <row r="63" spans="2:12" ht="14.25" customHeight="1">
      <c r="B63" s="483"/>
      <c r="C63" s="484"/>
      <c r="D63" s="482"/>
      <c r="E63" s="223">
        <v>10</v>
      </c>
      <c r="F63" s="283" t="s">
        <v>152</v>
      </c>
      <c r="G63" s="257" t="s">
        <v>153</v>
      </c>
      <c r="H63" s="226">
        <v>1712</v>
      </c>
      <c r="I63" s="132">
        <f>IFERROR(H63/D54,"-")</f>
        <v>0.13487749153076498</v>
      </c>
      <c r="J63" s="284">
        <v>22237984</v>
      </c>
      <c r="K63" s="233">
        <f t="shared" ref="K63:K93" si="1">IFERROR(J63/H63,"-")</f>
        <v>12989.476635514018</v>
      </c>
      <c r="L63" s="122"/>
    </row>
    <row r="64" spans="2:12" ht="14.25" customHeight="1">
      <c r="B64" s="457">
        <v>7</v>
      </c>
      <c r="C64" s="460" t="s">
        <v>44</v>
      </c>
      <c r="D64" s="480">
        <f>VLOOKUP(C64,$N$4:$O$12,2,FALSE)</f>
        <v>11540</v>
      </c>
      <c r="E64" s="221">
        <v>1</v>
      </c>
      <c r="F64" s="174" t="s">
        <v>154</v>
      </c>
      <c r="G64" s="219" t="s">
        <v>155</v>
      </c>
      <c r="H64" s="280">
        <v>4617</v>
      </c>
      <c r="I64" s="119">
        <f>IFERROR(H64/D64,"-")</f>
        <v>0.40008665511265162</v>
      </c>
      <c r="J64" s="281">
        <v>82667512</v>
      </c>
      <c r="K64" s="231">
        <f t="shared" si="1"/>
        <v>17905.027507039202</v>
      </c>
      <c r="L64" s="122"/>
    </row>
    <row r="65" spans="2:12" ht="14.25" customHeight="1">
      <c r="B65" s="458"/>
      <c r="C65" s="461"/>
      <c r="D65" s="481"/>
      <c r="E65" s="222">
        <v>2</v>
      </c>
      <c r="F65" s="175">
        <v>1113</v>
      </c>
      <c r="G65" s="262" t="s">
        <v>231</v>
      </c>
      <c r="H65" s="225">
        <v>4462</v>
      </c>
      <c r="I65" s="125">
        <f>IFERROR(H65/D64,"-")</f>
        <v>0.38665511265164643</v>
      </c>
      <c r="J65" s="282">
        <v>749946934</v>
      </c>
      <c r="K65" s="232">
        <f t="shared" si="1"/>
        <v>168074.16718960108</v>
      </c>
      <c r="L65" s="122"/>
    </row>
    <row r="66" spans="2:12" ht="14.25" customHeight="1">
      <c r="B66" s="458"/>
      <c r="C66" s="461"/>
      <c r="D66" s="481"/>
      <c r="E66" s="222">
        <v>3</v>
      </c>
      <c r="F66" s="175" t="s">
        <v>246</v>
      </c>
      <c r="G66" s="220" t="s">
        <v>233</v>
      </c>
      <c r="H66" s="225">
        <v>3791</v>
      </c>
      <c r="I66" s="125">
        <f>IFERROR(H66/D64,"-")</f>
        <v>0.3285095320623917</v>
      </c>
      <c r="J66" s="282">
        <v>1710441222</v>
      </c>
      <c r="K66" s="232">
        <f t="shared" si="1"/>
        <v>451184.7064099182</v>
      </c>
      <c r="L66" s="122"/>
    </row>
    <row r="67" spans="2:12" ht="14.25" customHeight="1">
      <c r="B67" s="458"/>
      <c r="C67" s="461"/>
      <c r="D67" s="481"/>
      <c r="E67" s="222">
        <v>4</v>
      </c>
      <c r="F67" s="175">
        <v>1800</v>
      </c>
      <c r="G67" s="220" t="s">
        <v>232</v>
      </c>
      <c r="H67" s="225">
        <v>3448</v>
      </c>
      <c r="I67" s="125">
        <f>IFERROR(H67/D64,"-")</f>
        <v>0.29878682842287696</v>
      </c>
      <c r="J67" s="282">
        <v>135259978</v>
      </c>
      <c r="K67" s="232">
        <f t="shared" si="1"/>
        <v>39228.531902552204</v>
      </c>
      <c r="L67" s="122"/>
    </row>
    <row r="68" spans="2:12" ht="14.25" customHeight="1">
      <c r="B68" s="458"/>
      <c r="C68" s="461"/>
      <c r="D68" s="481"/>
      <c r="E68" s="222">
        <v>5</v>
      </c>
      <c r="F68" s="175">
        <v>1011</v>
      </c>
      <c r="G68" s="220" t="s">
        <v>197</v>
      </c>
      <c r="H68" s="225">
        <v>2206</v>
      </c>
      <c r="I68" s="125">
        <f>IFERROR(H68/D64,"-")</f>
        <v>0.19116117850953207</v>
      </c>
      <c r="J68" s="282">
        <v>1142205976</v>
      </c>
      <c r="K68" s="232">
        <f t="shared" si="1"/>
        <v>517772.42792384408</v>
      </c>
      <c r="L68" s="122"/>
    </row>
    <row r="69" spans="2:12" ht="14.25" customHeight="1">
      <c r="B69" s="458"/>
      <c r="C69" s="461"/>
      <c r="D69" s="481"/>
      <c r="E69" s="222">
        <v>6</v>
      </c>
      <c r="F69" s="175">
        <v>1310</v>
      </c>
      <c r="G69" s="220" t="s">
        <v>234</v>
      </c>
      <c r="H69" s="225">
        <v>2158</v>
      </c>
      <c r="I69" s="125">
        <f>IFERROR(H69/D64,"-")</f>
        <v>0.18700173310225304</v>
      </c>
      <c r="J69" s="282">
        <v>376812648</v>
      </c>
      <c r="K69" s="232">
        <f t="shared" si="1"/>
        <v>174611.97775718258</v>
      </c>
      <c r="L69" s="122"/>
    </row>
    <row r="70" spans="2:12" ht="14.25" customHeight="1">
      <c r="B70" s="458"/>
      <c r="C70" s="461"/>
      <c r="D70" s="481"/>
      <c r="E70" s="222">
        <v>7</v>
      </c>
      <c r="F70" s="175" t="s">
        <v>150</v>
      </c>
      <c r="G70" s="220" t="s">
        <v>151</v>
      </c>
      <c r="H70" s="225">
        <v>2064</v>
      </c>
      <c r="I70" s="125">
        <f>IFERROR(H70/D64,"-")</f>
        <v>0.17885615251299827</v>
      </c>
      <c r="J70" s="282">
        <v>98958860</v>
      </c>
      <c r="K70" s="232">
        <f t="shared" si="1"/>
        <v>47945.18410852713</v>
      </c>
      <c r="L70" s="122"/>
    </row>
    <row r="71" spans="2:12" ht="14.25" customHeight="1">
      <c r="B71" s="458"/>
      <c r="C71" s="461"/>
      <c r="D71" s="481"/>
      <c r="E71" s="222">
        <v>8</v>
      </c>
      <c r="F71" s="175" t="s">
        <v>248</v>
      </c>
      <c r="G71" s="220" t="s">
        <v>235</v>
      </c>
      <c r="H71" s="225">
        <v>2037</v>
      </c>
      <c r="I71" s="125">
        <f>IFERROR(H71/D64,"-")</f>
        <v>0.17651646447140382</v>
      </c>
      <c r="J71" s="282">
        <v>129201714</v>
      </c>
      <c r="K71" s="232">
        <f t="shared" si="1"/>
        <v>63427.449189985273</v>
      </c>
      <c r="L71" s="122"/>
    </row>
    <row r="72" spans="2:12" ht="14.25" customHeight="1">
      <c r="B72" s="458"/>
      <c r="C72" s="461"/>
      <c r="D72" s="481"/>
      <c r="E72" s="222">
        <v>9</v>
      </c>
      <c r="F72" s="175" t="s">
        <v>249</v>
      </c>
      <c r="G72" s="220" t="s">
        <v>236</v>
      </c>
      <c r="H72" s="225">
        <v>2034</v>
      </c>
      <c r="I72" s="125">
        <f>IFERROR(H72/D64,"-")</f>
        <v>0.17625649913344887</v>
      </c>
      <c r="J72" s="282">
        <v>185274966</v>
      </c>
      <c r="K72" s="232">
        <f t="shared" si="1"/>
        <v>91088.97050147492</v>
      </c>
      <c r="L72" s="122"/>
    </row>
    <row r="73" spans="2:12" ht="14.25" customHeight="1">
      <c r="B73" s="458"/>
      <c r="C73" s="461"/>
      <c r="D73" s="482"/>
      <c r="E73" s="223">
        <v>10</v>
      </c>
      <c r="F73" s="283" t="s">
        <v>152</v>
      </c>
      <c r="G73" s="257" t="s">
        <v>153</v>
      </c>
      <c r="H73" s="226">
        <v>1816</v>
      </c>
      <c r="I73" s="132">
        <f>IFERROR(H73/D64,"-")</f>
        <v>0.15736568457538994</v>
      </c>
      <c r="J73" s="284">
        <v>23903348</v>
      </c>
      <c r="K73" s="233">
        <f t="shared" si="1"/>
        <v>13162.636563876653</v>
      </c>
      <c r="L73" s="122"/>
    </row>
    <row r="74" spans="2:12" ht="14.25" customHeight="1">
      <c r="B74" s="457">
        <v>8</v>
      </c>
      <c r="C74" s="460" t="s">
        <v>57</v>
      </c>
      <c r="D74" s="480">
        <f>VLOOKUP(C74,$N$4:$O$12,2,FALSE)</f>
        <v>37662</v>
      </c>
      <c r="E74" s="221">
        <v>1</v>
      </c>
      <c r="F74" s="174">
        <v>1113</v>
      </c>
      <c r="G74" s="219" t="s">
        <v>231</v>
      </c>
      <c r="H74" s="280">
        <v>15377</v>
      </c>
      <c r="I74" s="119">
        <f>IFERROR(H74/D74,"-")</f>
        <v>0.40828952259571982</v>
      </c>
      <c r="J74" s="281">
        <v>2766059072</v>
      </c>
      <c r="K74" s="231">
        <f t="shared" si="1"/>
        <v>179882.88170644469</v>
      </c>
      <c r="L74" s="122"/>
    </row>
    <row r="75" spans="2:12" ht="14.25" customHeight="1">
      <c r="B75" s="458"/>
      <c r="C75" s="461"/>
      <c r="D75" s="481"/>
      <c r="E75" s="222">
        <v>2</v>
      </c>
      <c r="F75" s="175" t="s">
        <v>154</v>
      </c>
      <c r="G75" s="262" t="s">
        <v>155</v>
      </c>
      <c r="H75" s="225">
        <v>14702</v>
      </c>
      <c r="I75" s="125">
        <f>IFERROR(H75/D74,"-")</f>
        <v>0.39036694811746586</v>
      </c>
      <c r="J75" s="282">
        <v>284536892</v>
      </c>
      <c r="K75" s="232">
        <f t="shared" si="1"/>
        <v>19353.618011154944</v>
      </c>
      <c r="L75" s="122"/>
    </row>
    <row r="76" spans="2:12" ht="14.25" customHeight="1">
      <c r="B76" s="458"/>
      <c r="C76" s="461"/>
      <c r="D76" s="481"/>
      <c r="E76" s="222">
        <v>3</v>
      </c>
      <c r="F76" s="175" t="s">
        <v>246</v>
      </c>
      <c r="G76" s="220" t="s">
        <v>233</v>
      </c>
      <c r="H76" s="225">
        <v>12744</v>
      </c>
      <c r="I76" s="125">
        <f>IFERROR(H76/D74,"-")</f>
        <v>0.33837820614943442</v>
      </c>
      <c r="J76" s="282">
        <v>6132245962</v>
      </c>
      <c r="K76" s="232">
        <f t="shared" si="1"/>
        <v>481186.90850596357</v>
      </c>
      <c r="L76" s="122"/>
    </row>
    <row r="77" spans="2:12" ht="14.25" customHeight="1">
      <c r="B77" s="458"/>
      <c r="C77" s="461"/>
      <c r="D77" s="481"/>
      <c r="E77" s="222">
        <v>4</v>
      </c>
      <c r="F77" s="175">
        <v>1800</v>
      </c>
      <c r="G77" s="220" t="s">
        <v>232</v>
      </c>
      <c r="H77" s="225">
        <v>12375</v>
      </c>
      <c r="I77" s="125">
        <f>IFERROR(H77/D74,"-")</f>
        <v>0.32858053210132226</v>
      </c>
      <c r="J77" s="282">
        <v>586243374</v>
      </c>
      <c r="K77" s="232">
        <f t="shared" si="1"/>
        <v>47373.201939393941</v>
      </c>
      <c r="L77" s="122"/>
    </row>
    <row r="78" spans="2:12" ht="14.25" customHeight="1">
      <c r="B78" s="458"/>
      <c r="C78" s="461"/>
      <c r="D78" s="481"/>
      <c r="E78" s="222">
        <v>5</v>
      </c>
      <c r="F78" s="175">
        <v>1011</v>
      </c>
      <c r="G78" s="220" t="s">
        <v>197</v>
      </c>
      <c r="H78" s="225">
        <v>8687</v>
      </c>
      <c r="I78" s="125">
        <f>IFERROR(H78/D74,"-")</f>
        <v>0.23065689554458074</v>
      </c>
      <c r="J78" s="282">
        <v>5120231460</v>
      </c>
      <c r="K78" s="232">
        <f t="shared" si="1"/>
        <v>589413.08391849895</v>
      </c>
      <c r="L78" s="122"/>
    </row>
    <row r="79" spans="2:12" ht="14.25" customHeight="1">
      <c r="B79" s="458"/>
      <c r="C79" s="461"/>
      <c r="D79" s="481"/>
      <c r="E79" s="222">
        <v>6</v>
      </c>
      <c r="F79" s="175" t="s">
        <v>248</v>
      </c>
      <c r="G79" s="220" t="s">
        <v>235</v>
      </c>
      <c r="H79" s="225">
        <v>8182</v>
      </c>
      <c r="I79" s="125">
        <f>IFERROR(H79/D74,"-")</f>
        <v>0.21724815463862779</v>
      </c>
      <c r="J79" s="282">
        <v>563373936</v>
      </c>
      <c r="K79" s="232">
        <f t="shared" si="1"/>
        <v>68855.284282571505</v>
      </c>
      <c r="L79" s="122"/>
    </row>
    <row r="80" spans="2:12" ht="14.25" customHeight="1">
      <c r="B80" s="458"/>
      <c r="C80" s="461"/>
      <c r="D80" s="481"/>
      <c r="E80" s="222">
        <v>7</v>
      </c>
      <c r="F80" s="175">
        <v>1310</v>
      </c>
      <c r="G80" s="220" t="s">
        <v>234</v>
      </c>
      <c r="H80" s="225">
        <v>7757</v>
      </c>
      <c r="I80" s="125">
        <f>IFERROR(H80/D74,"-")</f>
        <v>0.2059635707078753</v>
      </c>
      <c r="J80" s="282">
        <v>1702402558</v>
      </c>
      <c r="K80" s="232">
        <f t="shared" si="1"/>
        <v>219466.61828026298</v>
      </c>
      <c r="L80" s="122"/>
    </row>
    <row r="81" spans="2:12" ht="14.25" customHeight="1">
      <c r="B81" s="458"/>
      <c r="C81" s="461"/>
      <c r="D81" s="481"/>
      <c r="E81" s="222">
        <v>8</v>
      </c>
      <c r="F81" s="175" t="s">
        <v>249</v>
      </c>
      <c r="G81" s="220" t="s">
        <v>236</v>
      </c>
      <c r="H81" s="225">
        <v>7282</v>
      </c>
      <c r="I81" s="125">
        <f>IFERROR(H81/D74,"-")</f>
        <v>0.19335138866762253</v>
      </c>
      <c r="J81" s="282">
        <v>686337064</v>
      </c>
      <c r="K81" s="232">
        <f t="shared" si="1"/>
        <v>94251.176050535563</v>
      </c>
      <c r="L81" s="122"/>
    </row>
    <row r="82" spans="2:12" ht="14.25" customHeight="1">
      <c r="B82" s="458"/>
      <c r="C82" s="461"/>
      <c r="D82" s="481"/>
      <c r="E82" s="222">
        <v>9</v>
      </c>
      <c r="F82" s="175" t="s">
        <v>150</v>
      </c>
      <c r="G82" s="220" t="s">
        <v>151</v>
      </c>
      <c r="H82" s="225">
        <v>7161</v>
      </c>
      <c r="I82" s="125">
        <f>IFERROR(H82/D74,"-")</f>
        <v>0.19013860124263182</v>
      </c>
      <c r="J82" s="282">
        <v>388578846</v>
      </c>
      <c r="K82" s="232">
        <f t="shared" si="1"/>
        <v>54263.209886887307</v>
      </c>
      <c r="L82" s="122"/>
    </row>
    <row r="83" spans="2:12" ht="14.25" customHeight="1" thickBot="1">
      <c r="B83" s="458"/>
      <c r="C83" s="461"/>
      <c r="D83" s="482"/>
      <c r="E83" s="223">
        <v>10</v>
      </c>
      <c r="F83" s="283" t="s">
        <v>152</v>
      </c>
      <c r="G83" s="257" t="s">
        <v>153</v>
      </c>
      <c r="H83" s="226">
        <v>6180</v>
      </c>
      <c r="I83" s="132">
        <f>IFERROR(H83/D74,"-")</f>
        <v>0.16409112633423609</v>
      </c>
      <c r="J83" s="284">
        <v>84346420</v>
      </c>
      <c r="K83" s="233">
        <f t="shared" si="1"/>
        <v>13648.288025889968</v>
      </c>
      <c r="L83" s="122"/>
    </row>
    <row r="84" spans="2:12" ht="14.25" customHeight="1" thickTop="1">
      <c r="B84" s="485" t="s">
        <v>182</v>
      </c>
      <c r="C84" s="486"/>
      <c r="D84" s="489">
        <f>VLOOKUP(B84,$N$4:$O$12,2,FALSE)</f>
        <v>124704</v>
      </c>
      <c r="E84" s="224">
        <v>1</v>
      </c>
      <c r="F84" s="289">
        <v>1113</v>
      </c>
      <c r="G84" s="338" t="s">
        <v>231</v>
      </c>
      <c r="H84" s="228">
        <v>49325</v>
      </c>
      <c r="I84" s="145">
        <f>IFERROR(H84/D84,"-")</f>
        <v>0.39553663074159612</v>
      </c>
      <c r="J84" s="229">
        <v>8212066820</v>
      </c>
      <c r="K84" s="234">
        <f t="shared" si="1"/>
        <v>166488.9370501774</v>
      </c>
      <c r="L84" s="122"/>
    </row>
    <row r="85" spans="2:12" ht="14.25" customHeight="1">
      <c r="B85" s="487"/>
      <c r="C85" s="488"/>
      <c r="D85" s="481"/>
      <c r="E85" s="222">
        <v>2</v>
      </c>
      <c r="F85" s="175" t="s">
        <v>154</v>
      </c>
      <c r="G85" s="262" t="s">
        <v>155</v>
      </c>
      <c r="H85" s="225">
        <v>46939</v>
      </c>
      <c r="I85" s="125">
        <f>IFERROR(H85/D84,"-")</f>
        <v>0.37640332306902746</v>
      </c>
      <c r="J85" s="230">
        <v>861313156</v>
      </c>
      <c r="K85" s="232">
        <f t="shared" si="1"/>
        <v>18349.627303521593</v>
      </c>
      <c r="L85" s="122"/>
    </row>
    <row r="86" spans="2:12" ht="14.25" customHeight="1">
      <c r="B86" s="487"/>
      <c r="C86" s="488"/>
      <c r="D86" s="481"/>
      <c r="E86" s="222">
        <v>3</v>
      </c>
      <c r="F86" s="175">
        <v>1800</v>
      </c>
      <c r="G86" s="220" t="s">
        <v>232</v>
      </c>
      <c r="H86" s="225">
        <v>39750</v>
      </c>
      <c r="I86" s="125">
        <f>IFERROR(H86/D84,"-")</f>
        <v>0.31875481139337952</v>
      </c>
      <c r="J86" s="230">
        <v>1879699232</v>
      </c>
      <c r="K86" s="232">
        <f t="shared" si="1"/>
        <v>47288.030993710694</v>
      </c>
      <c r="L86" s="122"/>
    </row>
    <row r="87" spans="2:12" ht="14.25" customHeight="1">
      <c r="B87" s="487"/>
      <c r="C87" s="488"/>
      <c r="D87" s="481"/>
      <c r="E87" s="222">
        <v>4</v>
      </c>
      <c r="F87" s="175" t="s">
        <v>246</v>
      </c>
      <c r="G87" s="220" t="s">
        <v>233</v>
      </c>
      <c r="H87" s="225">
        <v>39260</v>
      </c>
      <c r="I87" s="125">
        <f>IFERROR(H87/D84,"-")</f>
        <v>0.31482550680010263</v>
      </c>
      <c r="J87" s="230">
        <v>17570005114</v>
      </c>
      <c r="K87" s="232">
        <f t="shared" si="1"/>
        <v>447529.42215995927</v>
      </c>
      <c r="L87" s="122"/>
    </row>
    <row r="88" spans="2:12" ht="14.25" customHeight="1">
      <c r="B88" s="487"/>
      <c r="C88" s="488"/>
      <c r="D88" s="481"/>
      <c r="E88" s="222">
        <v>5</v>
      </c>
      <c r="F88" s="175">
        <v>1011</v>
      </c>
      <c r="G88" s="220" t="s">
        <v>197</v>
      </c>
      <c r="H88" s="225">
        <v>26659</v>
      </c>
      <c r="I88" s="125">
        <f>IFERROR(H88/D84,"-")</f>
        <v>0.21377822684115988</v>
      </c>
      <c r="J88" s="230">
        <v>15334178506</v>
      </c>
      <c r="K88" s="232">
        <f t="shared" si="1"/>
        <v>575197.06313065009</v>
      </c>
      <c r="L88" s="122"/>
    </row>
    <row r="89" spans="2:12" ht="14.25" customHeight="1">
      <c r="B89" s="487"/>
      <c r="C89" s="488"/>
      <c r="D89" s="481"/>
      <c r="E89" s="222">
        <v>6</v>
      </c>
      <c r="F89" s="175">
        <v>1310</v>
      </c>
      <c r="G89" s="220" t="s">
        <v>234</v>
      </c>
      <c r="H89" s="225">
        <v>24119</v>
      </c>
      <c r="I89" s="125">
        <f>IFERROR(H89/D84,"-")</f>
        <v>0.19340999486784707</v>
      </c>
      <c r="J89" s="230">
        <v>5024663902</v>
      </c>
      <c r="K89" s="232">
        <f t="shared" si="1"/>
        <v>208328.03607114722</v>
      </c>
      <c r="L89" s="122"/>
    </row>
    <row r="90" spans="2:12" ht="14.25" customHeight="1">
      <c r="B90" s="487"/>
      <c r="C90" s="488"/>
      <c r="D90" s="481"/>
      <c r="E90" s="222">
        <v>7</v>
      </c>
      <c r="F90" s="175" t="s">
        <v>248</v>
      </c>
      <c r="G90" s="220" t="s">
        <v>235</v>
      </c>
      <c r="H90" s="225">
        <v>23530</v>
      </c>
      <c r="I90" s="125">
        <f>IFERROR(H90/D84,"-")</f>
        <v>0.18868681036694893</v>
      </c>
      <c r="J90" s="230">
        <v>1602551420</v>
      </c>
      <c r="K90" s="232">
        <f t="shared" si="1"/>
        <v>68106.732681682959</v>
      </c>
      <c r="L90" s="122"/>
    </row>
    <row r="91" spans="2:12" ht="14.25" customHeight="1">
      <c r="B91" s="487"/>
      <c r="C91" s="488"/>
      <c r="D91" s="481"/>
      <c r="E91" s="222">
        <v>8</v>
      </c>
      <c r="F91" s="175" t="s">
        <v>249</v>
      </c>
      <c r="G91" s="220" t="s">
        <v>236</v>
      </c>
      <c r="H91" s="225">
        <v>23196</v>
      </c>
      <c r="I91" s="125">
        <f>IFERROR(H91/D84,"-")</f>
        <v>0.18600846805234797</v>
      </c>
      <c r="J91" s="230">
        <v>2120008116</v>
      </c>
      <c r="K91" s="232">
        <f t="shared" si="1"/>
        <v>91395.418003103987</v>
      </c>
      <c r="L91" s="122"/>
    </row>
    <row r="92" spans="2:12" ht="14.25" customHeight="1">
      <c r="B92" s="487"/>
      <c r="C92" s="488"/>
      <c r="D92" s="481"/>
      <c r="E92" s="222">
        <v>9</v>
      </c>
      <c r="F92" s="175" t="s">
        <v>150</v>
      </c>
      <c r="G92" s="220" t="s">
        <v>151</v>
      </c>
      <c r="H92" s="225">
        <v>23063</v>
      </c>
      <c r="I92" s="125">
        <f>IFERROR(H92/D84,"-")</f>
        <v>0.1849419425198871</v>
      </c>
      <c r="J92" s="230">
        <v>1205061544</v>
      </c>
      <c r="K92" s="232">
        <f t="shared" si="1"/>
        <v>52250.858257815547</v>
      </c>
      <c r="L92" s="122"/>
    </row>
    <row r="93" spans="2:12" ht="14.25" customHeight="1">
      <c r="B93" s="487"/>
      <c r="C93" s="488"/>
      <c r="D93" s="482"/>
      <c r="E93" s="255">
        <v>10</v>
      </c>
      <c r="F93" s="285" t="s">
        <v>152</v>
      </c>
      <c r="G93" s="339" t="s">
        <v>153</v>
      </c>
      <c r="H93" s="287">
        <v>19271</v>
      </c>
      <c r="I93" s="256">
        <f>IFERROR(H93/D84,"-")</f>
        <v>0.15453393636130355</v>
      </c>
      <c r="J93" s="290">
        <v>252086672</v>
      </c>
      <c r="K93" s="254">
        <f t="shared" si="1"/>
        <v>13081.141196616678</v>
      </c>
      <c r="L93" s="122"/>
    </row>
    <row r="94" spans="2:12">
      <c r="B94" s="250"/>
      <c r="C94" s="251"/>
      <c r="E94" s="251"/>
      <c r="F94" s="251"/>
      <c r="G94" s="251"/>
      <c r="H94" s="251"/>
      <c r="I94" s="251"/>
      <c r="J94" s="251"/>
      <c r="K94" s="251"/>
    </row>
  </sheetData>
  <mergeCells count="27">
    <mergeCell ref="D74:D83"/>
    <mergeCell ref="D84:D93"/>
    <mergeCell ref="D24:D33"/>
    <mergeCell ref="D34:D43"/>
    <mergeCell ref="D44:D53"/>
    <mergeCell ref="D54:D63"/>
    <mergeCell ref="D64:D73"/>
    <mergeCell ref="B84:C93"/>
    <mergeCell ref="B64:B73"/>
    <mergeCell ref="C64:C73"/>
    <mergeCell ref="B74:B83"/>
    <mergeCell ref="C74:C83"/>
    <mergeCell ref="B44:B53"/>
    <mergeCell ref="C44:C53"/>
    <mergeCell ref="B54:B63"/>
    <mergeCell ref="C54:C63"/>
    <mergeCell ref="B24:B33"/>
    <mergeCell ref="C24:C33"/>
    <mergeCell ref="B34:B43"/>
    <mergeCell ref="C34:C43"/>
    <mergeCell ref="F3:G3"/>
    <mergeCell ref="B4:B13"/>
    <mergeCell ref="C4:C13"/>
    <mergeCell ref="B14:B23"/>
    <mergeCell ref="C14:C23"/>
    <mergeCell ref="D4:D13"/>
    <mergeCell ref="D14:D23"/>
  </mergeCells>
  <phoneticPr fontId="4"/>
  <pageMargins left="0.43307086614173229" right="0.43307086614173229" top="0.59055118110236227" bottom="0.39370078740157483" header="0.31496062992125984" footer="0.19685039370078741"/>
  <pageSetup paperSize="9" scale="70" orientation="portrait" r:id="rId1"/>
  <headerFooter>
    <oddHeader xml:space="preserve">&amp;R&amp;"ＭＳ 明朝,標準"&amp;12 2-18.COVID-19に係る分析 </oddHeader>
  </headerFooter>
  <rowBreaks count="1" manualBreakCount="1">
    <brk id="53" max="10" man="1"/>
  </rowBreaks>
  <ignoredErrors>
    <ignoredError sqref="F4 F7 F10:F13 F15 F17 F20:F23 F25:F26 F29:F30 F32:F34 F37 F39:F41 F43 F45 F47 F49:F51 F55 F57 F60:F64 F66 F70:F73 F75:F76 F79 F81:F83 F85 F87 F90:F93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754"/>
  <sheetViews>
    <sheetView showGridLines="0" zoomScaleNormal="100" zoomScaleSheetLayoutView="80" workbookViewId="0"/>
  </sheetViews>
  <sheetFormatPr defaultColWidth="9" defaultRowHeight="13.5"/>
  <cols>
    <col min="1" max="1" width="4.625" style="3" customWidth="1"/>
    <col min="2" max="2" width="3.125" style="16" customWidth="1"/>
    <col min="3" max="4" width="12.25" style="3" customWidth="1"/>
    <col min="5" max="5" width="4.875" style="3" bestFit="1" customWidth="1"/>
    <col min="6" max="6" width="7.5" style="3" customWidth="1"/>
    <col min="7" max="7" width="34.875" style="3" customWidth="1"/>
    <col min="8" max="9" width="11.5" style="3" customWidth="1"/>
    <col min="10" max="10" width="16" style="3" customWidth="1"/>
    <col min="11" max="11" width="13.75" style="3" customWidth="1"/>
    <col min="12" max="12" width="5.875" style="3" customWidth="1"/>
    <col min="13" max="13" width="9" style="3"/>
    <col min="14" max="15" width="12.625" style="3" customWidth="1"/>
    <col min="16" max="16384" width="9" style="3"/>
  </cols>
  <sheetData>
    <row r="1" spans="1:15" ht="16.5" customHeight="1">
      <c r="A1" s="152" t="s">
        <v>301</v>
      </c>
      <c r="C1" s="152"/>
      <c r="D1" s="152"/>
    </row>
    <row r="2" spans="1:15" ht="16.5" customHeight="1">
      <c r="A2" s="152" t="s">
        <v>185</v>
      </c>
      <c r="C2" s="152"/>
      <c r="D2" s="152"/>
      <c r="N2" s="3" t="s">
        <v>223</v>
      </c>
    </row>
    <row r="3" spans="1:15" ht="60" customHeight="1">
      <c r="B3" s="165"/>
      <c r="C3" s="165" t="s">
        <v>144</v>
      </c>
      <c r="D3" s="242" t="s">
        <v>221</v>
      </c>
      <c r="E3" s="162" t="s">
        <v>186</v>
      </c>
      <c r="F3" s="478" t="s">
        <v>145</v>
      </c>
      <c r="G3" s="479"/>
      <c r="H3" s="164" t="s">
        <v>173</v>
      </c>
      <c r="I3" s="337" t="s">
        <v>198</v>
      </c>
      <c r="J3" s="163" t="s">
        <v>172</v>
      </c>
      <c r="K3" s="164" t="s">
        <v>174</v>
      </c>
      <c r="L3" s="18"/>
      <c r="N3" s="83"/>
      <c r="O3" s="316" t="s">
        <v>224</v>
      </c>
    </row>
    <row r="4" spans="1:15" ht="14.25" customHeight="1">
      <c r="B4" s="483">
        <v>1</v>
      </c>
      <c r="C4" s="460" t="s">
        <v>58</v>
      </c>
      <c r="D4" s="480">
        <f>VLOOKUP(C4,$N$4:$O$77,2,FALSE)</f>
        <v>37662</v>
      </c>
      <c r="E4" s="221">
        <v>1</v>
      </c>
      <c r="F4" s="291" t="s">
        <v>244</v>
      </c>
      <c r="G4" s="219" t="s">
        <v>231</v>
      </c>
      <c r="H4" s="280">
        <v>15377</v>
      </c>
      <c r="I4" s="119">
        <f>IFERROR(H4/D4,"-")</f>
        <v>0.40828952259571982</v>
      </c>
      <c r="J4" s="281">
        <v>2766059072</v>
      </c>
      <c r="K4" s="231">
        <f t="shared" ref="K4:K67" si="0">IFERROR(J4/H4,"-")</f>
        <v>179882.88170644469</v>
      </c>
      <c r="L4" s="122"/>
      <c r="M4" s="16">
        <v>1</v>
      </c>
      <c r="N4" s="13" t="s">
        <v>58</v>
      </c>
      <c r="O4" s="85">
        <v>37662</v>
      </c>
    </row>
    <row r="5" spans="1:15" ht="14.25" customHeight="1">
      <c r="B5" s="483"/>
      <c r="C5" s="461"/>
      <c r="D5" s="481"/>
      <c r="E5" s="222">
        <v>2</v>
      </c>
      <c r="F5" s="292" t="s">
        <v>154</v>
      </c>
      <c r="G5" s="262" t="s">
        <v>155</v>
      </c>
      <c r="H5" s="225">
        <v>14702</v>
      </c>
      <c r="I5" s="125">
        <f>IFERROR(H5/D4,"-")</f>
        <v>0.39036694811746586</v>
      </c>
      <c r="J5" s="282">
        <v>284536892</v>
      </c>
      <c r="K5" s="232">
        <f t="shared" si="0"/>
        <v>19353.618011154944</v>
      </c>
      <c r="L5" s="122"/>
      <c r="M5" s="16">
        <v>2</v>
      </c>
      <c r="N5" s="13" t="s">
        <v>69</v>
      </c>
      <c r="O5" s="85">
        <v>1145</v>
      </c>
    </row>
    <row r="6" spans="1:15" ht="14.25" customHeight="1">
      <c r="B6" s="483"/>
      <c r="C6" s="461"/>
      <c r="D6" s="481"/>
      <c r="E6" s="222">
        <v>3</v>
      </c>
      <c r="F6" s="292" t="s">
        <v>246</v>
      </c>
      <c r="G6" s="220" t="s">
        <v>233</v>
      </c>
      <c r="H6" s="225">
        <v>12744</v>
      </c>
      <c r="I6" s="125">
        <f>IFERROR(H6/D4,"-")</f>
        <v>0.33837820614943442</v>
      </c>
      <c r="J6" s="282">
        <v>6132245962</v>
      </c>
      <c r="K6" s="232">
        <f t="shared" si="0"/>
        <v>481186.90850596357</v>
      </c>
      <c r="L6" s="122"/>
      <c r="M6" s="16">
        <v>3</v>
      </c>
      <c r="N6" s="13" t="s">
        <v>70</v>
      </c>
      <c r="O6" s="85">
        <v>1131</v>
      </c>
    </row>
    <row r="7" spans="1:15" ht="14.25" customHeight="1">
      <c r="B7" s="483"/>
      <c r="C7" s="461"/>
      <c r="D7" s="481"/>
      <c r="E7" s="222">
        <v>4</v>
      </c>
      <c r="F7" s="292" t="s">
        <v>245</v>
      </c>
      <c r="G7" s="220" t="s">
        <v>232</v>
      </c>
      <c r="H7" s="225">
        <v>12375</v>
      </c>
      <c r="I7" s="125">
        <f>IFERROR(H7/D4,"-")</f>
        <v>0.32858053210132226</v>
      </c>
      <c r="J7" s="282">
        <v>586243374</v>
      </c>
      <c r="K7" s="232">
        <f t="shared" si="0"/>
        <v>47373.201939393941</v>
      </c>
      <c r="L7" s="122"/>
      <c r="M7" s="16">
        <v>4</v>
      </c>
      <c r="N7" s="13" t="s">
        <v>71</v>
      </c>
      <c r="O7" s="85">
        <v>1254</v>
      </c>
    </row>
    <row r="8" spans="1:15" ht="14.25" customHeight="1">
      <c r="B8" s="483"/>
      <c r="C8" s="461"/>
      <c r="D8" s="481"/>
      <c r="E8" s="222">
        <v>5</v>
      </c>
      <c r="F8" s="292" t="s">
        <v>196</v>
      </c>
      <c r="G8" s="220" t="s">
        <v>197</v>
      </c>
      <c r="H8" s="225">
        <v>8687</v>
      </c>
      <c r="I8" s="125">
        <f>IFERROR(H8/D4,"-")</f>
        <v>0.23065689554458074</v>
      </c>
      <c r="J8" s="282">
        <v>5120231460</v>
      </c>
      <c r="K8" s="232">
        <f t="shared" si="0"/>
        <v>589413.08391849895</v>
      </c>
      <c r="L8" s="122"/>
      <c r="M8" s="16">
        <v>5</v>
      </c>
      <c r="N8" s="13" t="s">
        <v>72</v>
      </c>
      <c r="O8" s="85">
        <v>739</v>
      </c>
    </row>
    <row r="9" spans="1:15" ht="14.25" customHeight="1">
      <c r="B9" s="483"/>
      <c r="C9" s="461"/>
      <c r="D9" s="481"/>
      <c r="E9" s="222">
        <v>6</v>
      </c>
      <c r="F9" s="292" t="s">
        <v>248</v>
      </c>
      <c r="G9" s="220" t="s">
        <v>235</v>
      </c>
      <c r="H9" s="225">
        <v>8182</v>
      </c>
      <c r="I9" s="125">
        <f>IFERROR(H9/D4,"-")</f>
        <v>0.21724815463862779</v>
      </c>
      <c r="J9" s="282">
        <v>563373936</v>
      </c>
      <c r="K9" s="232">
        <f t="shared" si="0"/>
        <v>68855.284282571505</v>
      </c>
      <c r="L9" s="122"/>
      <c r="M9" s="16">
        <v>6</v>
      </c>
      <c r="N9" s="13" t="s">
        <v>73</v>
      </c>
      <c r="O9" s="85">
        <v>1244</v>
      </c>
    </row>
    <row r="10" spans="1:15" ht="14.25" customHeight="1">
      <c r="B10" s="483"/>
      <c r="C10" s="461"/>
      <c r="D10" s="481"/>
      <c r="E10" s="222">
        <v>7</v>
      </c>
      <c r="F10" s="292" t="s">
        <v>247</v>
      </c>
      <c r="G10" s="220" t="s">
        <v>234</v>
      </c>
      <c r="H10" s="225">
        <v>7757</v>
      </c>
      <c r="I10" s="125">
        <f>IFERROR(H10/D4,"-")</f>
        <v>0.2059635707078753</v>
      </c>
      <c r="J10" s="282">
        <v>1702402558</v>
      </c>
      <c r="K10" s="232">
        <f t="shared" si="0"/>
        <v>219466.61828026298</v>
      </c>
      <c r="L10" s="122"/>
      <c r="M10" s="16">
        <v>7</v>
      </c>
      <c r="N10" s="13" t="s">
        <v>74</v>
      </c>
      <c r="O10" s="85">
        <v>1311</v>
      </c>
    </row>
    <row r="11" spans="1:15" ht="14.25" customHeight="1">
      <c r="B11" s="483"/>
      <c r="C11" s="461"/>
      <c r="D11" s="481"/>
      <c r="E11" s="222">
        <v>8</v>
      </c>
      <c r="F11" s="292" t="s">
        <v>249</v>
      </c>
      <c r="G11" s="220" t="s">
        <v>236</v>
      </c>
      <c r="H11" s="225">
        <v>7282</v>
      </c>
      <c r="I11" s="125">
        <f>IFERROR(H11/D4,"-")</f>
        <v>0.19335138866762253</v>
      </c>
      <c r="J11" s="282">
        <v>686337064</v>
      </c>
      <c r="K11" s="232">
        <f t="shared" si="0"/>
        <v>94251.176050535563</v>
      </c>
      <c r="L11" s="122"/>
      <c r="M11" s="16">
        <v>8</v>
      </c>
      <c r="N11" s="13" t="s">
        <v>59</v>
      </c>
      <c r="O11" s="85">
        <v>857</v>
      </c>
    </row>
    <row r="12" spans="1:15" ht="14.25" customHeight="1">
      <c r="B12" s="483"/>
      <c r="C12" s="461"/>
      <c r="D12" s="481"/>
      <c r="E12" s="222">
        <v>9</v>
      </c>
      <c r="F12" s="292" t="s">
        <v>150</v>
      </c>
      <c r="G12" s="220" t="s">
        <v>151</v>
      </c>
      <c r="H12" s="225">
        <v>7161</v>
      </c>
      <c r="I12" s="125">
        <f>IFERROR(H12/D4,"-")</f>
        <v>0.19013860124263182</v>
      </c>
      <c r="J12" s="282">
        <v>388578846</v>
      </c>
      <c r="K12" s="232">
        <f t="shared" si="0"/>
        <v>54263.209886887307</v>
      </c>
      <c r="L12" s="122"/>
      <c r="M12" s="16">
        <v>9</v>
      </c>
      <c r="N12" s="13" t="s">
        <v>75</v>
      </c>
      <c r="O12" s="85">
        <v>539</v>
      </c>
    </row>
    <row r="13" spans="1:15" ht="14.25" customHeight="1">
      <c r="B13" s="483"/>
      <c r="C13" s="461"/>
      <c r="D13" s="482"/>
      <c r="E13" s="223">
        <v>10</v>
      </c>
      <c r="F13" s="293" t="s">
        <v>152</v>
      </c>
      <c r="G13" s="257" t="s">
        <v>153</v>
      </c>
      <c r="H13" s="226">
        <v>6180</v>
      </c>
      <c r="I13" s="132">
        <f>IFERROR(H13/D4,"-")</f>
        <v>0.16409112633423609</v>
      </c>
      <c r="J13" s="284">
        <v>84346420</v>
      </c>
      <c r="K13" s="233">
        <f t="shared" si="0"/>
        <v>13648.288025889968</v>
      </c>
      <c r="L13" s="122"/>
      <c r="M13" s="16">
        <v>10</v>
      </c>
      <c r="N13" s="13" t="s">
        <v>60</v>
      </c>
      <c r="O13" s="85">
        <v>1268</v>
      </c>
    </row>
    <row r="14" spans="1:15" ht="14.25" customHeight="1">
      <c r="B14" s="483">
        <v>2</v>
      </c>
      <c r="C14" s="460" t="s">
        <v>69</v>
      </c>
      <c r="D14" s="480">
        <f t="shared" ref="D14" si="1">VLOOKUP(C14,$N$4:$O$77,2,FALSE)</f>
        <v>1145</v>
      </c>
      <c r="E14" s="221">
        <v>1</v>
      </c>
      <c r="F14" s="291" t="s">
        <v>244</v>
      </c>
      <c r="G14" s="219" t="s">
        <v>231</v>
      </c>
      <c r="H14" s="280">
        <v>469</v>
      </c>
      <c r="I14" s="119">
        <f>IFERROR(H14/D14,"-")</f>
        <v>0.40960698689956332</v>
      </c>
      <c r="J14" s="281">
        <v>57969028</v>
      </c>
      <c r="K14" s="231">
        <f t="shared" si="0"/>
        <v>123601.33901918976</v>
      </c>
      <c r="L14" s="122"/>
      <c r="M14" s="16">
        <v>11</v>
      </c>
      <c r="N14" s="13" t="s">
        <v>61</v>
      </c>
      <c r="O14" s="85">
        <v>2591</v>
      </c>
    </row>
    <row r="15" spans="1:15" ht="14.25" customHeight="1">
      <c r="B15" s="483"/>
      <c r="C15" s="461"/>
      <c r="D15" s="481"/>
      <c r="E15" s="222">
        <v>2</v>
      </c>
      <c r="F15" s="292" t="s">
        <v>154</v>
      </c>
      <c r="G15" s="262" t="s">
        <v>155</v>
      </c>
      <c r="H15" s="225">
        <v>436</v>
      </c>
      <c r="I15" s="125">
        <f>IFERROR(H15/D14,"-")</f>
        <v>0.38078602620087337</v>
      </c>
      <c r="J15" s="282">
        <v>6115792</v>
      </c>
      <c r="K15" s="232">
        <f t="shared" si="0"/>
        <v>14027.045871559632</v>
      </c>
      <c r="L15" s="122"/>
      <c r="M15" s="16">
        <v>12</v>
      </c>
      <c r="N15" s="13" t="s">
        <v>76</v>
      </c>
      <c r="O15" s="85">
        <v>1119</v>
      </c>
    </row>
    <row r="16" spans="1:15" ht="14.25" customHeight="1">
      <c r="B16" s="483"/>
      <c r="C16" s="461"/>
      <c r="D16" s="481"/>
      <c r="E16" s="222">
        <v>3</v>
      </c>
      <c r="F16" s="292" t="s">
        <v>246</v>
      </c>
      <c r="G16" s="220" t="s">
        <v>233</v>
      </c>
      <c r="H16" s="225">
        <v>387</v>
      </c>
      <c r="I16" s="125">
        <f>IFERROR(H16/D14,"-")</f>
        <v>0.33799126637554583</v>
      </c>
      <c r="J16" s="282">
        <v>224369160</v>
      </c>
      <c r="K16" s="232">
        <f t="shared" si="0"/>
        <v>579765.27131782949</v>
      </c>
      <c r="L16" s="122"/>
      <c r="M16" s="16">
        <v>13</v>
      </c>
      <c r="N16" s="13" t="s">
        <v>77</v>
      </c>
      <c r="O16" s="85">
        <v>2106</v>
      </c>
    </row>
    <row r="17" spans="2:15" ht="14.25" customHeight="1">
      <c r="B17" s="483"/>
      <c r="C17" s="461"/>
      <c r="D17" s="481"/>
      <c r="E17" s="222">
        <v>4</v>
      </c>
      <c r="F17" s="292" t="s">
        <v>245</v>
      </c>
      <c r="G17" s="220" t="s">
        <v>232</v>
      </c>
      <c r="H17" s="225">
        <v>387</v>
      </c>
      <c r="I17" s="125">
        <f>IFERROR(H17/D14,"-")</f>
        <v>0.33799126637554583</v>
      </c>
      <c r="J17" s="282">
        <v>20376786</v>
      </c>
      <c r="K17" s="232">
        <f t="shared" si="0"/>
        <v>52653.193798449611</v>
      </c>
      <c r="L17" s="122"/>
      <c r="M17" s="16">
        <v>14</v>
      </c>
      <c r="N17" s="13" t="s">
        <v>78</v>
      </c>
      <c r="O17" s="85">
        <v>1533</v>
      </c>
    </row>
    <row r="18" spans="2:15" ht="14.25" customHeight="1">
      <c r="B18" s="483"/>
      <c r="C18" s="461"/>
      <c r="D18" s="481"/>
      <c r="E18" s="222">
        <v>5</v>
      </c>
      <c r="F18" s="292" t="s">
        <v>196</v>
      </c>
      <c r="G18" s="220" t="s">
        <v>197</v>
      </c>
      <c r="H18" s="225">
        <v>303</v>
      </c>
      <c r="I18" s="125">
        <f>IFERROR(H18/D14,"-")</f>
        <v>0.26462882096069867</v>
      </c>
      <c r="J18" s="282">
        <v>186240102</v>
      </c>
      <c r="K18" s="232">
        <f t="shared" si="0"/>
        <v>614653.80198019801</v>
      </c>
      <c r="L18" s="122"/>
      <c r="M18" s="16">
        <v>15</v>
      </c>
      <c r="N18" s="13" t="s">
        <v>79</v>
      </c>
      <c r="O18" s="85">
        <v>2209</v>
      </c>
    </row>
    <row r="19" spans="2:15" ht="14.25" customHeight="1">
      <c r="B19" s="483"/>
      <c r="C19" s="461"/>
      <c r="D19" s="481"/>
      <c r="E19" s="222">
        <v>6</v>
      </c>
      <c r="F19" s="292" t="s">
        <v>247</v>
      </c>
      <c r="G19" s="220" t="s">
        <v>234</v>
      </c>
      <c r="H19" s="225">
        <v>273</v>
      </c>
      <c r="I19" s="125">
        <f>IFERROR(H19/D14,"-")</f>
        <v>0.23842794759825328</v>
      </c>
      <c r="J19" s="282">
        <v>84503990</v>
      </c>
      <c r="K19" s="232">
        <f t="shared" si="0"/>
        <v>309538.4249084249</v>
      </c>
      <c r="L19" s="122"/>
      <c r="M19" s="16">
        <v>16</v>
      </c>
      <c r="N19" s="13" t="s">
        <v>62</v>
      </c>
      <c r="O19" s="85">
        <v>1631</v>
      </c>
    </row>
    <row r="20" spans="2:15" ht="14.25" customHeight="1">
      <c r="B20" s="483"/>
      <c r="C20" s="461"/>
      <c r="D20" s="481"/>
      <c r="E20" s="222">
        <v>7</v>
      </c>
      <c r="F20" s="292" t="s">
        <v>248</v>
      </c>
      <c r="G20" s="220" t="s">
        <v>235</v>
      </c>
      <c r="H20" s="225">
        <v>238</v>
      </c>
      <c r="I20" s="125">
        <f>IFERROR(H20/D14,"-")</f>
        <v>0.20786026200873362</v>
      </c>
      <c r="J20" s="282">
        <v>11850998</v>
      </c>
      <c r="K20" s="232">
        <f t="shared" si="0"/>
        <v>49794.10924369748</v>
      </c>
      <c r="L20" s="122"/>
      <c r="M20" s="16">
        <v>17</v>
      </c>
      <c r="N20" s="13" t="s">
        <v>80</v>
      </c>
      <c r="O20" s="85">
        <v>2663</v>
      </c>
    </row>
    <row r="21" spans="2:15" ht="14.25" customHeight="1">
      <c r="B21" s="483"/>
      <c r="C21" s="461"/>
      <c r="D21" s="481"/>
      <c r="E21" s="222">
        <v>8</v>
      </c>
      <c r="F21" s="292" t="s">
        <v>249</v>
      </c>
      <c r="G21" s="220" t="s">
        <v>236</v>
      </c>
      <c r="H21" s="225">
        <v>228</v>
      </c>
      <c r="I21" s="125">
        <f>IFERROR(H21/D14,"-")</f>
        <v>0.19912663755458515</v>
      </c>
      <c r="J21" s="282">
        <v>7625850</v>
      </c>
      <c r="K21" s="232">
        <f t="shared" si="0"/>
        <v>33446.710526315786</v>
      </c>
      <c r="L21" s="122"/>
      <c r="M21" s="16">
        <v>18</v>
      </c>
      <c r="N21" s="13" t="s">
        <v>63</v>
      </c>
      <c r="O21" s="85">
        <v>2226</v>
      </c>
    </row>
    <row r="22" spans="2:15" ht="14.25" customHeight="1">
      <c r="B22" s="483"/>
      <c r="C22" s="461"/>
      <c r="D22" s="481"/>
      <c r="E22" s="222">
        <v>9</v>
      </c>
      <c r="F22" s="292" t="s">
        <v>150</v>
      </c>
      <c r="G22" s="220" t="s">
        <v>151</v>
      </c>
      <c r="H22" s="225">
        <v>225</v>
      </c>
      <c r="I22" s="125">
        <f>IFERROR(H22/D14,"-")</f>
        <v>0.1965065502183406</v>
      </c>
      <c r="J22" s="282">
        <v>10251578</v>
      </c>
      <c r="K22" s="232">
        <f t="shared" si="0"/>
        <v>45562.568888888891</v>
      </c>
      <c r="L22" s="122"/>
      <c r="M22" s="16">
        <v>19</v>
      </c>
      <c r="N22" s="13" t="s">
        <v>81</v>
      </c>
      <c r="O22" s="85">
        <v>1550</v>
      </c>
    </row>
    <row r="23" spans="2:15" ht="14.25" customHeight="1">
      <c r="B23" s="483"/>
      <c r="C23" s="462"/>
      <c r="D23" s="482"/>
      <c r="E23" s="223">
        <v>10</v>
      </c>
      <c r="F23" s="293" t="s">
        <v>152</v>
      </c>
      <c r="G23" s="257" t="s">
        <v>153</v>
      </c>
      <c r="H23" s="226">
        <v>180</v>
      </c>
      <c r="I23" s="132">
        <f>IFERROR(H23/D14,"-")</f>
        <v>0.15720524017467249</v>
      </c>
      <c r="J23" s="284">
        <v>2155100</v>
      </c>
      <c r="K23" s="233">
        <f t="shared" si="0"/>
        <v>11972.777777777777</v>
      </c>
      <c r="L23" s="122"/>
      <c r="M23" s="16">
        <v>20</v>
      </c>
      <c r="N23" s="13" t="s">
        <v>82</v>
      </c>
      <c r="O23" s="85">
        <v>1844</v>
      </c>
    </row>
    <row r="24" spans="2:15" ht="14.25" customHeight="1">
      <c r="B24" s="483">
        <v>3</v>
      </c>
      <c r="C24" s="460" t="s">
        <v>70</v>
      </c>
      <c r="D24" s="480">
        <f t="shared" ref="D24" si="2">VLOOKUP(C24,$N$4:$O$77,2,FALSE)</f>
        <v>1131</v>
      </c>
      <c r="E24" s="221">
        <v>1</v>
      </c>
      <c r="F24" s="291" t="s">
        <v>244</v>
      </c>
      <c r="G24" s="219" t="s">
        <v>231</v>
      </c>
      <c r="H24" s="280">
        <v>494</v>
      </c>
      <c r="I24" s="119">
        <f>IFERROR(H24/D24,"-")</f>
        <v>0.43678160919540232</v>
      </c>
      <c r="J24" s="281">
        <v>55685054</v>
      </c>
      <c r="K24" s="231">
        <f t="shared" si="0"/>
        <v>112722.78137651822</v>
      </c>
      <c r="L24" s="122"/>
      <c r="M24" s="16">
        <v>21</v>
      </c>
      <c r="N24" s="13" t="s">
        <v>83</v>
      </c>
      <c r="O24" s="85">
        <v>1431</v>
      </c>
    </row>
    <row r="25" spans="2:15" ht="14.25" customHeight="1">
      <c r="B25" s="483"/>
      <c r="C25" s="461"/>
      <c r="D25" s="481"/>
      <c r="E25" s="222">
        <v>2</v>
      </c>
      <c r="F25" s="292" t="s">
        <v>154</v>
      </c>
      <c r="G25" s="262" t="s">
        <v>155</v>
      </c>
      <c r="H25" s="225">
        <v>460</v>
      </c>
      <c r="I25" s="125">
        <f>IFERROR(H25/D24,"-")</f>
        <v>0.40671971706454463</v>
      </c>
      <c r="J25" s="282">
        <v>8079512</v>
      </c>
      <c r="K25" s="232">
        <f t="shared" si="0"/>
        <v>17564.156521739129</v>
      </c>
      <c r="L25" s="122"/>
      <c r="M25" s="16">
        <v>22</v>
      </c>
      <c r="N25" s="13" t="s">
        <v>64</v>
      </c>
      <c r="O25" s="85">
        <v>2035</v>
      </c>
    </row>
    <row r="26" spans="2:15" ht="14.25" customHeight="1">
      <c r="B26" s="483"/>
      <c r="C26" s="461"/>
      <c r="D26" s="481"/>
      <c r="E26" s="222">
        <v>3</v>
      </c>
      <c r="F26" s="292" t="s">
        <v>246</v>
      </c>
      <c r="G26" s="220" t="s">
        <v>233</v>
      </c>
      <c r="H26" s="225">
        <v>372</v>
      </c>
      <c r="I26" s="125">
        <f>IFERROR(H26/D24,"-")</f>
        <v>0.32891246684350134</v>
      </c>
      <c r="J26" s="282">
        <v>187907182</v>
      </c>
      <c r="K26" s="232">
        <f t="shared" si="0"/>
        <v>505126.83333333331</v>
      </c>
      <c r="L26" s="122"/>
      <c r="M26" s="16">
        <v>23</v>
      </c>
      <c r="N26" s="13" t="s">
        <v>84</v>
      </c>
      <c r="O26" s="85">
        <v>2786</v>
      </c>
    </row>
    <row r="27" spans="2:15" ht="14.25" customHeight="1">
      <c r="B27" s="483"/>
      <c r="C27" s="461"/>
      <c r="D27" s="481"/>
      <c r="E27" s="222">
        <v>4</v>
      </c>
      <c r="F27" s="292" t="s">
        <v>245</v>
      </c>
      <c r="G27" s="220" t="s">
        <v>232</v>
      </c>
      <c r="H27" s="225">
        <v>351</v>
      </c>
      <c r="I27" s="125">
        <f>IFERROR(H27/D24,"-")</f>
        <v>0.31034482758620691</v>
      </c>
      <c r="J27" s="282">
        <v>9581104</v>
      </c>
      <c r="K27" s="232">
        <f t="shared" si="0"/>
        <v>27296.592592592591</v>
      </c>
      <c r="L27" s="122"/>
      <c r="M27" s="16">
        <v>24</v>
      </c>
      <c r="N27" s="13" t="s">
        <v>85</v>
      </c>
      <c r="O27" s="85">
        <v>1566</v>
      </c>
    </row>
    <row r="28" spans="2:15" ht="14.25" customHeight="1">
      <c r="B28" s="483"/>
      <c r="C28" s="461"/>
      <c r="D28" s="481"/>
      <c r="E28" s="222">
        <v>5</v>
      </c>
      <c r="F28" s="292" t="s">
        <v>196</v>
      </c>
      <c r="G28" s="220" t="s">
        <v>197</v>
      </c>
      <c r="H28" s="225">
        <v>238</v>
      </c>
      <c r="I28" s="125">
        <f>IFERROR(H28/D24,"-")</f>
        <v>0.21043324491600354</v>
      </c>
      <c r="J28" s="282">
        <v>134276444</v>
      </c>
      <c r="K28" s="232">
        <f t="shared" si="0"/>
        <v>564186.73949579836</v>
      </c>
      <c r="L28" s="122"/>
      <c r="M28" s="16">
        <v>25</v>
      </c>
      <c r="N28" s="13" t="s">
        <v>86</v>
      </c>
      <c r="O28" s="85">
        <v>884</v>
      </c>
    </row>
    <row r="29" spans="2:15" ht="14.25" customHeight="1">
      <c r="B29" s="483"/>
      <c r="C29" s="461"/>
      <c r="D29" s="481"/>
      <c r="E29" s="222">
        <v>6</v>
      </c>
      <c r="F29" s="292" t="s">
        <v>249</v>
      </c>
      <c r="G29" s="220" t="s">
        <v>236</v>
      </c>
      <c r="H29" s="225">
        <v>237</v>
      </c>
      <c r="I29" s="125">
        <f>IFERROR(H29/D24,"-")</f>
        <v>0.20954907161803712</v>
      </c>
      <c r="J29" s="282">
        <v>28899602</v>
      </c>
      <c r="K29" s="232">
        <f t="shared" si="0"/>
        <v>121939.24894514767</v>
      </c>
      <c r="L29" s="122"/>
      <c r="M29" s="16">
        <v>26</v>
      </c>
      <c r="N29" s="13" t="s">
        <v>36</v>
      </c>
      <c r="O29" s="85">
        <v>12693</v>
      </c>
    </row>
    <row r="30" spans="2:15" ht="14.25" customHeight="1">
      <c r="B30" s="483"/>
      <c r="C30" s="461"/>
      <c r="D30" s="481"/>
      <c r="E30" s="222">
        <v>7</v>
      </c>
      <c r="F30" s="292" t="s">
        <v>248</v>
      </c>
      <c r="G30" s="220" t="s">
        <v>235</v>
      </c>
      <c r="H30" s="225">
        <v>230</v>
      </c>
      <c r="I30" s="125">
        <f>IFERROR(H30/D24,"-")</f>
        <v>0.20335985853227231</v>
      </c>
      <c r="J30" s="282">
        <v>7929304</v>
      </c>
      <c r="K30" s="232">
        <f t="shared" si="0"/>
        <v>34475.234782608699</v>
      </c>
      <c r="L30" s="122"/>
      <c r="M30" s="16">
        <v>27</v>
      </c>
      <c r="N30" s="13" t="s">
        <v>37</v>
      </c>
      <c r="O30" s="85">
        <v>2136</v>
      </c>
    </row>
    <row r="31" spans="2:15" ht="14.25" customHeight="1">
      <c r="B31" s="483"/>
      <c r="C31" s="461"/>
      <c r="D31" s="481"/>
      <c r="E31" s="222">
        <v>8</v>
      </c>
      <c r="F31" s="292" t="s">
        <v>150</v>
      </c>
      <c r="G31" s="220" t="s">
        <v>151</v>
      </c>
      <c r="H31" s="225">
        <v>218</v>
      </c>
      <c r="I31" s="125">
        <f>IFERROR(H31/D24,"-")</f>
        <v>0.1927497789566755</v>
      </c>
      <c r="J31" s="282">
        <v>15033328</v>
      </c>
      <c r="K31" s="232">
        <f t="shared" si="0"/>
        <v>68960.220183486235</v>
      </c>
      <c r="L31" s="122"/>
      <c r="M31" s="16">
        <v>28</v>
      </c>
      <c r="N31" s="13" t="s">
        <v>38</v>
      </c>
      <c r="O31" s="85">
        <v>1710</v>
      </c>
    </row>
    <row r="32" spans="2:15" ht="14.25" customHeight="1">
      <c r="B32" s="483"/>
      <c r="C32" s="461"/>
      <c r="D32" s="481"/>
      <c r="E32" s="222">
        <v>9</v>
      </c>
      <c r="F32" s="292" t="s">
        <v>247</v>
      </c>
      <c r="G32" s="220" t="s">
        <v>234</v>
      </c>
      <c r="H32" s="225">
        <v>211</v>
      </c>
      <c r="I32" s="125">
        <f>IFERROR(H32/D24,"-")</f>
        <v>0.18656056587091069</v>
      </c>
      <c r="J32" s="282">
        <v>39011218</v>
      </c>
      <c r="K32" s="232">
        <f t="shared" si="0"/>
        <v>184887.28909952607</v>
      </c>
      <c r="L32" s="122"/>
      <c r="M32" s="16">
        <v>29</v>
      </c>
      <c r="N32" s="13" t="s">
        <v>39</v>
      </c>
      <c r="O32" s="85">
        <v>1572</v>
      </c>
    </row>
    <row r="33" spans="2:15" ht="14.25" customHeight="1">
      <c r="B33" s="483"/>
      <c r="C33" s="462"/>
      <c r="D33" s="482"/>
      <c r="E33" s="223">
        <v>10</v>
      </c>
      <c r="F33" s="293" t="s">
        <v>152</v>
      </c>
      <c r="G33" s="257" t="s">
        <v>153</v>
      </c>
      <c r="H33" s="226">
        <v>206</v>
      </c>
      <c r="I33" s="132">
        <f>IFERROR(H33/D24,"-")</f>
        <v>0.18213969938107868</v>
      </c>
      <c r="J33" s="284">
        <v>2793708</v>
      </c>
      <c r="K33" s="233">
        <f t="shared" si="0"/>
        <v>13561.68932038835</v>
      </c>
      <c r="L33" s="122"/>
      <c r="M33" s="16">
        <v>30</v>
      </c>
      <c r="N33" s="13" t="s">
        <v>40</v>
      </c>
      <c r="O33" s="85">
        <v>1895</v>
      </c>
    </row>
    <row r="34" spans="2:15" ht="14.25" customHeight="1">
      <c r="B34" s="483">
        <v>4</v>
      </c>
      <c r="C34" s="460" t="s">
        <v>71</v>
      </c>
      <c r="D34" s="480">
        <f t="shared" ref="D34" si="3">VLOOKUP(C34,$N$4:$O$77,2,FALSE)</f>
        <v>1254</v>
      </c>
      <c r="E34" s="221">
        <v>1</v>
      </c>
      <c r="F34" s="291" t="s">
        <v>244</v>
      </c>
      <c r="G34" s="219" t="s">
        <v>231</v>
      </c>
      <c r="H34" s="280">
        <v>508</v>
      </c>
      <c r="I34" s="119">
        <f>IFERROR(H34/D34,"-")</f>
        <v>0.40510366826156302</v>
      </c>
      <c r="J34" s="281">
        <v>82695122</v>
      </c>
      <c r="K34" s="231">
        <f t="shared" si="0"/>
        <v>162785.67322834645</v>
      </c>
      <c r="L34" s="122"/>
      <c r="M34" s="16">
        <v>31</v>
      </c>
      <c r="N34" s="13" t="s">
        <v>41</v>
      </c>
      <c r="O34" s="85">
        <v>2115</v>
      </c>
    </row>
    <row r="35" spans="2:15" ht="14.25" customHeight="1">
      <c r="B35" s="483"/>
      <c r="C35" s="461"/>
      <c r="D35" s="481"/>
      <c r="E35" s="222">
        <v>2</v>
      </c>
      <c r="F35" s="292" t="s">
        <v>154</v>
      </c>
      <c r="G35" s="262" t="s">
        <v>155</v>
      </c>
      <c r="H35" s="225">
        <v>503</v>
      </c>
      <c r="I35" s="125">
        <f>IFERROR(H35/D34,"-")</f>
        <v>0.40111642743221693</v>
      </c>
      <c r="J35" s="282">
        <v>11218796</v>
      </c>
      <c r="K35" s="232">
        <f t="shared" si="0"/>
        <v>22303.769383697814</v>
      </c>
      <c r="L35" s="122"/>
      <c r="M35" s="16">
        <v>32</v>
      </c>
      <c r="N35" s="13" t="s">
        <v>42</v>
      </c>
      <c r="O35" s="85">
        <v>2712</v>
      </c>
    </row>
    <row r="36" spans="2:15" ht="14.25" customHeight="1">
      <c r="B36" s="483"/>
      <c r="C36" s="461"/>
      <c r="D36" s="481"/>
      <c r="E36" s="222">
        <v>3</v>
      </c>
      <c r="F36" s="292" t="s">
        <v>246</v>
      </c>
      <c r="G36" s="220" t="s">
        <v>233</v>
      </c>
      <c r="H36" s="225">
        <v>404</v>
      </c>
      <c r="I36" s="125">
        <f>IFERROR(H36/D34,"-")</f>
        <v>0.32216905901116427</v>
      </c>
      <c r="J36" s="282">
        <v>244634822</v>
      </c>
      <c r="K36" s="232">
        <f t="shared" si="0"/>
        <v>605531.73762376234</v>
      </c>
      <c r="L36" s="122"/>
      <c r="M36" s="16">
        <v>33</v>
      </c>
      <c r="N36" s="13" t="s">
        <v>43</v>
      </c>
      <c r="O36" s="85">
        <v>553</v>
      </c>
    </row>
    <row r="37" spans="2:15" ht="14.25" customHeight="1">
      <c r="B37" s="483"/>
      <c r="C37" s="461"/>
      <c r="D37" s="481"/>
      <c r="E37" s="222">
        <v>4</v>
      </c>
      <c r="F37" s="292" t="s">
        <v>245</v>
      </c>
      <c r="G37" s="220" t="s">
        <v>232</v>
      </c>
      <c r="H37" s="225">
        <v>361</v>
      </c>
      <c r="I37" s="125">
        <f>IFERROR(H37/D34,"-")</f>
        <v>0.2878787878787879</v>
      </c>
      <c r="J37" s="282">
        <v>9204220</v>
      </c>
      <c r="K37" s="232">
        <f t="shared" si="0"/>
        <v>25496.454293628809</v>
      </c>
      <c r="L37" s="122"/>
      <c r="M37" s="16">
        <v>34</v>
      </c>
      <c r="N37" s="13" t="s">
        <v>45</v>
      </c>
      <c r="O37" s="85">
        <v>3169</v>
      </c>
    </row>
    <row r="38" spans="2:15" ht="14.25" customHeight="1">
      <c r="B38" s="483"/>
      <c r="C38" s="461"/>
      <c r="D38" s="481"/>
      <c r="E38" s="222">
        <v>5</v>
      </c>
      <c r="F38" s="292" t="s">
        <v>196</v>
      </c>
      <c r="G38" s="220" t="s">
        <v>197</v>
      </c>
      <c r="H38" s="225">
        <v>270</v>
      </c>
      <c r="I38" s="125">
        <f>IFERROR(H38/D34,"-")</f>
        <v>0.21531100478468901</v>
      </c>
      <c r="J38" s="282">
        <v>155568420</v>
      </c>
      <c r="K38" s="232">
        <f t="shared" si="0"/>
        <v>576179.33333333337</v>
      </c>
      <c r="L38" s="122"/>
      <c r="M38" s="16">
        <v>35</v>
      </c>
      <c r="N38" s="13" t="s">
        <v>2</v>
      </c>
      <c r="O38" s="85">
        <v>4798</v>
      </c>
    </row>
    <row r="39" spans="2:15" ht="14.25" customHeight="1">
      <c r="B39" s="483"/>
      <c r="C39" s="461"/>
      <c r="D39" s="481"/>
      <c r="E39" s="222">
        <v>6</v>
      </c>
      <c r="F39" s="292" t="s">
        <v>247</v>
      </c>
      <c r="G39" s="220" t="s">
        <v>234</v>
      </c>
      <c r="H39" s="225">
        <v>259</v>
      </c>
      <c r="I39" s="125">
        <f>IFERROR(H39/D34,"-")</f>
        <v>0.20653907496012761</v>
      </c>
      <c r="J39" s="282">
        <v>52969688</v>
      </c>
      <c r="K39" s="232">
        <f t="shared" si="0"/>
        <v>204516.16988416988</v>
      </c>
      <c r="L39" s="122"/>
      <c r="M39" s="16">
        <v>36</v>
      </c>
      <c r="N39" s="13" t="s">
        <v>3</v>
      </c>
      <c r="O39" s="85">
        <v>1443</v>
      </c>
    </row>
    <row r="40" spans="2:15" ht="14.25" customHeight="1">
      <c r="B40" s="483"/>
      <c r="C40" s="461"/>
      <c r="D40" s="481"/>
      <c r="E40" s="222">
        <v>7</v>
      </c>
      <c r="F40" s="292" t="s">
        <v>150</v>
      </c>
      <c r="G40" s="220" t="s">
        <v>151</v>
      </c>
      <c r="H40" s="225">
        <v>252</v>
      </c>
      <c r="I40" s="125">
        <f>IFERROR(H40/D34,"-")</f>
        <v>0.20095693779904306</v>
      </c>
      <c r="J40" s="282">
        <v>25781182</v>
      </c>
      <c r="K40" s="232">
        <f t="shared" si="0"/>
        <v>102306.27777777778</v>
      </c>
      <c r="L40" s="122"/>
      <c r="M40" s="16">
        <v>37</v>
      </c>
      <c r="N40" s="13" t="s">
        <v>4</v>
      </c>
      <c r="O40" s="85">
        <v>4494</v>
      </c>
    </row>
    <row r="41" spans="2:15" ht="14.25" customHeight="1">
      <c r="B41" s="483"/>
      <c r="C41" s="461"/>
      <c r="D41" s="481"/>
      <c r="E41" s="222">
        <v>8</v>
      </c>
      <c r="F41" s="292" t="s">
        <v>248</v>
      </c>
      <c r="G41" s="220" t="s">
        <v>235</v>
      </c>
      <c r="H41" s="225">
        <v>245</v>
      </c>
      <c r="I41" s="125">
        <f>IFERROR(H41/D34,"-")</f>
        <v>0.19537480063795853</v>
      </c>
      <c r="J41" s="282">
        <v>17404426</v>
      </c>
      <c r="K41" s="232">
        <f t="shared" si="0"/>
        <v>71038.473469387754</v>
      </c>
      <c r="L41" s="122"/>
      <c r="M41" s="16">
        <v>38</v>
      </c>
      <c r="N41" s="167" t="s">
        <v>46</v>
      </c>
      <c r="O41" s="85">
        <v>929</v>
      </c>
    </row>
    <row r="42" spans="2:15" ht="14.25" customHeight="1">
      <c r="B42" s="483"/>
      <c r="C42" s="461"/>
      <c r="D42" s="481"/>
      <c r="E42" s="222">
        <v>9</v>
      </c>
      <c r="F42" s="292" t="s">
        <v>249</v>
      </c>
      <c r="G42" s="220" t="s">
        <v>236</v>
      </c>
      <c r="H42" s="225">
        <v>232</v>
      </c>
      <c r="I42" s="125">
        <f>IFERROR(H42/D34,"-")</f>
        <v>0.1850079744816587</v>
      </c>
      <c r="J42" s="282">
        <v>13217350</v>
      </c>
      <c r="K42" s="232">
        <f t="shared" si="0"/>
        <v>56971.336206896551</v>
      </c>
      <c r="L42" s="122"/>
      <c r="M42" s="16">
        <v>39</v>
      </c>
      <c r="N42" s="167" t="s">
        <v>9</v>
      </c>
      <c r="O42" s="85">
        <v>5329</v>
      </c>
    </row>
    <row r="43" spans="2:15" ht="14.25" customHeight="1">
      <c r="B43" s="483"/>
      <c r="C43" s="461"/>
      <c r="D43" s="482"/>
      <c r="E43" s="223">
        <v>10</v>
      </c>
      <c r="F43" s="293" t="s">
        <v>152</v>
      </c>
      <c r="G43" s="257" t="s">
        <v>153</v>
      </c>
      <c r="H43" s="226">
        <v>219</v>
      </c>
      <c r="I43" s="132">
        <f>IFERROR(H43/D34,"-")</f>
        <v>0.17464114832535885</v>
      </c>
      <c r="J43" s="284">
        <v>2942922</v>
      </c>
      <c r="K43" s="233">
        <f t="shared" si="0"/>
        <v>13438</v>
      </c>
      <c r="L43" s="122"/>
      <c r="M43" s="16">
        <v>40</v>
      </c>
      <c r="N43" s="167" t="s">
        <v>47</v>
      </c>
      <c r="O43" s="85">
        <v>1084</v>
      </c>
    </row>
    <row r="44" spans="2:15" ht="14.25" customHeight="1">
      <c r="B44" s="483">
        <v>5</v>
      </c>
      <c r="C44" s="460" t="s">
        <v>72</v>
      </c>
      <c r="D44" s="480">
        <f t="shared" ref="D44" si="4">VLOOKUP(C44,$N$4:$O$77,2,FALSE)</f>
        <v>739</v>
      </c>
      <c r="E44" s="221">
        <v>1</v>
      </c>
      <c r="F44" s="291" t="s">
        <v>244</v>
      </c>
      <c r="G44" s="219" t="s">
        <v>231</v>
      </c>
      <c r="H44" s="280">
        <v>288</v>
      </c>
      <c r="I44" s="119">
        <f>IFERROR(H44/D44,"-")</f>
        <v>0.38971583220568334</v>
      </c>
      <c r="J44" s="281">
        <v>61526308</v>
      </c>
      <c r="K44" s="231">
        <f t="shared" si="0"/>
        <v>213633.01388888888</v>
      </c>
      <c r="L44" s="122"/>
      <c r="M44" s="16">
        <v>41</v>
      </c>
      <c r="N44" s="167" t="s">
        <v>14</v>
      </c>
      <c r="O44" s="85">
        <v>2285</v>
      </c>
    </row>
    <row r="45" spans="2:15" ht="14.25" customHeight="1">
      <c r="B45" s="483"/>
      <c r="C45" s="461"/>
      <c r="D45" s="481"/>
      <c r="E45" s="222">
        <v>2</v>
      </c>
      <c r="F45" s="292" t="s">
        <v>154</v>
      </c>
      <c r="G45" s="262" t="s">
        <v>155</v>
      </c>
      <c r="H45" s="225">
        <v>272</v>
      </c>
      <c r="I45" s="125">
        <f>IFERROR(H45/D44,"-")</f>
        <v>0.36806495263870093</v>
      </c>
      <c r="J45" s="282">
        <v>3410860</v>
      </c>
      <c r="K45" s="232">
        <f t="shared" si="0"/>
        <v>12539.926470588236</v>
      </c>
      <c r="L45" s="122"/>
      <c r="M45" s="16">
        <v>42</v>
      </c>
      <c r="N45" s="167" t="s">
        <v>15</v>
      </c>
      <c r="O45" s="85">
        <v>6558</v>
      </c>
    </row>
    <row r="46" spans="2:15" ht="14.25" customHeight="1">
      <c r="B46" s="483"/>
      <c r="C46" s="461"/>
      <c r="D46" s="481"/>
      <c r="E46" s="222">
        <v>3</v>
      </c>
      <c r="F46" s="292" t="s">
        <v>246</v>
      </c>
      <c r="G46" s="220" t="s">
        <v>233</v>
      </c>
      <c r="H46" s="225">
        <v>232</v>
      </c>
      <c r="I46" s="125">
        <f>IFERROR(H46/D44,"-")</f>
        <v>0.31393775372124494</v>
      </c>
      <c r="J46" s="282">
        <v>95784954</v>
      </c>
      <c r="K46" s="232">
        <f t="shared" si="0"/>
        <v>412866.18103448278</v>
      </c>
      <c r="L46" s="122"/>
      <c r="M46" s="16">
        <v>43</v>
      </c>
      <c r="N46" s="167" t="s">
        <v>10</v>
      </c>
      <c r="O46" s="85">
        <v>4666</v>
      </c>
    </row>
    <row r="47" spans="2:15" ht="14.25" customHeight="1">
      <c r="B47" s="483"/>
      <c r="C47" s="461"/>
      <c r="D47" s="481"/>
      <c r="E47" s="222">
        <v>4</v>
      </c>
      <c r="F47" s="292" t="s">
        <v>245</v>
      </c>
      <c r="G47" s="220" t="s">
        <v>232</v>
      </c>
      <c r="H47" s="225">
        <v>218</v>
      </c>
      <c r="I47" s="125">
        <f>IFERROR(H47/D44,"-")</f>
        <v>0.29499323410013534</v>
      </c>
      <c r="J47" s="282">
        <v>6677580</v>
      </c>
      <c r="K47" s="232">
        <f t="shared" si="0"/>
        <v>30631.100917431191</v>
      </c>
      <c r="L47" s="122"/>
      <c r="M47" s="16">
        <v>44</v>
      </c>
      <c r="N47" s="167" t="s">
        <v>22</v>
      </c>
      <c r="O47" s="85">
        <v>4583</v>
      </c>
    </row>
    <row r="48" spans="2:15" ht="14.25" customHeight="1">
      <c r="B48" s="483"/>
      <c r="C48" s="461"/>
      <c r="D48" s="481"/>
      <c r="E48" s="222">
        <v>5</v>
      </c>
      <c r="F48" s="292" t="s">
        <v>196</v>
      </c>
      <c r="G48" s="220" t="s">
        <v>197</v>
      </c>
      <c r="H48" s="225">
        <v>175</v>
      </c>
      <c r="I48" s="125">
        <f>IFERROR(H48/D44,"-")</f>
        <v>0.2368064952638701</v>
      </c>
      <c r="J48" s="282">
        <v>101738130</v>
      </c>
      <c r="K48" s="232">
        <f t="shared" si="0"/>
        <v>581360.74285714282</v>
      </c>
      <c r="L48" s="122"/>
      <c r="M48" s="16">
        <v>45</v>
      </c>
      <c r="N48" s="167" t="s">
        <v>48</v>
      </c>
      <c r="O48" s="85">
        <v>1198</v>
      </c>
    </row>
    <row r="49" spans="2:15" ht="14.25" customHeight="1">
      <c r="B49" s="483"/>
      <c r="C49" s="461"/>
      <c r="D49" s="481"/>
      <c r="E49" s="222">
        <v>6</v>
      </c>
      <c r="F49" s="292" t="s">
        <v>248</v>
      </c>
      <c r="G49" s="220" t="s">
        <v>235</v>
      </c>
      <c r="H49" s="225">
        <v>154</v>
      </c>
      <c r="I49" s="125">
        <f>IFERROR(H49/D44,"-")</f>
        <v>0.2083897158322057</v>
      </c>
      <c r="J49" s="282">
        <v>9468472</v>
      </c>
      <c r="K49" s="232">
        <f t="shared" si="0"/>
        <v>61483.584415584417</v>
      </c>
      <c r="L49" s="122"/>
      <c r="M49" s="16">
        <v>46</v>
      </c>
      <c r="N49" s="167" t="s">
        <v>26</v>
      </c>
      <c r="O49" s="85">
        <v>1125</v>
      </c>
    </row>
    <row r="50" spans="2:15" ht="14.25" customHeight="1">
      <c r="B50" s="483"/>
      <c r="C50" s="461"/>
      <c r="D50" s="481"/>
      <c r="E50" s="222">
        <v>7</v>
      </c>
      <c r="F50" s="292" t="s">
        <v>249</v>
      </c>
      <c r="G50" s="220" t="s">
        <v>236</v>
      </c>
      <c r="H50" s="225">
        <v>127</v>
      </c>
      <c r="I50" s="125">
        <f>IFERROR(H50/D44,"-")</f>
        <v>0.17185385656292287</v>
      </c>
      <c r="J50" s="282">
        <v>9034982</v>
      </c>
      <c r="K50" s="232">
        <f t="shared" si="0"/>
        <v>71141.5905511811</v>
      </c>
      <c r="L50" s="122"/>
      <c r="M50" s="16">
        <v>47</v>
      </c>
      <c r="N50" s="167" t="s">
        <v>16</v>
      </c>
      <c r="O50" s="85">
        <v>4057</v>
      </c>
    </row>
    <row r="51" spans="2:15" ht="14.25" customHeight="1">
      <c r="B51" s="483"/>
      <c r="C51" s="461"/>
      <c r="D51" s="481"/>
      <c r="E51" s="222">
        <v>8</v>
      </c>
      <c r="F51" s="292" t="s">
        <v>150</v>
      </c>
      <c r="G51" s="220" t="s">
        <v>151</v>
      </c>
      <c r="H51" s="225">
        <v>127</v>
      </c>
      <c r="I51" s="125">
        <f>IFERROR(H51/D44,"-")</f>
        <v>0.17185385656292287</v>
      </c>
      <c r="J51" s="282">
        <v>6748620</v>
      </c>
      <c r="K51" s="232">
        <f t="shared" si="0"/>
        <v>53138.740157480315</v>
      </c>
      <c r="L51" s="122"/>
      <c r="M51" s="16">
        <v>48</v>
      </c>
      <c r="N51" s="167" t="s">
        <v>27</v>
      </c>
      <c r="O51" s="85">
        <v>1053</v>
      </c>
    </row>
    <row r="52" spans="2:15" ht="14.25" customHeight="1">
      <c r="B52" s="483"/>
      <c r="C52" s="461"/>
      <c r="D52" s="481"/>
      <c r="E52" s="222">
        <v>9</v>
      </c>
      <c r="F52" s="292" t="s">
        <v>152</v>
      </c>
      <c r="G52" s="220" t="s">
        <v>153</v>
      </c>
      <c r="H52" s="225">
        <v>127</v>
      </c>
      <c r="I52" s="125">
        <f>IFERROR(H52/D44,"-")</f>
        <v>0.17185385656292287</v>
      </c>
      <c r="J52" s="282">
        <v>1904482</v>
      </c>
      <c r="K52" s="232">
        <f t="shared" si="0"/>
        <v>14995.92125984252</v>
      </c>
      <c r="L52" s="122"/>
      <c r="M52" s="16">
        <v>49</v>
      </c>
      <c r="N52" s="167" t="s">
        <v>28</v>
      </c>
      <c r="O52" s="85">
        <v>1677</v>
      </c>
    </row>
    <row r="53" spans="2:15" ht="14.25" customHeight="1">
      <c r="B53" s="483"/>
      <c r="C53" s="462"/>
      <c r="D53" s="482"/>
      <c r="E53" s="252">
        <v>10</v>
      </c>
      <c r="F53" s="294" t="s">
        <v>247</v>
      </c>
      <c r="G53" s="286" t="s">
        <v>234</v>
      </c>
      <c r="H53" s="287">
        <v>111</v>
      </c>
      <c r="I53" s="253">
        <f>IFERROR(H53/D44,"-")</f>
        <v>0.15020297699594046</v>
      </c>
      <c r="J53" s="288">
        <v>18691190</v>
      </c>
      <c r="K53" s="254">
        <f t="shared" si="0"/>
        <v>168389.09909909911</v>
      </c>
      <c r="L53" s="122"/>
      <c r="M53" s="16">
        <v>50</v>
      </c>
      <c r="N53" s="167" t="s">
        <v>17</v>
      </c>
      <c r="O53" s="85">
        <v>2174</v>
      </c>
    </row>
    <row r="54" spans="2:15" ht="14.25" customHeight="1">
      <c r="B54" s="483">
        <v>6</v>
      </c>
      <c r="C54" s="484" t="s">
        <v>73</v>
      </c>
      <c r="D54" s="480">
        <f t="shared" ref="D54" si="5">VLOOKUP(C54,$N$4:$O$77,2,FALSE)</f>
        <v>1244</v>
      </c>
      <c r="E54" s="221">
        <v>1</v>
      </c>
      <c r="F54" s="291" t="s">
        <v>244</v>
      </c>
      <c r="G54" s="219" t="s">
        <v>231</v>
      </c>
      <c r="H54" s="280">
        <v>535</v>
      </c>
      <c r="I54" s="119">
        <f>IFERROR(H54/D54,"-")</f>
        <v>0.430064308681672</v>
      </c>
      <c r="J54" s="281">
        <v>132607152</v>
      </c>
      <c r="K54" s="231">
        <f t="shared" si="0"/>
        <v>247863.83551401869</v>
      </c>
      <c r="L54" s="122"/>
      <c r="M54" s="16">
        <v>51</v>
      </c>
      <c r="N54" s="167" t="s">
        <v>49</v>
      </c>
      <c r="O54" s="85">
        <v>1743</v>
      </c>
    </row>
    <row r="55" spans="2:15" ht="14.25" customHeight="1">
      <c r="B55" s="483"/>
      <c r="C55" s="484"/>
      <c r="D55" s="481"/>
      <c r="E55" s="222">
        <v>2</v>
      </c>
      <c r="F55" s="292" t="s">
        <v>154</v>
      </c>
      <c r="G55" s="262" t="s">
        <v>155</v>
      </c>
      <c r="H55" s="225">
        <v>485</v>
      </c>
      <c r="I55" s="125">
        <f>IFERROR(H55/D54,"-")</f>
        <v>0.38987138263665594</v>
      </c>
      <c r="J55" s="282">
        <v>7908892</v>
      </c>
      <c r="K55" s="232">
        <f t="shared" si="0"/>
        <v>16306.99381443299</v>
      </c>
      <c r="L55" s="122"/>
      <c r="M55" s="16">
        <v>52</v>
      </c>
      <c r="N55" s="167" t="s">
        <v>5</v>
      </c>
      <c r="O55" s="85">
        <v>1634</v>
      </c>
    </row>
    <row r="56" spans="2:15" ht="14.25" customHeight="1">
      <c r="B56" s="483"/>
      <c r="C56" s="484"/>
      <c r="D56" s="481"/>
      <c r="E56" s="222">
        <v>3</v>
      </c>
      <c r="F56" s="292" t="s">
        <v>245</v>
      </c>
      <c r="G56" s="220" t="s">
        <v>232</v>
      </c>
      <c r="H56" s="225">
        <v>456</v>
      </c>
      <c r="I56" s="125">
        <f>IFERROR(H56/D54,"-")</f>
        <v>0.36655948553054662</v>
      </c>
      <c r="J56" s="282">
        <v>29841648</v>
      </c>
      <c r="K56" s="232">
        <f t="shared" si="0"/>
        <v>65442.210526315786</v>
      </c>
      <c r="L56" s="122"/>
      <c r="M56" s="16">
        <v>53</v>
      </c>
      <c r="N56" s="167" t="s">
        <v>23</v>
      </c>
      <c r="O56" s="85">
        <v>1094</v>
      </c>
    </row>
    <row r="57" spans="2:15" ht="14.25" customHeight="1">
      <c r="B57" s="483"/>
      <c r="C57" s="484"/>
      <c r="D57" s="481"/>
      <c r="E57" s="222">
        <v>4</v>
      </c>
      <c r="F57" s="292" t="s">
        <v>246</v>
      </c>
      <c r="G57" s="220" t="s">
        <v>233</v>
      </c>
      <c r="H57" s="225">
        <v>399</v>
      </c>
      <c r="I57" s="125">
        <f>IFERROR(H57/D54,"-")</f>
        <v>0.32073954983922831</v>
      </c>
      <c r="J57" s="282">
        <v>159580722</v>
      </c>
      <c r="K57" s="232">
        <f t="shared" si="0"/>
        <v>399951.68421052629</v>
      </c>
      <c r="L57" s="122"/>
      <c r="M57" s="16">
        <v>54</v>
      </c>
      <c r="N57" s="167" t="s">
        <v>29</v>
      </c>
      <c r="O57" s="85">
        <v>1346</v>
      </c>
    </row>
    <row r="58" spans="2:15" ht="14.25" customHeight="1">
      <c r="B58" s="483"/>
      <c r="C58" s="484"/>
      <c r="D58" s="481"/>
      <c r="E58" s="222">
        <v>5</v>
      </c>
      <c r="F58" s="292" t="s">
        <v>248</v>
      </c>
      <c r="G58" s="220" t="s">
        <v>235</v>
      </c>
      <c r="H58" s="225">
        <v>297</v>
      </c>
      <c r="I58" s="125">
        <f>IFERROR(H58/D54,"-")</f>
        <v>0.2387459807073955</v>
      </c>
      <c r="J58" s="282">
        <v>25602078</v>
      </c>
      <c r="K58" s="232">
        <f t="shared" si="0"/>
        <v>86202.282828282827</v>
      </c>
      <c r="L58" s="122"/>
      <c r="M58" s="16">
        <v>55</v>
      </c>
      <c r="N58" s="167" t="s">
        <v>18</v>
      </c>
      <c r="O58" s="85">
        <v>1740</v>
      </c>
    </row>
    <row r="59" spans="2:15" ht="14.25" customHeight="1">
      <c r="B59" s="483"/>
      <c r="C59" s="484"/>
      <c r="D59" s="481"/>
      <c r="E59" s="222">
        <v>6</v>
      </c>
      <c r="F59" s="292" t="s">
        <v>196</v>
      </c>
      <c r="G59" s="220" t="s">
        <v>197</v>
      </c>
      <c r="H59" s="225">
        <v>274</v>
      </c>
      <c r="I59" s="125">
        <f>IFERROR(H59/D54,"-")</f>
        <v>0.22025723472668809</v>
      </c>
      <c r="J59" s="282">
        <v>233562896</v>
      </c>
      <c r="K59" s="232">
        <f t="shared" si="0"/>
        <v>852419.32846715325</v>
      </c>
      <c r="L59" s="122"/>
      <c r="M59" s="16">
        <v>56</v>
      </c>
      <c r="N59" s="167" t="s">
        <v>11</v>
      </c>
      <c r="O59" s="85">
        <v>1438</v>
      </c>
    </row>
    <row r="60" spans="2:15" ht="14.25" customHeight="1">
      <c r="B60" s="483"/>
      <c r="C60" s="484"/>
      <c r="D60" s="481"/>
      <c r="E60" s="222">
        <v>7</v>
      </c>
      <c r="F60" s="292" t="s">
        <v>150</v>
      </c>
      <c r="G60" s="220" t="s">
        <v>151</v>
      </c>
      <c r="H60" s="225">
        <v>249</v>
      </c>
      <c r="I60" s="125">
        <f>IFERROR(H60/D54,"-")</f>
        <v>0.20016077170418006</v>
      </c>
      <c r="J60" s="282">
        <v>12949640</v>
      </c>
      <c r="K60" s="232">
        <f t="shared" si="0"/>
        <v>52006.586345381525</v>
      </c>
      <c r="L60" s="122"/>
      <c r="M60" s="16">
        <v>57</v>
      </c>
      <c r="N60" s="167" t="s">
        <v>50</v>
      </c>
      <c r="O60" s="85">
        <v>777</v>
      </c>
    </row>
    <row r="61" spans="2:15" ht="14.25" customHeight="1">
      <c r="B61" s="483"/>
      <c r="C61" s="484"/>
      <c r="D61" s="481"/>
      <c r="E61" s="222">
        <v>8</v>
      </c>
      <c r="F61" s="292" t="s">
        <v>249</v>
      </c>
      <c r="G61" s="220" t="s">
        <v>236</v>
      </c>
      <c r="H61" s="225">
        <v>242</v>
      </c>
      <c r="I61" s="125">
        <f>IFERROR(H61/D54,"-")</f>
        <v>0.19453376205787781</v>
      </c>
      <c r="J61" s="282">
        <v>24743418</v>
      </c>
      <c r="K61" s="232">
        <f t="shared" si="0"/>
        <v>102245.52892561983</v>
      </c>
      <c r="L61" s="122"/>
      <c r="M61" s="16">
        <v>58</v>
      </c>
      <c r="N61" s="167" t="s">
        <v>30</v>
      </c>
      <c r="O61" s="85">
        <v>829</v>
      </c>
    </row>
    <row r="62" spans="2:15" ht="14.25" customHeight="1">
      <c r="B62" s="483"/>
      <c r="C62" s="484"/>
      <c r="D62" s="481"/>
      <c r="E62" s="222">
        <v>9</v>
      </c>
      <c r="F62" s="292" t="s">
        <v>189</v>
      </c>
      <c r="G62" s="220" t="s">
        <v>190</v>
      </c>
      <c r="H62" s="225">
        <v>240</v>
      </c>
      <c r="I62" s="125">
        <f>IFERROR(H62/D54,"-")</f>
        <v>0.19292604501607716</v>
      </c>
      <c r="J62" s="282">
        <v>167108492</v>
      </c>
      <c r="K62" s="232">
        <f t="shared" si="0"/>
        <v>696285.3833333333</v>
      </c>
      <c r="L62" s="122"/>
      <c r="M62" s="16">
        <v>59</v>
      </c>
      <c r="N62" s="167" t="s">
        <v>24</v>
      </c>
      <c r="O62" s="85">
        <v>5992</v>
      </c>
    </row>
    <row r="63" spans="2:15" ht="14.25" customHeight="1">
      <c r="B63" s="483"/>
      <c r="C63" s="484"/>
      <c r="D63" s="482"/>
      <c r="E63" s="252">
        <v>10</v>
      </c>
      <c r="F63" s="294" t="s">
        <v>251</v>
      </c>
      <c r="G63" s="286" t="s">
        <v>238</v>
      </c>
      <c r="H63" s="287">
        <v>215</v>
      </c>
      <c r="I63" s="253">
        <f>IFERROR(H63/D54,"-")</f>
        <v>0.17282958199356913</v>
      </c>
      <c r="J63" s="288">
        <v>46595620</v>
      </c>
      <c r="K63" s="254">
        <f t="shared" si="0"/>
        <v>216723.81395348837</v>
      </c>
      <c r="L63" s="122"/>
      <c r="M63" s="16">
        <v>60</v>
      </c>
      <c r="N63" s="167" t="s">
        <v>51</v>
      </c>
      <c r="O63" s="85">
        <v>663</v>
      </c>
    </row>
    <row r="64" spans="2:15" ht="14.25" customHeight="1">
      <c r="B64" s="483">
        <v>7</v>
      </c>
      <c r="C64" s="484" t="s">
        <v>74</v>
      </c>
      <c r="D64" s="480">
        <f t="shared" ref="D64" si="6">VLOOKUP(C64,$N$4:$O$77,2,FALSE)</f>
        <v>1311</v>
      </c>
      <c r="E64" s="221">
        <v>1</v>
      </c>
      <c r="F64" s="291" t="s">
        <v>154</v>
      </c>
      <c r="G64" s="219" t="s">
        <v>155</v>
      </c>
      <c r="H64" s="280">
        <v>601</v>
      </c>
      <c r="I64" s="119">
        <f>IFERROR(H64/D64,"-")</f>
        <v>0.45842868039664381</v>
      </c>
      <c r="J64" s="281">
        <v>8513486</v>
      </c>
      <c r="K64" s="231">
        <f t="shared" si="0"/>
        <v>14165.534109816972</v>
      </c>
      <c r="L64" s="122"/>
      <c r="M64" s="16">
        <v>61</v>
      </c>
      <c r="N64" s="167" t="s">
        <v>19</v>
      </c>
      <c r="O64" s="85">
        <v>1215</v>
      </c>
    </row>
    <row r="65" spans="2:15" ht="14.25" customHeight="1">
      <c r="B65" s="483"/>
      <c r="C65" s="484"/>
      <c r="D65" s="481"/>
      <c r="E65" s="222">
        <v>2</v>
      </c>
      <c r="F65" s="292" t="s">
        <v>244</v>
      </c>
      <c r="G65" s="262" t="s">
        <v>231</v>
      </c>
      <c r="H65" s="225">
        <v>600</v>
      </c>
      <c r="I65" s="125">
        <f>IFERROR(H65/D64,"-")</f>
        <v>0.45766590389016021</v>
      </c>
      <c r="J65" s="282">
        <v>91676278</v>
      </c>
      <c r="K65" s="232">
        <f t="shared" si="0"/>
        <v>152793.79666666666</v>
      </c>
      <c r="L65" s="122"/>
      <c r="M65" s="16">
        <v>62</v>
      </c>
      <c r="N65" s="167" t="s">
        <v>20</v>
      </c>
      <c r="O65" s="85">
        <v>1444</v>
      </c>
    </row>
    <row r="66" spans="2:15" ht="14.25" customHeight="1">
      <c r="B66" s="483"/>
      <c r="C66" s="484"/>
      <c r="D66" s="481"/>
      <c r="E66" s="222">
        <v>3</v>
      </c>
      <c r="F66" s="292" t="s">
        <v>246</v>
      </c>
      <c r="G66" s="220" t="s">
        <v>233</v>
      </c>
      <c r="H66" s="225">
        <v>485</v>
      </c>
      <c r="I66" s="125">
        <f>IFERROR(H66/D64,"-")</f>
        <v>0.36994660564454612</v>
      </c>
      <c r="J66" s="282">
        <v>246067540</v>
      </c>
      <c r="K66" s="232">
        <f t="shared" si="0"/>
        <v>507355.75257731957</v>
      </c>
      <c r="L66" s="122"/>
      <c r="M66" s="16">
        <v>63</v>
      </c>
      <c r="N66" s="167" t="s">
        <v>31</v>
      </c>
      <c r="O66" s="85">
        <v>561</v>
      </c>
    </row>
    <row r="67" spans="2:15" ht="14.25" customHeight="1">
      <c r="B67" s="483"/>
      <c r="C67" s="484"/>
      <c r="D67" s="481"/>
      <c r="E67" s="222">
        <v>4</v>
      </c>
      <c r="F67" s="292" t="s">
        <v>245</v>
      </c>
      <c r="G67" s="220" t="s">
        <v>232</v>
      </c>
      <c r="H67" s="225">
        <v>436</v>
      </c>
      <c r="I67" s="125">
        <f>IFERROR(H67/D64,"-")</f>
        <v>0.33257055682684972</v>
      </c>
      <c r="J67" s="282">
        <v>14773612</v>
      </c>
      <c r="K67" s="232">
        <f t="shared" si="0"/>
        <v>33884.431192660551</v>
      </c>
      <c r="L67" s="122"/>
      <c r="M67" s="16">
        <v>64</v>
      </c>
      <c r="N67" s="167" t="s">
        <v>52</v>
      </c>
      <c r="O67" s="85">
        <v>643</v>
      </c>
    </row>
    <row r="68" spans="2:15" ht="14.25" customHeight="1">
      <c r="B68" s="483"/>
      <c r="C68" s="484"/>
      <c r="D68" s="481"/>
      <c r="E68" s="222">
        <v>5</v>
      </c>
      <c r="F68" s="292" t="s">
        <v>196</v>
      </c>
      <c r="G68" s="220" t="s">
        <v>197</v>
      </c>
      <c r="H68" s="225">
        <v>360</v>
      </c>
      <c r="I68" s="125">
        <f>IFERROR(H68/D64,"-")</f>
        <v>0.27459954233409611</v>
      </c>
      <c r="J68" s="282">
        <v>210164928</v>
      </c>
      <c r="K68" s="232">
        <f t="shared" ref="K68:K131" si="7">IFERROR(J68/H68,"-")</f>
        <v>583791.46666666667</v>
      </c>
      <c r="L68" s="122"/>
      <c r="M68" s="16">
        <v>65</v>
      </c>
      <c r="N68" s="167" t="s">
        <v>12</v>
      </c>
      <c r="O68" s="85">
        <v>347</v>
      </c>
    </row>
    <row r="69" spans="2:15" ht="14.25" customHeight="1">
      <c r="B69" s="483"/>
      <c r="C69" s="484"/>
      <c r="D69" s="481"/>
      <c r="E69" s="222">
        <v>6</v>
      </c>
      <c r="F69" s="292" t="s">
        <v>248</v>
      </c>
      <c r="G69" s="220" t="s">
        <v>235</v>
      </c>
      <c r="H69" s="225">
        <v>348</v>
      </c>
      <c r="I69" s="125">
        <f>IFERROR(H69/D64,"-")</f>
        <v>0.26544622425629288</v>
      </c>
      <c r="J69" s="282">
        <v>24328536</v>
      </c>
      <c r="K69" s="232">
        <f t="shared" si="7"/>
        <v>69909.586206896551</v>
      </c>
      <c r="L69" s="122"/>
      <c r="M69" s="16">
        <v>66</v>
      </c>
      <c r="N69" s="167" t="s">
        <v>6</v>
      </c>
      <c r="O69" s="85">
        <v>349</v>
      </c>
    </row>
    <row r="70" spans="2:15" ht="14.25" customHeight="1">
      <c r="B70" s="483"/>
      <c r="C70" s="484"/>
      <c r="D70" s="481"/>
      <c r="E70" s="222">
        <v>7</v>
      </c>
      <c r="F70" s="292" t="s">
        <v>251</v>
      </c>
      <c r="G70" s="220" t="s">
        <v>238</v>
      </c>
      <c r="H70" s="225">
        <v>305</v>
      </c>
      <c r="I70" s="125">
        <f>IFERROR(H70/D64,"-")</f>
        <v>0.23264683447749809</v>
      </c>
      <c r="J70" s="282">
        <v>64126676</v>
      </c>
      <c r="K70" s="232">
        <f t="shared" si="7"/>
        <v>210251.39672131147</v>
      </c>
      <c r="L70" s="122"/>
      <c r="M70" s="16">
        <v>67</v>
      </c>
      <c r="N70" s="167" t="s">
        <v>7</v>
      </c>
      <c r="O70" s="85">
        <v>173</v>
      </c>
    </row>
    <row r="71" spans="2:15" ht="14.25" customHeight="1">
      <c r="B71" s="483"/>
      <c r="C71" s="484"/>
      <c r="D71" s="481"/>
      <c r="E71" s="222">
        <v>8</v>
      </c>
      <c r="F71" s="292" t="s">
        <v>150</v>
      </c>
      <c r="G71" s="220" t="s">
        <v>151</v>
      </c>
      <c r="H71" s="225">
        <v>304</v>
      </c>
      <c r="I71" s="125">
        <f>IFERROR(H71/D64,"-")</f>
        <v>0.2318840579710145</v>
      </c>
      <c r="J71" s="282">
        <v>21519718</v>
      </c>
      <c r="K71" s="232">
        <f t="shared" si="7"/>
        <v>70788.546052631573</v>
      </c>
      <c r="L71" s="122"/>
      <c r="M71" s="16">
        <v>68</v>
      </c>
      <c r="N71" s="167" t="s">
        <v>53</v>
      </c>
      <c r="O71" s="85">
        <v>294</v>
      </c>
    </row>
    <row r="72" spans="2:15" ht="14.25" customHeight="1">
      <c r="B72" s="483"/>
      <c r="C72" s="484"/>
      <c r="D72" s="481"/>
      <c r="E72" s="222">
        <v>9</v>
      </c>
      <c r="F72" s="292" t="s">
        <v>247</v>
      </c>
      <c r="G72" s="220" t="s">
        <v>234</v>
      </c>
      <c r="H72" s="225">
        <v>283</v>
      </c>
      <c r="I72" s="125">
        <f>IFERROR(H72/D64,"-")</f>
        <v>0.21586575133485889</v>
      </c>
      <c r="J72" s="282">
        <v>37543350</v>
      </c>
      <c r="K72" s="232">
        <f t="shared" si="7"/>
        <v>132662.01413427561</v>
      </c>
      <c r="L72" s="122"/>
      <c r="M72" s="16">
        <v>69</v>
      </c>
      <c r="N72" s="167" t="s">
        <v>54</v>
      </c>
      <c r="O72" s="85">
        <v>714</v>
      </c>
    </row>
    <row r="73" spans="2:15" ht="14.25" customHeight="1">
      <c r="B73" s="483"/>
      <c r="C73" s="484"/>
      <c r="D73" s="482"/>
      <c r="E73" s="252">
        <v>10</v>
      </c>
      <c r="F73" s="294" t="s">
        <v>189</v>
      </c>
      <c r="G73" s="286" t="s">
        <v>190</v>
      </c>
      <c r="H73" s="287">
        <v>277</v>
      </c>
      <c r="I73" s="253">
        <f>IFERROR(H73/D64,"-")</f>
        <v>0.2112890922959573</v>
      </c>
      <c r="J73" s="288">
        <v>185350416</v>
      </c>
      <c r="K73" s="254">
        <f t="shared" si="7"/>
        <v>669135.07581227436</v>
      </c>
      <c r="L73" s="122"/>
      <c r="M73" s="16">
        <v>70</v>
      </c>
      <c r="N73" s="167" t="s">
        <v>55</v>
      </c>
      <c r="O73" s="85">
        <v>107</v>
      </c>
    </row>
    <row r="74" spans="2:15" ht="14.25" customHeight="1">
      <c r="B74" s="483">
        <v>8</v>
      </c>
      <c r="C74" s="460" t="s">
        <v>59</v>
      </c>
      <c r="D74" s="480">
        <f t="shared" ref="D74" si="8">VLOOKUP(C74,$N$4:$O$77,2,FALSE)</f>
        <v>857</v>
      </c>
      <c r="E74" s="221">
        <v>1</v>
      </c>
      <c r="F74" s="291" t="s">
        <v>244</v>
      </c>
      <c r="G74" s="219" t="s">
        <v>231</v>
      </c>
      <c r="H74" s="280">
        <v>317</v>
      </c>
      <c r="I74" s="119">
        <f>IFERROR(H74/D74,"-")</f>
        <v>0.36989498249708286</v>
      </c>
      <c r="J74" s="281">
        <v>63320954</v>
      </c>
      <c r="K74" s="231">
        <f t="shared" si="7"/>
        <v>199750.64353312302</v>
      </c>
      <c r="L74" s="122"/>
      <c r="M74" s="16">
        <v>71</v>
      </c>
      <c r="N74" s="167" t="s">
        <v>56</v>
      </c>
      <c r="O74" s="85">
        <v>219</v>
      </c>
    </row>
    <row r="75" spans="2:15" ht="14.25" customHeight="1">
      <c r="B75" s="483"/>
      <c r="C75" s="461"/>
      <c r="D75" s="481"/>
      <c r="E75" s="222">
        <v>2</v>
      </c>
      <c r="F75" s="292" t="s">
        <v>154</v>
      </c>
      <c r="G75" s="262" t="s">
        <v>155</v>
      </c>
      <c r="H75" s="225">
        <v>312</v>
      </c>
      <c r="I75" s="125">
        <f>IFERROR(H75/D74,"-")</f>
        <v>0.36406067677946324</v>
      </c>
      <c r="J75" s="282">
        <v>3966474</v>
      </c>
      <c r="K75" s="232">
        <f t="shared" si="7"/>
        <v>12713.057692307691</v>
      </c>
      <c r="L75" s="122"/>
      <c r="M75" s="16">
        <v>72</v>
      </c>
      <c r="N75" s="167" t="s">
        <v>32</v>
      </c>
      <c r="O75" s="85">
        <v>143</v>
      </c>
    </row>
    <row r="76" spans="2:15" ht="14.25" customHeight="1">
      <c r="B76" s="483"/>
      <c r="C76" s="461"/>
      <c r="D76" s="481"/>
      <c r="E76" s="222">
        <v>3</v>
      </c>
      <c r="F76" s="292" t="s">
        <v>245</v>
      </c>
      <c r="G76" s="220" t="s">
        <v>232</v>
      </c>
      <c r="H76" s="225">
        <v>299</v>
      </c>
      <c r="I76" s="125">
        <f>IFERROR(H76/D74,"-")</f>
        <v>0.34889148191365227</v>
      </c>
      <c r="J76" s="282">
        <v>14219106</v>
      </c>
      <c r="K76" s="232">
        <f t="shared" si="7"/>
        <v>47555.538461538461</v>
      </c>
      <c r="L76" s="122"/>
      <c r="M76" s="16">
        <v>73</v>
      </c>
      <c r="N76" s="167" t="s">
        <v>33</v>
      </c>
      <c r="O76" s="85">
        <v>189</v>
      </c>
    </row>
    <row r="77" spans="2:15" ht="14.25" customHeight="1">
      <c r="B77" s="483"/>
      <c r="C77" s="461"/>
      <c r="D77" s="481"/>
      <c r="E77" s="222">
        <v>4</v>
      </c>
      <c r="F77" s="292" t="s">
        <v>246</v>
      </c>
      <c r="G77" s="220" t="s">
        <v>233</v>
      </c>
      <c r="H77" s="225">
        <v>267</v>
      </c>
      <c r="I77" s="125">
        <f>IFERROR(H77/D74,"-")</f>
        <v>0.31155192532088682</v>
      </c>
      <c r="J77" s="282">
        <v>115334490</v>
      </c>
      <c r="K77" s="232">
        <f t="shared" si="7"/>
        <v>431964.38202247192</v>
      </c>
      <c r="L77" s="122"/>
      <c r="M77" s="16">
        <v>74</v>
      </c>
      <c r="N77" s="167" t="s">
        <v>34</v>
      </c>
      <c r="O77" s="85">
        <v>73</v>
      </c>
    </row>
    <row r="78" spans="2:15" ht="14.25" customHeight="1">
      <c r="B78" s="483"/>
      <c r="C78" s="461"/>
      <c r="D78" s="481"/>
      <c r="E78" s="222">
        <v>5</v>
      </c>
      <c r="F78" s="292" t="s">
        <v>196</v>
      </c>
      <c r="G78" s="220" t="s">
        <v>197</v>
      </c>
      <c r="H78" s="225">
        <v>220</v>
      </c>
      <c r="I78" s="125">
        <f>IFERROR(H78/D74,"-")</f>
        <v>0.25670945157526254</v>
      </c>
      <c r="J78" s="282">
        <v>111711850</v>
      </c>
      <c r="K78" s="232">
        <f t="shared" si="7"/>
        <v>507781.13636363635</v>
      </c>
      <c r="L78" s="122"/>
    </row>
    <row r="79" spans="2:15" ht="14.25" customHeight="1">
      <c r="B79" s="483"/>
      <c r="C79" s="461"/>
      <c r="D79" s="481"/>
      <c r="E79" s="222">
        <v>6</v>
      </c>
      <c r="F79" s="292" t="s">
        <v>249</v>
      </c>
      <c r="G79" s="220" t="s">
        <v>236</v>
      </c>
      <c r="H79" s="225">
        <v>167</v>
      </c>
      <c r="I79" s="125">
        <f>IFERROR(H79/D74,"-")</f>
        <v>0.19486581096849476</v>
      </c>
      <c r="J79" s="282">
        <v>8486518</v>
      </c>
      <c r="K79" s="232">
        <f t="shared" si="7"/>
        <v>50817.473053892216</v>
      </c>
      <c r="L79" s="122"/>
    </row>
    <row r="80" spans="2:15" ht="14.25" customHeight="1">
      <c r="B80" s="483"/>
      <c r="C80" s="461"/>
      <c r="D80" s="481"/>
      <c r="E80" s="222">
        <v>7</v>
      </c>
      <c r="F80" s="292" t="s">
        <v>248</v>
      </c>
      <c r="G80" s="220" t="s">
        <v>235</v>
      </c>
      <c r="H80" s="225">
        <v>164</v>
      </c>
      <c r="I80" s="125">
        <f>IFERROR(H80/D74,"-")</f>
        <v>0.19136522753792298</v>
      </c>
      <c r="J80" s="282">
        <v>10056090</v>
      </c>
      <c r="K80" s="232">
        <f t="shared" si="7"/>
        <v>61317.621951219509</v>
      </c>
      <c r="L80" s="122"/>
    </row>
    <row r="81" spans="2:12" ht="14.25" customHeight="1">
      <c r="B81" s="483"/>
      <c r="C81" s="461"/>
      <c r="D81" s="481"/>
      <c r="E81" s="222">
        <v>8</v>
      </c>
      <c r="F81" s="292" t="s">
        <v>247</v>
      </c>
      <c r="G81" s="220" t="s">
        <v>234</v>
      </c>
      <c r="H81" s="225">
        <v>150</v>
      </c>
      <c r="I81" s="125">
        <f>IFERROR(H81/D74,"-")</f>
        <v>0.1750291715285881</v>
      </c>
      <c r="J81" s="282">
        <v>36798676</v>
      </c>
      <c r="K81" s="232">
        <f t="shared" si="7"/>
        <v>245324.50666666665</v>
      </c>
      <c r="L81" s="122"/>
    </row>
    <row r="82" spans="2:12" ht="14.25" customHeight="1">
      <c r="B82" s="483"/>
      <c r="C82" s="461"/>
      <c r="D82" s="481"/>
      <c r="E82" s="222">
        <v>9</v>
      </c>
      <c r="F82" s="292" t="s">
        <v>150</v>
      </c>
      <c r="G82" s="220" t="s">
        <v>151</v>
      </c>
      <c r="H82" s="225">
        <v>146</v>
      </c>
      <c r="I82" s="125">
        <f>IFERROR(H82/D74,"-")</f>
        <v>0.17036172695449242</v>
      </c>
      <c r="J82" s="282">
        <v>4773172</v>
      </c>
      <c r="K82" s="232">
        <f t="shared" si="7"/>
        <v>32692.95890410959</v>
      </c>
      <c r="L82" s="122"/>
    </row>
    <row r="83" spans="2:12" ht="14.25" customHeight="1">
      <c r="B83" s="483"/>
      <c r="C83" s="461"/>
      <c r="D83" s="482"/>
      <c r="E83" s="223">
        <v>10</v>
      </c>
      <c r="F83" s="293" t="s">
        <v>152</v>
      </c>
      <c r="G83" s="257" t="s">
        <v>153</v>
      </c>
      <c r="H83" s="226">
        <v>137</v>
      </c>
      <c r="I83" s="132">
        <f>IFERROR(H83/D74,"-")</f>
        <v>0.15985997666277713</v>
      </c>
      <c r="J83" s="284">
        <v>1770776</v>
      </c>
      <c r="K83" s="233">
        <f t="shared" si="7"/>
        <v>12925.372262773722</v>
      </c>
      <c r="L83" s="122"/>
    </row>
    <row r="84" spans="2:12" ht="14.25" customHeight="1">
      <c r="B84" s="483">
        <v>9</v>
      </c>
      <c r="C84" s="460" t="s">
        <v>75</v>
      </c>
      <c r="D84" s="480">
        <f t="shared" ref="D84" si="9">VLOOKUP(C84,$N$4:$O$77,2,FALSE)</f>
        <v>539</v>
      </c>
      <c r="E84" s="221">
        <v>1</v>
      </c>
      <c r="F84" s="291" t="s">
        <v>154</v>
      </c>
      <c r="G84" s="219" t="s">
        <v>155</v>
      </c>
      <c r="H84" s="280">
        <v>223</v>
      </c>
      <c r="I84" s="119">
        <f>IFERROR(H84/D84,"-")</f>
        <v>0.4137291280148423</v>
      </c>
      <c r="J84" s="281">
        <v>4600408</v>
      </c>
      <c r="K84" s="231">
        <f t="shared" si="7"/>
        <v>20629.632286995515</v>
      </c>
      <c r="L84" s="122"/>
    </row>
    <row r="85" spans="2:12" ht="14.25" customHeight="1">
      <c r="B85" s="483"/>
      <c r="C85" s="461"/>
      <c r="D85" s="481"/>
      <c r="E85" s="222">
        <v>2</v>
      </c>
      <c r="F85" s="292" t="s">
        <v>244</v>
      </c>
      <c r="G85" s="262" t="s">
        <v>231</v>
      </c>
      <c r="H85" s="225">
        <v>222</v>
      </c>
      <c r="I85" s="125">
        <f>IFERROR(H85/D84,"-")</f>
        <v>0.41187384044526903</v>
      </c>
      <c r="J85" s="282">
        <v>45575412</v>
      </c>
      <c r="K85" s="232">
        <f t="shared" si="7"/>
        <v>205294.64864864864</v>
      </c>
      <c r="L85" s="122"/>
    </row>
    <row r="86" spans="2:12" ht="14.25" customHeight="1">
      <c r="B86" s="483"/>
      <c r="C86" s="461"/>
      <c r="D86" s="481"/>
      <c r="E86" s="222">
        <v>3</v>
      </c>
      <c r="F86" s="292" t="s">
        <v>245</v>
      </c>
      <c r="G86" s="220" t="s">
        <v>232</v>
      </c>
      <c r="H86" s="225">
        <v>208</v>
      </c>
      <c r="I86" s="125">
        <f>IFERROR(H86/D84,"-")</f>
        <v>0.38589981447124305</v>
      </c>
      <c r="J86" s="282">
        <v>10347414</v>
      </c>
      <c r="K86" s="232">
        <f t="shared" si="7"/>
        <v>49747.182692307695</v>
      </c>
      <c r="L86" s="122"/>
    </row>
    <row r="87" spans="2:12" ht="14.25" customHeight="1">
      <c r="B87" s="483"/>
      <c r="C87" s="461"/>
      <c r="D87" s="481"/>
      <c r="E87" s="222">
        <v>4</v>
      </c>
      <c r="F87" s="292" t="s">
        <v>246</v>
      </c>
      <c r="G87" s="220" t="s">
        <v>233</v>
      </c>
      <c r="H87" s="225">
        <v>178</v>
      </c>
      <c r="I87" s="125">
        <f>IFERROR(H87/D84,"-")</f>
        <v>0.33024118738404451</v>
      </c>
      <c r="J87" s="282">
        <v>92361216</v>
      </c>
      <c r="K87" s="232">
        <f t="shared" si="7"/>
        <v>518883.23595505615</v>
      </c>
      <c r="L87" s="122"/>
    </row>
    <row r="88" spans="2:12" ht="14.25" customHeight="1">
      <c r="B88" s="483"/>
      <c r="C88" s="461"/>
      <c r="D88" s="481"/>
      <c r="E88" s="222">
        <v>5</v>
      </c>
      <c r="F88" s="292" t="s">
        <v>196</v>
      </c>
      <c r="G88" s="220" t="s">
        <v>197</v>
      </c>
      <c r="H88" s="225">
        <v>129</v>
      </c>
      <c r="I88" s="125">
        <f>IFERROR(H88/D84,"-")</f>
        <v>0.23933209647495363</v>
      </c>
      <c r="J88" s="282">
        <v>60658022</v>
      </c>
      <c r="K88" s="232">
        <f t="shared" si="7"/>
        <v>470217.22480620153</v>
      </c>
      <c r="L88" s="122"/>
    </row>
    <row r="89" spans="2:12" ht="14.25" customHeight="1">
      <c r="B89" s="483"/>
      <c r="C89" s="461"/>
      <c r="D89" s="481"/>
      <c r="E89" s="222">
        <v>6</v>
      </c>
      <c r="F89" s="292" t="s">
        <v>248</v>
      </c>
      <c r="G89" s="220" t="s">
        <v>235</v>
      </c>
      <c r="H89" s="225">
        <v>129</v>
      </c>
      <c r="I89" s="125">
        <f>IFERROR(H89/D84,"-")</f>
        <v>0.23933209647495363</v>
      </c>
      <c r="J89" s="282">
        <v>7223700</v>
      </c>
      <c r="K89" s="232">
        <f t="shared" si="7"/>
        <v>55997.674418604649</v>
      </c>
      <c r="L89" s="122"/>
    </row>
    <row r="90" spans="2:12" ht="14.25" customHeight="1">
      <c r="B90" s="483"/>
      <c r="C90" s="461"/>
      <c r="D90" s="481"/>
      <c r="E90" s="222">
        <v>7</v>
      </c>
      <c r="F90" s="292" t="s">
        <v>247</v>
      </c>
      <c r="G90" s="220" t="s">
        <v>234</v>
      </c>
      <c r="H90" s="225">
        <v>115</v>
      </c>
      <c r="I90" s="125">
        <f>IFERROR(H90/D84,"-")</f>
        <v>0.21335807050092764</v>
      </c>
      <c r="J90" s="282">
        <v>11796584</v>
      </c>
      <c r="K90" s="232">
        <f t="shared" si="7"/>
        <v>102578.99130434783</v>
      </c>
      <c r="L90" s="122"/>
    </row>
    <row r="91" spans="2:12" ht="14.25" customHeight="1">
      <c r="B91" s="483"/>
      <c r="C91" s="461"/>
      <c r="D91" s="481"/>
      <c r="E91" s="222">
        <v>8</v>
      </c>
      <c r="F91" s="292" t="s">
        <v>150</v>
      </c>
      <c r="G91" s="220" t="s">
        <v>151</v>
      </c>
      <c r="H91" s="225">
        <v>113</v>
      </c>
      <c r="I91" s="125">
        <f>IFERROR(H91/D84,"-")</f>
        <v>0.20964749536178107</v>
      </c>
      <c r="J91" s="282">
        <v>11110338</v>
      </c>
      <c r="K91" s="232">
        <f t="shared" si="7"/>
        <v>98321.575221238934</v>
      </c>
      <c r="L91" s="122"/>
    </row>
    <row r="92" spans="2:12" ht="14.25" customHeight="1">
      <c r="B92" s="483"/>
      <c r="C92" s="461"/>
      <c r="D92" s="481"/>
      <c r="E92" s="222">
        <v>9</v>
      </c>
      <c r="F92" s="292" t="s">
        <v>156</v>
      </c>
      <c r="G92" s="220" t="s">
        <v>157</v>
      </c>
      <c r="H92" s="225">
        <v>103</v>
      </c>
      <c r="I92" s="125">
        <f>IFERROR(H92/D84,"-")</f>
        <v>0.19109461966604824</v>
      </c>
      <c r="J92" s="282">
        <v>29370820</v>
      </c>
      <c r="K92" s="232">
        <f t="shared" si="7"/>
        <v>285153.59223300969</v>
      </c>
      <c r="L92" s="122"/>
    </row>
    <row r="93" spans="2:12" ht="14.25" customHeight="1">
      <c r="B93" s="483"/>
      <c r="C93" s="461"/>
      <c r="D93" s="482"/>
      <c r="E93" s="223">
        <v>10</v>
      </c>
      <c r="F93" s="293" t="s">
        <v>249</v>
      </c>
      <c r="G93" s="257" t="s">
        <v>236</v>
      </c>
      <c r="H93" s="226">
        <v>101</v>
      </c>
      <c r="I93" s="132">
        <f>IFERROR(H93/D84,"-")</f>
        <v>0.18738404452690166</v>
      </c>
      <c r="J93" s="284">
        <v>1556174</v>
      </c>
      <c r="K93" s="233">
        <f t="shared" si="7"/>
        <v>15407.663366336634</v>
      </c>
      <c r="L93" s="122"/>
    </row>
    <row r="94" spans="2:12" ht="14.25" customHeight="1">
      <c r="B94" s="483">
        <v>10</v>
      </c>
      <c r="C94" s="460" t="s">
        <v>60</v>
      </c>
      <c r="D94" s="480">
        <f t="shared" ref="D94" si="10">VLOOKUP(C94,$N$4:$O$77,2,FALSE)</f>
        <v>1268</v>
      </c>
      <c r="E94" s="221">
        <v>1</v>
      </c>
      <c r="F94" s="291" t="s">
        <v>154</v>
      </c>
      <c r="G94" s="219" t="s">
        <v>155</v>
      </c>
      <c r="H94" s="280">
        <v>529</v>
      </c>
      <c r="I94" s="119">
        <f>IFERROR(H94/D94,"-")</f>
        <v>0.41719242902208203</v>
      </c>
      <c r="J94" s="281">
        <v>8642998</v>
      </c>
      <c r="K94" s="231">
        <f t="shared" si="7"/>
        <v>16338.370510396975</v>
      </c>
      <c r="L94" s="122"/>
    </row>
    <row r="95" spans="2:12" ht="14.25" customHeight="1">
      <c r="B95" s="483"/>
      <c r="C95" s="461"/>
      <c r="D95" s="481"/>
      <c r="E95" s="222">
        <v>2</v>
      </c>
      <c r="F95" s="292" t="s">
        <v>244</v>
      </c>
      <c r="G95" s="262" t="s">
        <v>231</v>
      </c>
      <c r="H95" s="225">
        <v>515</v>
      </c>
      <c r="I95" s="125">
        <f>IFERROR(H95/D94,"-")</f>
        <v>0.40615141955835959</v>
      </c>
      <c r="J95" s="282">
        <v>72407386</v>
      </c>
      <c r="K95" s="232">
        <f t="shared" si="7"/>
        <v>140596.86601941747</v>
      </c>
      <c r="L95" s="122"/>
    </row>
    <row r="96" spans="2:12" ht="14.25" customHeight="1">
      <c r="B96" s="483"/>
      <c r="C96" s="461"/>
      <c r="D96" s="481"/>
      <c r="E96" s="222">
        <v>3</v>
      </c>
      <c r="F96" s="292" t="s">
        <v>245</v>
      </c>
      <c r="G96" s="220" t="s">
        <v>232</v>
      </c>
      <c r="H96" s="225">
        <v>461</v>
      </c>
      <c r="I96" s="125">
        <f>IFERROR(H96/D94,"-")</f>
        <v>0.3635646687697161</v>
      </c>
      <c r="J96" s="282">
        <v>20031848</v>
      </c>
      <c r="K96" s="232">
        <f t="shared" si="7"/>
        <v>43453.032537960957</v>
      </c>
      <c r="L96" s="122"/>
    </row>
    <row r="97" spans="2:12" ht="14.25" customHeight="1">
      <c r="B97" s="483"/>
      <c r="C97" s="461"/>
      <c r="D97" s="481"/>
      <c r="E97" s="222">
        <v>4</v>
      </c>
      <c r="F97" s="292" t="s">
        <v>246</v>
      </c>
      <c r="G97" s="220" t="s">
        <v>233</v>
      </c>
      <c r="H97" s="225">
        <v>428</v>
      </c>
      <c r="I97" s="125">
        <f>IFERROR(H97/D94,"-")</f>
        <v>0.33753943217665616</v>
      </c>
      <c r="J97" s="282">
        <v>236775612</v>
      </c>
      <c r="K97" s="232">
        <f t="shared" si="7"/>
        <v>553214.046728972</v>
      </c>
      <c r="L97" s="122"/>
    </row>
    <row r="98" spans="2:12" ht="14.25" customHeight="1">
      <c r="B98" s="483"/>
      <c r="C98" s="461"/>
      <c r="D98" s="481"/>
      <c r="E98" s="222">
        <v>5</v>
      </c>
      <c r="F98" s="292" t="s">
        <v>247</v>
      </c>
      <c r="G98" s="220" t="s">
        <v>234</v>
      </c>
      <c r="H98" s="225">
        <v>313</v>
      </c>
      <c r="I98" s="125">
        <f>IFERROR(H98/D94,"-")</f>
        <v>0.24684542586750788</v>
      </c>
      <c r="J98" s="282">
        <v>82666062</v>
      </c>
      <c r="K98" s="232">
        <f t="shared" si="7"/>
        <v>264108.82428115018</v>
      </c>
      <c r="L98" s="122"/>
    </row>
    <row r="99" spans="2:12" ht="14.25" customHeight="1">
      <c r="B99" s="483"/>
      <c r="C99" s="461"/>
      <c r="D99" s="481"/>
      <c r="E99" s="222">
        <v>6</v>
      </c>
      <c r="F99" s="292" t="s">
        <v>248</v>
      </c>
      <c r="G99" s="220" t="s">
        <v>235</v>
      </c>
      <c r="H99" s="225">
        <v>295</v>
      </c>
      <c r="I99" s="125">
        <f>IFERROR(H99/D94,"-")</f>
        <v>0.23264984227129337</v>
      </c>
      <c r="J99" s="282">
        <v>13670162</v>
      </c>
      <c r="K99" s="232">
        <f t="shared" si="7"/>
        <v>46339.532203389834</v>
      </c>
      <c r="L99" s="122"/>
    </row>
    <row r="100" spans="2:12" ht="14.25" customHeight="1">
      <c r="B100" s="483"/>
      <c r="C100" s="461"/>
      <c r="D100" s="481"/>
      <c r="E100" s="222">
        <v>7</v>
      </c>
      <c r="F100" s="292" t="s">
        <v>249</v>
      </c>
      <c r="G100" s="220" t="s">
        <v>236</v>
      </c>
      <c r="H100" s="225">
        <v>268</v>
      </c>
      <c r="I100" s="125">
        <f>IFERROR(H100/D94,"-")</f>
        <v>0.2113564668769716</v>
      </c>
      <c r="J100" s="282">
        <v>16018144</v>
      </c>
      <c r="K100" s="232">
        <f t="shared" si="7"/>
        <v>59769.194029850747</v>
      </c>
      <c r="L100" s="122"/>
    </row>
    <row r="101" spans="2:12" ht="14.25" customHeight="1">
      <c r="B101" s="483"/>
      <c r="C101" s="461"/>
      <c r="D101" s="481"/>
      <c r="E101" s="222">
        <v>8</v>
      </c>
      <c r="F101" s="292" t="s">
        <v>196</v>
      </c>
      <c r="G101" s="220" t="s">
        <v>197</v>
      </c>
      <c r="H101" s="225">
        <v>266</v>
      </c>
      <c r="I101" s="125">
        <f>IFERROR(H101/D94,"-")</f>
        <v>0.20977917981072555</v>
      </c>
      <c r="J101" s="282">
        <v>161213620</v>
      </c>
      <c r="K101" s="232">
        <f t="shared" si="7"/>
        <v>606066.24060150376</v>
      </c>
      <c r="L101" s="122"/>
    </row>
    <row r="102" spans="2:12" ht="14.25" customHeight="1">
      <c r="B102" s="483"/>
      <c r="C102" s="461"/>
      <c r="D102" s="481"/>
      <c r="E102" s="222">
        <v>9</v>
      </c>
      <c r="F102" s="292" t="s">
        <v>189</v>
      </c>
      <c r="G102" s="220" t="s">
        <v>190</v>
      </c>
      <c r="H102" s="225">
        <v>239</v>
      </c>
      <c r="I102" s="125">
        <f>IFERROR(H102/D94,"-")</f>
        <v>0.18848580441640378</v>
      </c>
      <c r="J102" s="282">
        <v>84196520</v>
      </c>
      <c r="K102" s="232">
        <f t="shared" si="7"/>
        <v>352286.69456066948</v>
      </c>
      <c r="L102" s="122"/>
    </row>
    <row r="103" spans="2:12" ht="14.25" customHeight="1">
      <c r="B103" s="483"/>
      <c r="C103" s="462"/>
      <c r="D103" s="482"/>
      <c r="E103" s="252">
        <v>10</v>
      </c>
      <c r="F103" s="294" t="s">
        <v>152</v>
      </c>
      <c r="G103" s="286" t="s">
        <v>153</v>
      </c>
      <c r="H103" s="287">
        <v>232</v>
      </c>
      <c r="I103" s="253">
        <f>IFERROR(H103/D94,"-")</f>
        <v>0.18296529968454259</v>
      </c>
      <c r="J103" s="288">
        <v>2486906</v>
      </c>
      <c r="K103" s="254">
        <f t="shared" si="7"/>
        <v>10719.422413793103</v>
      </c>
      <c r="L103" s="122"/>
    </row>
    <row r="104" spans="2:12" ht="14.25" customHeight="1">
      <c r="B104" s="483">
        <v>11</v>
      </c>
      <c r="C104" s="460" t="s">
        <v>61</v>
      </c>
      <c r="D104" s="480">
        <f t="shared" ref="D104" si="11">VLOOKUP(C104,$N$4:$O$77,2,FALSE)</f>
        <v>2591</v>
      </c>
      <c r="E104" s="221">
        <v>1</v>
      </c>
      <c r="F104" s="291" t="s">
        <v>154</v>
      </c>
      <c r="G104" s="219" t="s">
        <v>155</v>
      </c>
      <c r="H104" s="280">
        <v>1053</v>
      </c>
      <c r="I104" s="119">
        <f>IFERROR(H104/D104,"-")</f>
        <v>0.40640679274411423</v>
      </c>
      <c r="J104" s="281">
        <v>23557600</v>
      </c>
      <c r="K104" s="231">
        <f t="shared" si="7"/>
        <v>22371.889838556504</v>
      </c>
      <c r="L104" s="122"/>
    </row>
    <row r="105" spans="2:12" ht="14.25" customHeight="1">
      <c r="B105" s="483"/>
      <c r="C105" s="461"/>
      <c r="D105" s="481"/>
      <c r="E105" s="222">
        <v>2</v>
      </c>
      <c r="F105" s="292" t="s">
        <v>244</v>
      </c>
      <c r="G105" s="262" t="s">
        <v>231</v>
      </c>
      <c r="H105" s="225">
        <v>906</v>
      </c>
      <c r="I105" s="125">
        <f>IFERROR(H105/D104,"-")</f>
        <v>0.34967194133539176</v>
      </c>
      <c r="J105" s="282">
        <v>230200148</v>
      </c>
      <c r="K105" s="232">
        <f t="shared" si="7"/>
        <v>254084.04856512143</v>
      </c>
      <c r="L105" s="122"/>
    </row>
    <row r="106" spans="2:12" ht="14.25" customHeight="1">
      <c r="B106" s="483"/>
      <c r="C106" s="461"/>
      <c r="D106" s="481"/>
      <c r="E106" s="222">
        <v>3</v>
      </c>
      <c r="F106" s="292" t="s">
        <v>246</v>
      </c>
      <c r="G106" s="220" t="s">
        <v>233</v>
      </c>
      <c r="H106" s="225">
        <v>899</v>
      </c>
      <c r="I106" s="125">
        <f>IFERROR(H106/D104,"-")</f>
        <v>0.34697028174450018</v>
      </c>
      <c r="J106" s="282">
        <v>443498028</v>
      </c>
      <c r="K106" s="232">
        <f t="shared" si="7"/>
        <v>493323.72413793101</v>
      </c>
      <c r="L106" s="122"/>
    </row>
    <row r="107" spans="2:12" ht="14.25" customHeight="1">
      <c r="B107" s="483"/>
      <c r="C107" s="461"/>
      <c r="D107" s="481"/>
      <c r="E107" s="222">
        <v>4</v>
      </c>
      <c r="F107" s="292" t="s">
        <v>245</v>
      </c>
      <c r="G107" s="220" t="s">
        <v>232</v>
      </c>
      <c r="H107" s="225">
        <v>751</v>
      </c>
      <c r="I107" s="125">
        <f>IFERROR(H107/D104,"-")</f>
        <v>0.28984947896565033</v>
      </c>
      <c r="J107" s="282">
        <v>31964960</v>
      </c>
      <c r="K107" s="232">
        <f t="shared" si="7"/>
        <v>42563.195739014649</v>
      </c>
      <c r="L107" s="122"/>
    </row>
    <row r="108" spans="2:12" ht="14.25" customHeight="1">
      <c r="B108" s="483"/>
      <c r="C108" s="461"/>
      <c r="D108" s="481"/>
      <c r="E108" s="222">
        <v>5</v>
      </c>
      <c r="F108" s="292" t="s">
        <v>247</v>
      </c>
      <c r="G108" s="220" t="s">
        <v>234</v>
      </c>
      <c r="H108" s="225">
        <v>680</v>
      </c>
      <c r="I108" s="125">
        <f>IFERROR(H108/D104,"-")</f>
        <v>0.26244693168660749</v>
      </c>
      <c r="J108" s="282">
        <v>138509794</v>
      </c>
      <c r="K108" s="232">
        <f t="shared" si="7"/>
        <v>203690.87352941177</v>
      </c>
      <c r="L108" s="122"/>
    </row>
    <row r="109" spans="2:12" ht="14.25" customHeight="1">
      <c r="B109" s="483"/>
      <c r="C109" s="461"/>
      <c r="D109" s="481"/>
      <c r="E109" s="222">
        <v>6</v>
      </c>
      <c r="F109" s="292" t="s">
        <v>196</v>
      </c>
      <c r="G109" s="220" t="s">
        <v>197</v>
      </c>
      <c r="H109" s="225">
        <v>557</v>
      </c>
      <c r="I109" s="125">
        <f>IFERROR(H109/D104,"-")</f>
        <v>0.21497491316094172</v>
      </c>
      <c r="J109" s="282">
        <v>423071118</v>
      </c>
      <c r="K109" s="232">
        <f t="shared" si="7"/>
        <v>759553.17414721719</v>
      </c>
      <c r="L109" s="122"/>
    </row>
    <row r="110" spans="2:12" ht="14.25" customHeight="1">
      <c r="B110" s="483"/>
      <c r="C110" s="461"/>
      <c r="D110" s="481"/>
      <c r="E110" s="222">
        <v>7</v>
      </c>
      <c r="F110" s="292" t="s">
        <v>150</v>
      </c>
      <c r="G110" s="220" t="s">
        <v>151</v>
      </c>
      <c r="H110" s="225">
        <v>509</v>
      </c>
      <c r="I110" s="125">
        <f>IFERROR(H110/D104,"-")</f>
        <v>0.19644924739482825</v>
      </c>
      <c r="J110" s="282">
        <v>26607570</v>
      </c>
      <c r="K110" s="232">
        <f t="shared" si="7"/>
        <v>52274.204322200392</v>
      </c>
      <c r="L110" s="122"/>
    </row>
    <row r="111" spans="2:12" ht="14.25" customHeight="1">
      <c r="B111" s="483"/>
      <c r="C111" s="461"/>
      <c r="D111" s="481"/>
      <c r="E111" s="222">
        <v>8</v>
      </c>
      <c r="F111" s="292" t="s">
        <v>248</v>
      </c>
      <c r="G111" s="220" t="s">
        <v>235</v>
      </c>
      <c r="H111" s="225">
        <v>467</v>
      </c>
      <c r="I111" s="125">
        <f>IFERROR(H111/D104,"-")</f>
        <v>0.18023928984947896</v>
      </c>
      <c r="J111" s="282">
        <v>63597676</v>
      </c>
      <c r="K111" s="232">
        <f t="shared" si="7"/>
        <v>136183.46038543899</v>
      </c>
      <c r="L111" s="122"/>
    </row>
    <row r="112" spans="2:12" ht="14.25" customHeight="1">
      <c r="B112" s="483"/>
      <c r="C112" s="461"/>
      <c r="D112" s="481"/>
      <c r="E112" s="222">
        <v>9</v>
      </c>
      <c r="F112" s="292" t="s">
        <v>249</v>
      </c>
      <c r="G112" s="220" t="s">
        <v>236</v>
      </c>
      <c r="H112" s="225">
        <v>419</v>
      </c>
      <c r="I112" s="125">
        <f>IFERROR(H112/D104,"-")</f>
        <v>0.16171362408336551</v>
      </c>
      <c r="J112" s="282">
        <v>57151310</v>
      </c>
      <c r="K112" s="232">
        <f t="shared" si="7"/>
        <v>136399.307875895</v>
      </c>
      <c r="L112" s="122"/>
    </row>
    <row r="113" spans="2:12" ht="14.25" customHeight="1">
      <c r="B113" s="483"/>
      <c r="C113" s="461"/>
      <c r="D113" s="482"/>
      <c r="E113" s="223">
        <v>10</v>
      </c>
      <c r="F113" s="293" t="s">
        <v>152</v>
      </c>
      <c r="G113" s="257" t="s">
        <v>153</v>
      </c>
      <c r="H113" s="226">
        <v>406</v>
      </c>
      <c r="I113" s="132">
        <f>IFERROR(H113/D104,"-")</f>
        <v>0.15669625627170977</v>
      </c>
      <c r="J113" s="284">
        <v>4264994</v>
      </c>
      <c r="K113" s="233">
        <f t="shared" si="7"/>
        <v>10504.911330049261</v>
      </c>
      <c r="L113" s="122"/>
    </row>
    <row r="114" spans="2:12" ht="14.25" customHeight="1">
      <c r="B114" s="483">
        <v>12</v>
      </c>
      <c r="C114" s="484" t="s">
        <v>76</v>
      </c>
      <c r="D114" s="480">
        <f t="shared" ref="D114" si="12">VLOOKUP(C114,$N$4:$O$77,2,FALSE)</f>
        <v>1119</v>
      </c>
      <c r="E114" s="221">
        <v>1</v>
      </c>
      <c r="F114" s="291" t="s">
        <v>244</v>
      </c>
      <c r="G114" s="219" t="s">
        <v>231</v>
      </c>
      <c r="H114" s="280">
        <v>521</v>
      </c>
      <c r="I114" s="119">
        <f>IFERROR(H114/D114,"-")</f>
        <v>0.46559428060768543</v>
      </c>
      <c r="J114" s="281">
        <v>92990582</v>
      </c>
      <c r="K114" s="231">
        <f t="shared" si="7"/>
        <v>178484.80230326296</v>
      </c>
      <c r="L114" s="122"/>
    </row>
    <row r="115" spans="2:12" ht="14.25" customHeight="1">
      <c r="B115" s="483"/>
      <c r="C115" s="484"/>
      <c r="D115" s="481"/>
      <c r="E115" s="222">
        <v>2</v>
      </c>
      <c r="F115" s="292" t="s">
        <v>154</v>
      </c>
      <c r="G115" s="262" t="s">
        <v>155</v>
      </c>
      <c r="H115" s="225">
        <v>511</v>
      </c>
      <c r="I115" s="125">
        <f>IFERROR(H115/D114,"-")</f>
        <v>0.45665773011617516</v>
      </c>
      <c r="J115" s="282">
        <v>9023780</v>
      </c>
      <c r="K115" s="232">
        <f t="shared" si="7"/>
        <v>17659.060665362034</v>
      </c>
      <c r="L115" s="122"/>
    </row>
    <row r="116" spans="2:12" ht="14.25" customHeight="1">
      <c r="B116" s="483"/>
      <c r="C116" s="484"/>
      <c r="D116" s="481"/>
      <c r="E116" s="222">
        <v>3</v>
      </c>
      <c r="F116" s="292" t="s">
        <v>246</v>
      </c>
      <c r="G116" s="220" t="s">
        <v>233</v>
      </c>
      <c r="H116" s="225">
        <v>405</v>
      </c>
      <c r="I116" s="125">
        <f>IFERROR(H116/D114,"-")</f>
        <v>0.36193029490616624</v>
      </c>
      <c r="J116" s="282">
        <v>150104832</v>
      </c>
      <c r="K116" s="232">
        <f t="shared" si="7"/>
        <v>370629.2148148148</v>
      </c>
      <c r="L116" s="122"/>
    </row>
    <row r="117" spans="2:12" ht="14.25" customHeight="1">
      <c r="B117" s="483"/>
      <c r="C117" s="484"/>
      <c r="D117" s="481"/>
      <c r="E117" s="222">
        <v>4</v>
      </c>
      <c r="F117" s="292" t="s">
        <v>245</v>
      </c>
      <c r="G117" s="220" t="s">
        <v>232</v>
      </c>
      <c r="H117" s="225">
        <v>367</v>
      </c>
      <c r="I117" s="125">
        <f>IFERROR(H117/D114,"-")</f>
        <v>0.32797140303842715</v>
      </c>
      <c r="J117" s="282">
        <v>14472650</v>
      </c>
      <c r="K117" s="232">
        <f t="shared" si="7"/>
        <v>39435.0136239782</v>
      </c>
      <c r="L117" s="122"/>
    </row>
    <row r="118" spans="2:12" ht="14.25" customHeight="1">
      <c r="B118" s="483"/>
      <c r="C118" s="484"/>
      <c r="D118" s="481"/>
      <c r="E118" s="222">
        <v>5</v>
      </c>
      <c r="F118" s="292" t="s">
        <v>249</v>
      </c>
      <c r="G118" s="220" t="s">
        <v>236</v>
      </c>
      <c r="H118" s="225">
        <v>248</v>
      </c>
      <c r="I118" s="125">
        <f>IFERROR(H118/D114,"-")</f>
        <v>0.22162645218945487</v>
      </c>
      <c r="J118" s="282">
        <v>17579748</v>
      </c>
      <c r="K118" s="232">
        <f t="shared" si="7"/>
        <v>70886.080645161288</v>
      </c>
      <c r="L118" s="122"/>
    </row>
    <row r="119" spans="2:12" ht="14.25" customHeight="1">
      <c r="B119" s="483"/>
      <c r="C119" s="484"/>
      <c r="D119" s="481"/>
      <c r="E119" s="222">
        <v>6</v>
      </c>
      <c r="F119" s="292" t="s">
        <v>248</v>
      </c>
      <c r="G119" s="220" t="s">
        <v>235</v>
      </c>
      <c r="H119" s="225">
        <v>238</v>
      </c>
      <c r="I119" s="125">
        <f>IFERROR(H119/D114,"-")</f>
        <v>0.21268990169794461</v>
      </c>
      <c r="J119" s="282">
        <v>9796548</v>
      </c>
      <c r="K119" s="232">
        <f t="shared" si="7"/>
        <v>41161.966386554624</v>
      </c>
      <c r="L119" s="122"/>
    </row>
    <row r="120" spans="2:12" ht="14.25" customHeight="1">
      <c r="B120" s="483"/>
      <c r="C120" s="484"/>
      <c r="D120" s="481"/>
      <c r="E120" s="222">
        <v>7</v>
      </c>
      <c r="F120" s="292" t="s">
        <v>150</v>
      </c>
      <c r="G120" s="220" t="s">
        <v>151</v>
      </c>
      <c r="H120" s="225">
        <v>233</v>
      </c>
      <c r="I120" s="125">
        <f>IFERROR(H120/D114,"-")</f>
        <v>0.20822162645218945</v>
      </c>
      <c r="J120" s="282">
        <v>11841290</v>
      </c>
      <c r="K120" s="232">
        <f t="shared" si="7"/>
        <v>50820.987124463521</v>
      </c>
      <c r="L120" s="122"/>
    </row>
    <row r="121" spans="2:12" ht="14.25" customHeight="1">
      <c r="B121" s="483"/>
      <c r="C121" s="484"/>
      <c r="D121" s="481"/>
      <c r="E121" s="222">
        <v>8</v>
      </c>
      <c r="F121" s="292" t="s">
        <v>252</v>
      </c>
      <c r="G121" s="220" t="s">
        <v>239</v>
      </c>
      <c r="H121" s="225">
        <v>230</v>
      </c>
      <c r="I121" s="125">
        <f>IFERROR(H121/D114,"-")</f>
        <v>0.20554066130473636</v>
      </c>
      <c r="J121" s="282">
        <v>15266944</v>
      </c>
      <c r="K121" s="232">
        <f t="shared" si="7"/>
        <v>66378.017391304355</v>
      </c>
      <c r="L121" s="122"/>
    </row>
    <row r="122" spans="2:12" ht="14.25" customHeight="1">
      <c r="B122" s="483"/>
      <c r="C122" s="484"/>
      <c r="D122" s="481"/>
      <c r="E122" s="222">
        <v>9</v>
      </c>
      <c r="F122" s="292" t="s">
        <v>196</v>
      </c>
      <c r="G122" s="220" t="s">
        <v>197</v>
      </c>
      <c r="H122" s="225">
        <v>225</v>
      </c>
      <c r="I122" s="125">
        <f>IFERROR(H122/D114,"-")</f>
        <v>0.20107238605898123</v>
      </c>
      <c r="J122" s="282">
        <v>122433486</v>
      </c>
      <c r="K122" s="232">
        <f t="shared" si="7"/>
        <v>544148.82666666666</v>
      </c>
      <c r="L122" s="122"/>
    </row>
    <row r="123" spans="2:12" ht="14.25" customHeight="1">
      <c r="B123" s="483"/>
      <c r="C123" s="484"/>
      <c r="D123" s="482"/>
      <c r="E123" s="252">
        <v>10</v>
      </c>
      <c r="F123" s="294" t="s">
        <v>152</v>
      </c>
      <c r="G123" s="286" t="s">
        <v>153</v>
      </c>
      <c r="H123" s="287">
        <v>222</v>
      </c>
      <c r="I123" s="253">
        <f>IFERROR(H123/D114,"-")</f>
        <v>0.19839142091152814</v>
      </c>
      <c r="J123" s="288">
        <v>3216568</v>
      </c>
      <c r="K123" s="254">
        <f t="shared" si="7"/>
        <v>14489.045045045044</v>
      </c>
      <c r="L123" s="122"/>
    </row>
    <row r="124" spans="2:12" ht="14.25" customHeight="1">
      <c r="B124" s="483">
        <v>13</v>
      </c>
      <c r="C124" s="484" t="s">
        <v>77</v>
      </c>
      <c r="D124" s="480">
        <f t="shared" ref="D124" si="13">VLOOKUP(C124,$N$4:$O$77,2,FALSE)</f>
        <v>2106</v>
      </c>
      <c r="E124" s="221">
        <v>1</v>
      </c>
      <c r="F124" s="291" t="s">
        <v>244</v>
      </c>
      <c r="G124" s="219" t="s">
        <v>231</v>
      </c>
      <c r="H124" s="280">
        <v>908</v>
      </c>
      <c r="I124" s="119">
        <f>IFERROR(H124/D124,"-")</f>
        <v>0.43114909781576449</v>
      </c>
      <c r="J124" s="281">
        <v>203831016</v>
      </c>
      <c r="K124" s="231">
        <f t="shared" si="7"/>
        <v>224483.49779735683</v>
      </c>
      <c r="L124" s="122"/>
    </row>
    <row r="125" spans="2:12" ht="14.25" customHeight="1">
      <c r="B125" s="483"/>
      <c r="C125" s="484"/>
      <c r="D125" s="481"/>
      <c r="E125" s="222">
        <v>2</v>
      </c>
      <c r="F125" s="292" t="s">
        <v>154</v>
      </c>
      <c r="G125" s="262" t="s">
        <v>155</v>
      </c>
      <c r="H125" s="225">
        <v>851</v>
      </c>
      <c r="I125" s="125">
        <f>IFERROR(H125/D124,"-")</f>
        <v>0.40408357075023743</v>
      </c>
      <c r="J125" s="282">
        <v>11623714</v>
      </c>
      <c r="K125" s="232">
        <f t="shared" si="7"/>
        <v>13658.888366627498</v>
      </c>
      <c r="L125" s="122"/>
    </row>
    <row r="126" spans="2:12" ht="14.25" customHeight="1">
      <c r="B126" s="483"/>
      <c r="C126" s="484"/>
      <c r="D126" s="481"/>
      <c r="E126" s="222">
        <v>3</v>
      </c>
      <c r="F126" s="292" t="s">
        <v>245</v>
      </c>
      <c r="G126" s="220" t="s">
        <v>232</v>
      </c>
      <c r="H126" s="225">
        <v>747</v>
      </c>
      <c r="I126" s="125">
        <f>IFERROR(H126/D124,"-")</f>
        <v>0.35470085470085472</v>
      </c>
      <c r="J126" s="282">
        <v>44500538</v>
      </c>
      <c r="K126" s="232">
        <f t="shared" si="7"/>
        <v>59572.34002677376</v>
      </c>
      <c r="L126" s="122"/>
    </row>
    <row r="127" spans="2:12" ht="14.25" customHeight="1">
      <c r="B127" s="483"/>
      <c r="C127" s="484"/>
      <c r="D127" s="481"/>
      <c r="E127" s="222">
        <v>4</v>
      </c>
      <c r="F127" s="292" t="s">
        <v>246</v>
      </c>
      <c r="G127" s="220" t="s">
        <v>233</v>
      </c>
      <c r="H127" s="225">
        <v>704</v>
      </c>
      <c r="I127" s="125">
        <f>IFERROR(H127/D124,"-")</f>
        <v>0.33428300094966762</v>
      </c>
      <c r="J127" s="282">
        <v>358866468</v>
      </c>
      <c r="K127" s="232">
        <f t="shared" si="7"/>
        <v>509753.50568181818</v>
      </c>
      <c r="L127" s="122"/>
    </row>
    <row r="128" spans="2:12" ht="14.25" customHeight="1">
      <c r="B128" s="483"/>
      <c r="C128" s="484"/>
      <c r="D128" s="481"/>
      <c r="E128" s="222">
        <v>5</v>
      </c>
      <c r="F128" s="292" t="s">
        <v>196</v>
      </c>
      <c r="G128" s="220" t="s">
        <v>197</v>
      </c>
      <c r="H128" s="225">
        <v>531</v>
      </c>
      <c r="I128" s="125">
        <f>IFERROR(H128/D124,"-")</f>
        <v>0.25213675213675213</v>
      </c>
      <c r="J128" s="282">
        <v>267123900</v>
      </c>
      <c r="K128" s="232">
        <f t="shared" si="7"/>
        <v>503058.19209039549</v>
      </c>
      <c r="L128" s="122"/>
    </row>
    <row r="129" spans="2:12" ht="14.25" customHeight="1">
      <c r="B129" s="483"/>
      <c r="C129" s="484"/>
      <c r="D129" s="481"/>
      <c r="E129" s="222">
        <v>6</v>
      </c>
      <c r="F129" s="292" t="s">
        <v>248</v>
      </c>
      <c r="G129" s="220" t="s">
        <v>235</v>
      </c>
      <c r="H129" s="225">
        <v>488</v>
      </c>
      <c r="I129" s="125">
        <f>IFERROR(H129/D124,"-")</f>
        <v>0.23171889838556506</v>
      </c>
      <c r="J129" s="282">
        <v>27516886</v>
      </c>
      <c r="K129" s="232">
        <f t="shared" si="7"/>
        <v>56387.061475409835</v>
      </c>
      <c r="L129" s="122"/>
    </row>
    <row r="130" spans="2:12" ht="14.25" customHeight="1">
      <c r="B130" s="483"/>
      <c r="C130" s="484"/>
      <c r="D130" s="481"/>
      <c r="E130" s="222">
        <v>7</v>
      </c>
      <c r="F130" s="292" t="s">
        <v>249</v>
      </c>
      <c r="G130" s="220" t="s">
        <v>236</v>
      </c>
      <c r="H130" s="225">
        <v>440</v>
      </c>
      <c r="I130" s="125">
        <f>IFERROR(H130/D124,"-")</f>
        <v>0.20892687559354226</v>
      </c>
      <c r="J130" s="282">
        <v>62669780</v>
      </c>
      <c r="K130" s="232">
        <f t="shared" si="7"/>
        <v>142431.31818181818</v>
      </c>
      <c r="L130" s="122"/>
    </row>
    <row r="131" spans="2:12" ht="14.25" customHeight="1">
      <c r="B131" s="483"/>
      <c r="C131" s="484"/>
      <c r="D131" s="481"/>
      <c r="E131" s="222">
        <v>8</v>
      </c>
      <c r="F131" s="292" t="s">
        <v>247</v>
      </c>
      <c r="G131" s="220" t="s">
        <v>234</v>
      </c>
      <c r="H131" s="225">
        <v>385</v>
      </c>
      <c r="I131" s="125">
        <f>IFERROR(H131/D124,"-")</f>
        <v>0.18281101614434947</v>
      </c>
      <c r="J131" s="282">
        <v>90335514</v>
      </c>
      <c r="K131" s="232">
        <f t="shared" si="7"/>
        <v>234637.69870129871</v>
      </c>
      <c r="L131" s="122"/>
    </row>
    <row r="132" spans="2:12" ht="14.25" customHeight="1">
      <c r="B132" s="483"/>
      <c r="C132" s="484"/>
      <c r="D132" s="481"/>
      <c r="E132" s="222">
        <v>9</v>
      </c>
      <c r="F132" s="292" t="s">
        <v>150</v>
      </c>
      <c r="G132" s="220" t="s">
        <v>151</v>
      </c>
      <c r="H132" s="225">
        <v>381</v>
      </c>
      <c r="I132" s="125">
        <f>IFERROR(H132/D124,"-")</f>
        <v>0.18091168091168092</v>
      </c>
      <c r="J132" s="282">
        <v>19393686</v>
      </c>
      <c r="K132" s="232">
        <f t="shared" ref="K132:K195" si="14">IFERROR(J132/H132,"-")</f>
        <v>50902.062992125982</v>
      </c>
      <c r="L132" s="122"/>
    </row>
    <row r="133" spans="2:12" ht="14.25" customHeight="1">
      <c r="B133" s="483"/>
      <c r="C133" s="484"/>
      <c r="D133" s="482"/>
      <c r="E133" s="223">
        <v>10</v>
      </c>
      <c r="F133" s="293" t="s">
        <v>152</v>
      </c>
      <c r="G133" s="257" t="s">
        <v>153</v>
      </c>
      <c r="H133" s="226">
        <v>353</v>
      </c>
      <c r="I133" s="132">
        <f>IFERROR(H133/D124,"-")</f>
        <v>0.16761633428300096</v>
      </c>
      <c r="J133" s="284">
        <v>3383718</v>
      </c>
      <c r="K133" s="233">
        <f t="shared" si="14"/>
        <v>9585.6033994334284</v>
      </c>
      <c r="L133" s="122"/>
    </row>
    <row r="134" spans="2:12" ht="14.25" customHeight="1">
      <c r="B134" s="483">
        <v>14</v>
      </c>
      <c r="C134" s="460" t="s">
        <v>78</v>
      </c>
      <c r="D134" s="480">
        <f t="shared" ref="D134" si="15">VLOOKUP(C134,$N$4:$O$77,2,FALSE)</f>
        <v>1533</v>
      </c>
      <c r="E134" s="221">
        <v>1</v>
      </c>
      <c r="F134" s="291" t="s">
        <v>244</v>
      </c>
      <c r="G134" s="219" t="s">
        <v>231</v>
      </c>
      <c r="H134" s="280">
        <v>652</v>
      </c>
      <c r="I134" s="119">
        <f>IFERROR(H134/D134,"-")</f>
        <v>0.42530984996738419</v>
      </c>
      <c r="J134" s="281">
        <v>103404798</v>
      </c>
      <c r="K134" s="231">
        <f t="shared" si="14"/>
        <v>158596.31595092025</v>
      </c>
      <c r="L134" s="122"/>
    </row>
    <row r="135" spans="2:12" ht="14.25" customHeight="1">
      <c r="B135" s="483"/>
      <c r="C135" s="461"/>
      <c r="D135" s="481"/>
      <c r="E135" s="222">
        <v>2</v>
      </c>
      <c r="F135" s="292" t="s">
        <v>154</v>
      </c>
      <c r="G135" s="262" t="s">
        <v>155</v>
      </c>
      <c r="H135" s="225">
        <v>605</v>
      </c>
      <c r="I135" s="125">
        <f>IFERROR(H135/D134,"-")</f>
        <v>0.39465101108936723</v>
      </c>
      <c r="J135" s="282">
        <v>13377452</v>
      </c>
      <c r="K135" s="232">
        <f t="shared" si="14"/>
        <v>22111.49090909091</v>
      </c>
      <c r="L135" s="122"/>
    </row>
    <row r="136" spans="2:12" ht="14.25" customHeight="1">
      <c r="B136" s="483"/>
      <c r="C136" s="461"/>
      <c r="D136" s="481"/>
      <c r="E136" s="222">
        <v>3</v>
      </c>
      <c r="F136" s="292" t="s">
        <v>246</v>
      </c>
      <c r="G136" s="220" t="s">
        <v>233</v>
      </c>
      <c r="H136" s="225">
        <v>578</v>
      </c>
      <c r="I136" s="125">
        <f>IFERROR(H136/D134,"-")</f>
        <v>0.3770384866275277</v>
      </c>
      <c r="J136" s="282">
        <v>264536140</v>
      </c>
      <c r="K136" s="232">
        <f t="shared" si="14"/>
        <v>457674.98269896192</v>
      </c>
      <c r="L136" s="122"/>
    </row>
    <row r="137" spans="2:12" ht="14.25" customHeight="1">
      <c r="B137" s="483"/>
      <c r="C137" s="461"/>
      <c r="D137" s="481"/>
      <c r="E137" s="222">
        <v>4</v>
      </c>
      <c r="F137" s="292" t="s">
        <v>245</v>
      </c>
      <c r="G137" s="220" t="s">
        <v>232</v>
      </c>
      <c r="H137" s="225">
        <v>549</v>
      </c>
      <c r="I137" s="125">
        <f>IFERROR(H137/D134,"-")</f>
        <v>0.35812133072407043</v>
      </c>
      <c r="J137" s="282">
        <v>30318062</v>
      </c>
      <c r="K137" s="232">
        <f t="shared" si="14"/>
        <v>55224.156648451732</v>
      </c>
      <c r="L137" s="122"/>
    </row>
    <row r="138" spans="2:12" ht="14.25" customHeight="1">
      <c r="B138" s="483"/>
      <c r="C138" s="461"/>
      <c r="D138" s="481"/>
      <c r="E138" s="222">
        <v>5</v>
      </c>
      <c r="F138" s="292" t="s">
        <v>247</v>
      </c>
      <c r="G138" s="220" t="s">
        <v>234</v>
      </c>
      <c r="H138" s="225">
        <v>359</v>
      </c>
      <c r="I138" s="125">
        <f>IFERROR(H138/D134,"-")</f>
        <v>0.23418134377038485</v>
      </c>
      <c r="J138" s="282">
        <v>65854392</v>
      </c>
      <c r="K138" s="232">
        <f t="shared" si="14"/>
        <v>183438.41782729805</v>
      </c>
      <c r="L138" s="122"/>
    </row>
    <row r="139" spans="2:12" ht="14.25" customHeight="1">
      <c r="B139" s="483"/>
      <c r="C139" s="461"/>
      <c r="D139" s="481"/>
      <c r="E139" s="222">
        <v>6</v>
      </c>
      <c r="F139" s="292" t="s">
        <v>196</v>
      </c>
      <c r="G139" s="220" t="s">
        <v>197</v>
      </c>
      <c r="H139" s="225">
        <v>353</v>
      </c>
      <c r="I139" s="125">
        <f>IFERROR(H139/D134,"-")</f>
        <v>0.23026744944553162</v>
      </c>
      <c r="J139" s="282">
        <v>208270084</v>
      </c>
      <c r="K139" s="232">
        <f t="shared" si="14"/>
        <v>590000.23796033999</v>
      </c>
      <c r="L139" s="122"/>
    </row>
    <row r="140" spans="2:12" ht="14.25" customHeight="1">
      <c r="B140" s="483"/>
      <c r="C140" s="461"/>
      <c r="D140" s="481"/>
      <c r="E140" s="222">
        <v>7</v>
      </c>
      <c r="F140" s="292" t="s">
        <v>249</v>
      </c>
      <c r="G140" s="220" t="s">
        <v>236</v>
      </c>
      <c r="H140" s="225">
        <v>305</v>
      </c>
      <c r="I140" s="125">
        <f>IFERROR(H140/D134,"-")</f>
        <v>0.19895629484670579</v>
      </c>
      <c r="J140" s="282">
        <v>12794650</v>
      </c>
      <c r="K140" s="232">
        <f t="shared" si="14"/>
        <v>41949.672131147541</v>
      </c>
      <c r="L140" s="122"/>
    </row>
    <row r="141" spans="2:12" ht="14.25" customHeight="1">
      <c r="B141" s="483"/>
      <c r="C141" s="461"/>
      <c r="D141" s="481"/>
      <c r="E141" s="222">
        <v>8</v>
      </c>
      <c r="F141" s="292" t="s">
        <v>248</v>
      </c>
      <c r="G141" s="220" t="s">
        <v>235</v>
      </c>
      <c r="H141" s="225">
        <v>294</v>
      </c>
      <c r="I141" s="125">
        <f>IFERROR(H141/D134,"-")</f>
        <v>0.19178082191780821</v>
      </c>
      <c r="J141" s="282">
        <v>20729290</v>
      </c>
      <c r="K141" s="232">
        <f t="shared" si="14"/>
        <v>70507.789115646257</v>
      </c>
      <c r="L141" s="122"/>
    </row>
    <row r="142" spans="2:12" ht="14.25" customHeight="1">
      <c r="B142" s="483"/>
      <c r="C142" s="461"/>
      <c r="D142" s="481"/>
      <c r="E142" s="222">
        <v>9</v>
      </c>
      <c r="F142" s="292" t="s">
        <v>150</v>
      </c>
      <c r="G142" s="220" t="s">
        <v>151</v>
      </c>
      <c r="H142" s="225">
        <v>259</v>
      </c>
      <c r="I142" s="125">
        <f>IFERROR(H142/D134,"-")</f>
        <v>0.16894977168949771</v>
      </c>
      <c r="J142" s="282">
        <v>16351794</v>
      </c>
      <c r="K142" s="232">
        <f t="shared" si="14"/>
        <v>63134.339768339771</v>
      </c>
      <c r="L142" s="122"/>
    </row>
    <row r="143" spans="2:12" ht="14.25" customHeight="1">
      <c r="B143" s="483"/>
      <c r="C143" s="462"/>
      <c r="D143" s="482"/>
      <c r="E143" s="252">
        <v>10</v>
      </c>
      <c r="F143" s="294" t="s">
        <v>152</v>
      </c>
      <c r="G143" s="286" t="s">
        <v>153</v>
      </c>
      <c r="H143" s="287">
        <v>259</v>
      </c>
      <c r="I143" s="253">
        <f>IFERROR(H143/D134,"-")</f>
        <v>0.16894977168949771</v>
      </c>
      <c r="J143" s="288">
        <v>3496126</v>
      </c>
      <c r="K143" s="254">
        <f t="shared" si="14"/>
        <v>13498.555984555984</v>
      </c>
      <c r="L143" s="122"/>
    </row>
    <row r="144" spans="2:12" ht="14.25" customHeight="1">
      <c r="B144" s="483">
        <v>15</v>
      </c>
      <c r="C144" s="460" t="s">
        <v>79</v>
      </c>
      <c r="D144" s="480">
        <f t="shared" ref="D144" si="16">VLOOKUP(C144,$N$4:$O$77,2,FALSE)</f>
        <v>2209</v>
      </c>
      <c r="E144" s="221">
        <v>1</v>
      </c>
      <c r="F144" s="291" t="s">
        <v>244</v>
      </c>
      <c r="G144" s="219" t="s">
        <v>231</v>
      </c>
      <c r="H144" s="280">
        <v>944</v>
      </c>
      <c r="I144" s="119">
        <f>IFERROR(H144/D144,"-")</f>
        <v>0.4273426889995473</v>
      </c>
      <c r="J144" s="281">
        <v>104165366</v>
      </c>
      <c r="K144" s="231">
        <f t="shared" si="14"/>
        <v>110344.66737288136</v>
      </c>
      <c r="L144" s="122"/>
    </row>
    <row r="145" spans="2:12" ht="14.25" customHeight="1">
      <c r="B145" s="483"/>
      <c r="C145" s="461"/>
      <c r="D145" s="481"/>
      <c r="E145" s="222">
        <v>2</v>
      </c>
      <c r="F145" s="292" t="s">
        <v>154</v>
      </c>
      <c r="G145" s="262" t="s">
        <v>155</v>
      </c>
      <c r="H145" s="225">
        <v>911</v>
      </c>
      <c r="I145" s="125">
        <f>IFERROR(H145/D144,"-")</f>
        <v>0.41240380262562243</v>
      </c>
      <c r="J145" s="282">
        <v>22194880</v>
      </c>
      <c r="K145" s="232">
        <f t="shared" si="14"/>
        <v>24363.205268935235</v>
      </c>
      <c r="L145" s="122"/>
    </row>
    <row r="146" spans="2:12" ht="14.25" customHeight="1">
      <c r="B146" s="483"/>
      <c r="C146" s="461"/>
      <c r="D146" s="481"/>
      <c r="E146" s="222">
        <v>3</v>
      </c>
      <c r="F146" s="292" t="s">
        <v>246</v>
      </c>
      <c r="G146" s="220" t="s">
        <v>233</v>
      </c>
      <c r="H146" s="225">
        <v>759</v>
      </c>
      <c r="I146" s="125">
        <f>IFERROR(H146/D144,"-")</f>
        <v>0.34359438660027164</v>
      </c>
      <c r="J146" s="282">
        <v>322707698</v>
      </c>
      <c r="K146" s="232">
        <f t="shared" si="14"/>
        <v>425174.83267457178</v>
      </c>
      <c r="L146" s="122"/>
    </row>
    <row r="147" spans="2:12" ht="14.25" customHeight="1">
      <c r="B147" s="483"/>
      <c r="C147" s="461"/>
      <c r="D147" s="481"/>
      <c r="E147" s="222">
        <v>4</v>
      </c>
      <c r="F147" s="292" t="s">
        <v>245</v>
      </c>
      <c r="G147" s="220" t="s">
        <v>232</v>
      </c>
      <c r="H147" s="225">
        <v>712</v>
      </c>
      <c r="I147" s="125">
        <f>IFERROR(H147/D144,"-")</f>
        <v>0.32231779085559076</v>
      </c>
      <c r="J147" s="282">
        <v>37304680</v>
      </c>
      <c r="K147" s="232">
        <f t="shared" si="14"/>
        <v>52394.213483146064</v>
      </c>
      <c r="L147" s="122"/>
    </row>
    <row r="148" spans="2:12" ht="14.25" customHeight="1">
      <c r="B148" s="483"/>
      <c r="C148" s="461"/>
      <c r="D148" s="481"/>
      <c r="E148" s="222">
        <v>5</v>
      </c>
      <c r="F148" s="292" t="s">
        <v>196</v>
      </c>
      <c r="G148" s="220" t="s">
        <v>197</v>
      </c>
      <c r="H148" s="225">
        <v>481</v>
      </c>
      <c r="I148" s="125">
        <f>IFERROR(H148/D144,"-")</f>
        <v>0.2177455862381168</v>
      </c>
      <c r="J148" s="282">
        <v>224274022</v>
      </c>
      <c r="K148" s="232">
        <f t="shared" si="14"/>
        <v>466266.158004158</v>
      </c>
      <c r="L148" s="122"/>
    </row>
    <row r="149" spans="2:12" ht="14.25" customHeight="1">
      <c r="B149" s="483"/>
      <c r="C149" s="461"/>
      <c r="D149" s="481"/>
      <c r="E149" s="222">
        <v>6</v>
      </c>
      <c r="F149" s="292" t="s">
        <v>249</v>
      </c>
      <c r="G149" s="220" t="s">
        <v>236</v>
      </c>
      <c r="H149" s="225">
        <v>477</v>
      </c>
      <c r="I149" s="125">
        <f>IFERROR(H149/D144,"-")</f>
        <v>0.21593481213218652</v>
      </c>
      <c r="J149" s="282">
        <v>34972924</v>
      </c>
      <c r="K149" s="232">
        <f t="shared" si="14"/>
        <v>73318.498951781978</v>
      </c>
      <c r="L149" s="122"/>
    </row>
    <row r="150" spans="2:12" ht="14.25" customHeight="1">
      <c r="B150" s="483"/>
      <c r="C150" s="461"/>
      <c r="D150" s="481"/>
      <c r="E150" s="222">
        <v>7</v>
      </c>
      <c r="F150" s="292" t="s">
        <v>247</v>
      </c>
      <c r="G150" s="220" t="s">
        <v>234</v>
      </c>
      <c r="H150" s="225">
        <v>442</v>
      </c>
      <c r="I150" s="125">
        <f>IFERROR(H150/D144,"-")</f>
        <v>0.20009053870529653</v>
      </c>
      <c r="J150" s="282">
        <v>106526324</v>
      </c>
      <c r="K150" s="232">
        <f t="shared" si="14"/>
        <v>241009.78280542986</v>
      </c>
      <c r="L150" s="122"/>
    </row>
    <row r="151" spans="2:12" ht="14.25" customHeight="1">
      <c r="B151" s="483"/>
      <c r="C151" s="461"/>
      <c r="D151" s="481"/>
      <c r="E151" s="222">
        <v>8</v>
      </c>
      <c r="F151" s="292" t="s">
        <v>248</v>
      </c>
      <c r="G151" s="220" t="s">
        <v>235</v>
      </c>
      <c r="H151" s="225">
        <v>432</v>
      </c>
      <c r="I151" s="125">
        <f>IFERROR(H151/D144,"-")</f>
        <v>0.1955636034404708</v>
      </c>
      <c r="J151" s="282">
        <v>53976884</v>
      </c>
      <c r="K151" s="232">
        <f t="shared" si="14"/>
        <v>124946.49074074074</v>
      </c>
      <c r="L151" s="122"/>
    </row>
    <row r="152" spans="2:12" ht="14.25" customHeight="1">
      <c r="B152" s="483"/>
      <c r="C152" s="461"/>
      <c r="D152" s="481"/>
      <c r="E152" s="222">
        <v>9</v>
      </c>
      <c r="F152" s="292" t="s">
        <v>152</v>
      </c>
      <c r="G152" s="220" t="s">
        <v>153</v>
      </c>
      <c r="H152" s="225">
        <v>428</v>
      </c>
      <c r="I152" s="125">
        <f>IFERROR(H152/D144,"-")</f>
        <v>0.19375282933454052</v>
      </c>
      <c r="J152" s="282">
        <v>4772176</v>
      </c>
      <c r="K152" s="232">
        <f t="shared" si="14"/>
        <v>11149.943925233645</v>
      </c>
      <c r="L152" s="122"/>
    </row>
    <row r="153" spans="2:12" ht="14.25" customHeight="1">
      <c r="B153" s="483"/>
      <c r="C153" s="462"/>
      <c r="D153" s="482"/>
      <c r="E153" s="252">
        <v>10</v>
      </c>
      <c r="F153" s="294" t="s">
        <v>150</v>
      </c>
      <c r="G153" s="286" t="s">
        <v>151</v>
      </c>
      <c r="H153" s="287">
        <v>380</v>
      </c>
      <c r="I153" s="253">
        <f>IFERROR(H153/D144,"-")</f>
        <v>0.17202354006337708</v>
      </c>
      <c r="J153" s="288">
        <v>22532004</v>
      </c>
      <c r="K153" s="254">
        <f t="shared" si="14"/>
        <v>59294.747368421049</v>
      </c>
      <c r="L153" s="122"/>
    </row>
    <row r="154" spans="2:12" ht="14.25" customHeight="1">
      <c r="B154" s="483">
        <v>16</v>
      </c>
      <c r="C154" s="460" t="s">
        <v>62</v>
      </c>
      <c r="D154" s="480">
        <f t="shared" ref="D154" si="17">VLOOKUP(C154,$N$4:$O$77,2,FALSE)</f>
        <v>1631</v>
      </c>
      <c r="E154" s="221">
        <v>1</v>
      </c>
      <c r="F154" s="291" t="s">
        <v>244</v>
      </c>
      <c r="G154" s="219" t="s">
        <v>231</v>
      </c>
      <c r="H154" s="280">
        <v>679</v>
      </c>
      <c r="I154" s="119">
        <f>IFERROR(H154/D154,"-")</f>
        <v>0.41630901287553645</v>
      </c>
      <c r="J154" s="281">
        <v>147877820</v>
      </c>
      <c r="K154" s="231">
        <f t="shared" si="14"/>
        <v>217787.65832106039</v>
      </c>
      <c r="L154" s="122"/>
    </row>
    <row r="155" spans="2:12" ht="14.25" customHeight="1">
      <c r="B155" s="483"/>
      <c r="C155" s="461"/>
      <c r="D155" s="481"/>
      <c r="E155" s="222">
        <v>2</v>
      </c>
      <c r="F155" s="292" t="s">
        <v>154</v>
      </c>
      <c r="G155" s="262" t="s">
        <v>155</v>
      </c>
      <c r="H155" s="225">
        <v>615</v>
      </c>
      <c r="I155" s="125">
        <f>IFERROR(H155/D154,"-")</f>
        <v>0.37706928264868178</v>
      </c>
      <c r="J155" s="282">
        <v>11664342</v>
      </c>
      <c r="K155" s="232">
        <f t="shared" si="14"/>
        <v>18966.409756097561</v>
      </c>
      <c r="L155" s="122"/>
    </row>
    <row r="156" spans="2:12" ht="14.25" customHeight="1">
      <c r="B156" s="483"/>
      <c r="C156" s="461"/>
      <c r="D156" s="481"/>
      <c r="E156" s="222">
        <v>3</v>
      </c>
      <c r="F156" s="292" t="s">
        <v>246</v>
      </c>
      <c r="G156" s="220" t="s">
        <v>233</v>
      </c>
      <c r="H156" s="225">
        <v>565</v>
      </c>
      <c r="I156" s="125">
        <f>IFERROR(H156/D154,"-")</f>
        <v>0.34641324340895158</v>
      </c>
      <c r="J156" s="282">
        <v>255818648</v>
      </c>
      <c r="K156" s="232">
        <f t="shared" si="14"/>
        <v>452776.36814159295</v>
      </c>
      <c r="L156" s="122"/>
    </row>
    <row r="157" spans="2:12" ht="14.25" customHeight="1">
      <c r="B157" s="483"/>
      <c r="C157" s="461"/>
      <c r="D157" s="481"/>
      <c r="E157" s="222">
        <v>4</v>
      </c>
      <c r="F157" s="292" t="s">
        <v>245</v>
      </c>
      <c r="G157" s="220" t="s">
        <v>232</v>
      </c>
      <c r="H157" s="225">
        <v>492</v>
      </c>
      <c r="I157" s="125">
        <f>IFERROR(H157/D154,"-")</f>
        <v>0.30165542611894541</v>
      </c>
      <c r="J157" s="282">
        <v>38199876</v>
      </c>
      <c r="K157" s="232">
        <f t="shared" si="14"/>
        <v>77642.024390243896</v>
      </c>
      <c r="L157" s="122"/>
    </row>
    <row r="158" spans="2:12" ht="14.25" customHeight="1">
      <c r="B158" s="483"/>
      <c r="C158" s="461"/>
      <c r="D158" s="481"/>
      <c r="E158" s="222">
        <v>5</v>
      </c>
      <c r="F158" s="292" t="s">
        <v>248</v>
      </c>
      <c r="G158" s="220" t="s">
        <v>235</v>
      </c>
      <c r="H158" s="225">
        <v>367</v>
      </c>
      <c r="I158" s="125">
        <f>IFERROR(H158/D154,"-")</f>
        <v>0.22501532801961988</v>
      </c>
      <c r="J158" s="282">
        <v>18201722</v>
      </c>
      <c r="K158" s="232">
        <f t="shared" si="14"/>
        <v>49595.972752043599</v>
      </c>
      <c r="L158" s="122"/>
    </row>
    <row r="159" spans="2:12" ht="14.25" customHeight="1">
      <c r="B159" s="483"/>
      <c r="C159" s="461"/>
      <c r="D159" s="481"/>
      <c r="E159" s="222">
        <v>6</v>
      </c>
      <c r="F159" s="292" t="s">
        <v>196</v>
      </c>
      <c r="G159" s="220" t="s">
        <v>197</v>
      </c>
      <c r="H159" s="225">
        <v>327</v>
      </c>
      <c r="I159" s="125">
        <f>IFERROR(H159/D154,"-")</f>
        <v>0.20049049662783569</v>
      </c>
      <c r="J159" s="282">
        <v>150046620</v>
      </c>
      <c r="K159" s="232">
        <f t="shared" si="14"/>
        <v>458858.16513761471</v>
      </c>
      <c r="L159" s="122"/>
    </row>
    <row r="160" spans="2:12" ht="14.25" customHeight="1">
      <c r="B160" s="483"/>
      <c r="C160" s="461"/>
      <c r="D160" s="481"/>
      <c r="E160" s="222">
        <v>7</v>
      </c>
      <c r="F160" s="292" t="s">
        <v>150</v>
      </c>
      <c r="G160" s="220" t="s">
        <v>151</v>
      </c>
      <c r="H160" s="225">
        <v>320</v>
      </c>
      <c r="I160" s="125">
        <f>IFERROR(H160/D154,"-")</f>
        <v>0.19619865113427346</v>
      </c>
      <c r="J160" s="282">
        <v>20003030</v>
      </c>
      <c r="K160" s="232">
        <f t="shared" si="14"/>
        <v>62509.46875</v>
      </c>
      <c r="L160" s="122"/>
    </row>
    <row r="161" spans="2:12" ht="14.25" customHeight="1">
      <c r="B161" s="483"/>
      <c r="C161" s="461"/>
      <c r="D161" s="481"/>
      <c r="E161" s="222">
        <v>8</v>
      </c>
      <c r="F161" s="292" t="s">
        <v>249</v>
      </c>
      <c r="G161" s="220" t="s">
        <v>236</v>
      </c>
      <c r="H161" s="225">
        <v>306</v>
      </c>
      <c r="I161" s="125">
        <f>IFERROR(H161/D154,"-")</f>
        <v>0.18761496014714898</v>
      </c>
      <c r="J161" s="282">
        <v>45384684</v>
      </c>
      <c r="K161" s="232">
        <f t="shared" si="14"/>
        <v>148315.96078431373</v>
      </c>
      <c r="L161" s="122"/>
    </row>
    <row r="162" spans="2:12" ht="14.25" customHeight="1">
      <c r="B162" s="483"/>
      <c r="C162" s="461"/>
      <c r="D162" s="481"/>
      <c r="E162" s="222">
        <v>9</v>
      </c>
      <c r="F162" s="292" t="s">
        <v>247</v>
      </c>
      <c r="G162" s="220" t="s">
        <v>234</v>
      </c>
      <c r="H162" s="225">
        <v>283</v>
      </c>
      <c r="I162" s="125">
        <f>IFERROR(H162/D154,"-")</f>
        <v>0.17351318209687308</v>
      </c>
      <c r="J162" s="282">
        <v>56854284</v>
      </c>
      <c r="K162" s="232">
        <f t="shared" si="14"/>
        <v>200898.53003533569</v>
      </c>
      <c r="L162" s="122"/>
    </row>
    <row r="163" spans="2:12" ht="14.25" customHeight="1">
      <c r="B163" s="483"/>
      <c r="C163" s="461"/>
      <c r="D163" s="482"/>
      <c r="E163" s="223">
        <v>10</v>
      </c>
      <c r="F163" s="293" t="s">
        <v>152</v>
      </c>
      <c r="G163" s="257" t="s">
        <v>153</v>
      </c>
      <c r="H163" s="226">
        <v>282</v>
      </c>
      <c r="I163" s="132">
        <f>IFERROR(H163/D154,"-")</f>
        <v>0.17290006131207847</v>
      </c>
      <c r="J163" s="284">
        <v>3963518</v>
      </c>
      <c r="K163" s="233">
        <f t="shared" si="14"/>
        <v>14055.028368794327</v>
      </c>
      <c r="L163" s="122"/>
    </row>
    <row r="164" spans="2:12" ht="14.25" customHeight="1">
      <c r="B164" s="483">
        <v>17</v>
      </c>
      <c r="C164" s="460" t="s">
        <v>80</v>
      </c>
      <c r="D164" s="480">
        <f t="shared" ref="D164" si="18">VLOOKUP(C164,$N$4:$O$77,2,FALSE)</f>
        <v>2663</v>
      </c>
      <c r="E164" s="221">
        <v>1</v>
      </c>
      <c r="F164" s="291" t="s">
        <v>244</v>
      </c>
      <c r="G164" s="219" t="s">
        <v>231</v>
      </c>
      <c r="H164" s="280">
        <v>1025</v>
      </c>
      <c r="I164" s="119">
        <f>IFERROR(H164/D164,"-")</f>
        <v>0.38490424333458506</v>
      </c>
      <c r="J164" s="281">
        <v>209490302</v>
      </c>
      <c r="K164" s="231">
        <f t="shared" si="14"/>
        <v>204380.78243902439</v>
      </c>
      <c r="L164" s="122"/>
    </row>
    <row r="165" spans="2:12" ht="14.25" customHeight="1">
      <c r="B165" s="483"/>
      <c r="C165" s="461"/>
      <c r="D165" s="481"/>
      <c r="E165" s="222">
        <v>2</v>
      </c>
      <c r="F165" s="292" t="s">
        <v>154</v>
      </c>
      <c r="G165" s="262" t="s">
        <v>155</v>
      </c>
      <c r="H165" s="225">
        <v>866</v>
      </c>
      <c r="I165" s="125">
        <f>IFERROR(H165/D164,"-")</f>
        <v>0.32519714607585432</v>
      </c>
      <c r="J165" s="282">
        <v>16855554</v>
      </c>
      <c r="K165" s="232">
        <f t="shared" si="14"/>
        <v>19463.688221709006</v>
      </c>
      <c r="L165" s="122"/>
    </row>
    <row r="166" spans="2:12" ht="14.25" customHeight="1">
      <c r="B166" s="483"/>
      <c r="C166" s="461"/>
      <c r="D166" s="481"/>
      <c r="E166" s="222">
        <v>3</v>
      </c>
      <c r="F166" s="292" t="s">
        <v>246</v>
      </c>
      <c r="G166" s="220" t="s">
        <v>233</v>
      </c>
      <c r="H166" s="225">
        <v>849</v>
      </c>
      <c r="I166" s="125">
        <f>IFERROR(H166/D164,"-")</f>
        <v>0.31881336838152458</v>
      </c>
      <c r="J166" s="282">
        <v>366409474</v>
      </c>
      <c r="K166" s="232">
        <f t="shared" si="14"/>
        <v>431577.70789163723</v>
      </c>
      <c r="L166" s="122"/>
    </row>
    <row r="167" spans="2:12" ht="14.25" customHeight="1">
      <c r="B167" s="483"/>
      <c r="C167" s="461"/>
      <c r="D167" s="481"/>
      <c r="E167" s="222">
        <v>4</v>
      </c>
      <c r="F167" s="292" t="s">
        <v>245</v>
      </c>
      <c r="G167" s="220" t="s">
        <v>232</v>
      </c>
      <c r="H167" s="225">
        <v>723</v>
      </c>
      <c r="I167" s="125">
        <f>IFERROR(H167/D164,"-")</f>
        <v>0.27149831017649267</v>
      </c>
      <c r="J167" s="282">
        <v>39552160</v>
      </c>
      <c r="K167" s="232">
        <f t="shared" si="14"/>
        <v>54705.615491009681</v>
      </c>
      <c r="L167" s="122"/>
    </row>
    <row r="168" spans="2:12" ht="14.25" customHeight="1">
      <c r="B168" s="483"/>
      <c r="C168" s="461"/>
      <c r="D168" s="481"/>
      <c r="E168" s="222">
        <v>5</v>
      </c>
      <c r="F168" s="292" t="s">
        <v>196</v>
      </c>
      <c r="G168" s="220" t="s">
        <v>197</v>
      </c>
      <c r="H168" s="225">
        <v>596</v>
      </c>
      <c r="I168" s="125">
        <f>IFERROR(H168/D164,"-")</f>
        <v>0.22380773563650019</v>
      </c>
      <c r="J168" s="282">
        <v>365464140</v>
      </c>
      <c r="K168" s="232">
        <f t="shared" si="14"/>
        <v>613194.86577181204</v>
      </c>
      <c r="L168" s="122"/>
    </row>
    <row r="169" spans="2:12" ht="14.25" customHeight="1">
      <c r="B169" s="483"/>
      <c r="C169" s="461"/>
      <c r="D169" s="481"/>
      <c r="E169" s="222">
        <v>6</v>
      </c>
      <c r="F169" s="292" t="s">
        <v>248</v>
      </c>
      <c r="G169" s="220" t="s">
        <v>235</v>
      </c>
      <c r="H169" s="225">
        <v>569</v>
      </c>
      <c r="I169" s="125">
        <f>IFERROR(H169/D164,"-")</f>
        <v>0.21366879459256477</v>
      </c>
      <c r="J169" s="282">
        <v>33935280</v>
      </c>
      <c r="K169" s="232">
        <f t="shared" si="14"/>
        <v>59640.210896309312</v>
      </c>
      <c r="L169" s="122"/>
    </row>
    <row r="170" spans="2:12" ht="14.25" customHeight="1">
      <c r="B170" s="483"/>
      <c r="C170" s="461"/>
      <c r="D170" s="481"/>
      <c r="E170" s="222">
        <v>7</v>
      </c>
      <c r="F170" s="292" t="s">
        <v>247</v>
      </c>
      <c r="G170" s="220" t="s">
        <v>234</v>
      </c>
      <c r="H170" s="225">
        <v>548</v>
      </c>
      <c r="I170" s="125">
        <f>IFERROR(H170/D164,"-")</f>
        <v>0.2057829515583928</v>
      </c>
      <c r="J170" s="282">
        <v>125350614</v>
      </c>
      <c r="K170" s="232">
        <f t="shared" si="14"/>
        <v>228741.99635036496</v>
      </c>
      <c r="L170" s="122"/>
    </row>
    <row r="171" spans="2:12" ht="14.25" customHeight="1">
      <c r="B171" s="483"/>
      <c r="C171" s="461"/>
      <c r="D171" s="481"/>
      <c r="E171" s="222">
        <v>8</v>
      </c>
      <c r="F171" s="292" t="s">
        <v>150</v>
      </c>
      <c r="G171" s="220" t="s">
        <v>151</v>
      </c>
      <c r="H171" s="225">
        <v>516</v>
      </c>
      <c r="I171" s="125">
        <f>IFERROR(H171/D164,"-")</f>
        <v>0.19376642883965453</v>
      </c>
      <c r="J171" s="282">
        <v>25938022</v>
      </c>
      <c r="K171" s="232">
        <f t="shared" si="14"/>
        <v>50267.484496124031</v>
      </c>
      <c r="L171" s="122"/>
    </row>
    <row r="172" spans="2:12" ht="14.25" customHeight="1">
      <c r="B172" s="483"/>
      <c r="C172" s="461"/>
      <c r="D172" s="481"/>
      <c r="E172" s="222">
        <v>9</v>
      </c>
      <c r="F172" s="292" t="s">
        <v>156</v>
      </c>
      <c r="G172" s="220" t="s">
        <v>157</v>
      </c>
      <c r="H172" s="225">
        <v>492</v>
      </c>
      <c r="I172" s="125">
        <f>IFERROR(H172/D164,"-")</f>
        <v>0.18475403680060082</v>
      </c>
      <c r="J172" s="282">
        <v>96191988</v>
      </c>
      <c r="K172" s="232">
        <f t="shared" si="14"/>
        <v>195512.17073170733</v>
      </c>
      <c r="L172" s="122"/>
    </row>
    <row r="173" spans="2:12" ht="14.25" customHeight="1">
      <c r="B173" s="483"/>
      <c r="C173" s="461"/>
      <c r="D173" s="482"/>
      <c r="E173" s="223">
        <v>10</v>
      </c>
      <c r="F173" s="293" t="s">
        <v>249</v>
      </c>
      <c r="G173" s="257" t="s">
        <v>236</v>
      </c>
      <c r="H173" s="226">
        <v>431</v>
      </c>
      <c r="I173" s="132">
        <f>IFERROR(H173/D164,"-")</f>
        <v>0.161847540368006</v>
      </c>
      <c r="J173" s="284">
        <v>43079242</v>
      </c>
      <c r="K173" s="233">
        <f t="shared" si="14"/>
        <v>99951.837587006958</v>
      </c>
      <c r="L173" s="122"/>
    </row>
    <row r="174" spans="2:12" ht="14.25" customHeight="1">
      <c r="B174" s="483">
        <v>18</v>
      </c>
      <c r="C174" s="484" t="s">
        <v>63</v>
      </c>
      <c r="D174" s="480">
        <f t="shared" ref="D174" si="19">VLOOKUP(C174,$N$4:$O$77,2,FALSE)</f>
        <v>2226</v>
      </c>
      <c r="E174" s="221">
        <v>1</v>
      </c>
      <c r="F174" s="291" t="s">
        <v>244</v>
      </c>
      <c r="G174" s="219" t="s">
        <v>231</v>
      </c>
      <c r="H174" s="280">
        <v>863</v>
      </c>
      <c r="I174" s="119">
        <f>IFERROR(H174/D174,"-")</f>
        <v>0.38769092542677447</v>
      </c>
      <c r="J174" s="281">
        <v>203579548</v>
      </c>
      <c r="K174" s="231">
        <f t="shared" si="14"/>
        <v>235897.50637311704</v>
      </c>
      <c r="L174" s="122"/>
    </row>
    <row r="175" spans="2:12" ht="14.25" customHeight="1">
      <c r="B175" s="483"/>
      <c r="C175" s="484"/>
      <c r="D175" s="481"/>
      <c r="E175" s="222">
        <v>2</v>
      </c>
      <c r="F175" s="292" t="s">
        <v>154</v>
      </c>
      <c r="G175" s="262" t="s">
        <v>155</v>
      </c>
      <c r="H175" s="225">
        <v>798</v>
      </c>
      <c r="I175" s="125">
        <f>IFERROR(H175/D174,"-")</f>
        <v>0.35849056603773582</v>
      </c>
      <c r="J175" s="282">
        <v>14194170</v>
      </c>
      <c r="K175" s="232">
        <f t="shared" si="14"/>
        <v>17787.180451127821</v>
      </c>
      <c r="L175" s="122"/>
    </row>
    <row r="176" spans="2:12" ht="14.25" customHeight="1">
      <c r="B176" s="483"/>
      <c r="C176" s="484"/>
      <c r="D176" s="481"/>
      <c r="E176" s="222">
        <v>3</v>
      </c>
      <c r="F176" s="292" t="s">
        <v>245</v>
      </c>
      <c r="G176" s="220" t="s">
        <v>232</v>
      </c>
      <c r="H176" s="225">
        <v>750</v>
      </c>
      <c r="I176" s="125">
        <f>IFERROR(H176/D174,"-")</f>
        <v>0.33692722371967654</v>
      </c>
      <c r="J176" s="282">
        <v>26994462</v>
      </c>
      <c r="K176" s="232">
        <f t="shared" si="14"/>
        <v>35992.616000000002</v>
      </c>
      <c r="L176" s="122"/>
    </row>
    <row r="177" spans="2:12" ht="14.25" customHeight="1">
      <c r="B177" s="483"/>
      <c r="C177" s="484"/>
      <c r="D177" s="481"/>
      <c r="E177" s="222">
        <v>4</v>
      </c>
      <c r="F177" s="292" t="s">
        <v>246</v>
      </c>
      <c r="G177" s="220" t="s">
        <v>233</v>
      </c>
      <c r="H177" s="225">
        <v>708</v>
      </c>
      <c r="I177" s="125">
        <f>IFERROR(H177/D174,"-")</f>
        <v>0.31805929919137466</v>
      </c>
      <c r="J177" s="282">
        <v>422293450</v>
      </c>
      <c r="K177" s="232">
        <f t="shared" si="14"/>
        <v>596459.67514124291</v>
      </c>
      <c r="L177" s="122"/>
    </row>
    <row r="178" spans="2:12" ht="14.25" customHeight="1">
      <c r="B178" s="483"/>
      <c r="C178" s="484"/>
      <c r="D178" s="481"/>
      <c r="E178" s="222">
        <v>5</v>
      </c>
      <c r="F178" s="292" t="s">
        <v>248</v>
      </c>
      <c r="G178" s="220" t="s">
        <v>235</v>
      </c>
      <c r="H178" s="225">
        <v>578</v>
      </c>
      <c r="I178" s="125">
        <f>IFERROR(H178/D174,"-")</f>
        <v>0.25965858041329737</v>
      </c>
      <c r="J178" s="282">
        <v>42299778</v>
      </c>
      <c r="K178" s="232">
        <f t="shared" si="14"/>
        <v>73183.006920415224</v>
      </c>
      <c r="L178" s="122"/>
    </row>
    <row r="179" spans="2:12" ht="14.25" customHeight="1">
      <c r="B179" s="483"/>
      <c r="C179" s="484"/>
      <c r="D179" s="481"/>
      <c r="E179" s="222">
        <v>6</v>
      </c>
      <c r="F179" s="292" t="s">
        <v>196</v>
      </c>
      <c r="G179" s="220" t="s">
        <v>197</v>
      </c>
      <c r="H179" s="225">
        <v>476</v>
      </c>
      <c r="I179" s="125">
        <f>IFERROR(H179/D174,"-")</f>
        <v>0.21383647798742139</v>
      </c>
      <c r="J179" s="282">
        <v>302910636</v>
      </c>
      <c r="K179" s="232">
        <f t="shared" si="14"/>
        <v>636366.8823529412</v>
      </c>
      <c r="L179" s="122"/>
    </row>
    <row r="180" spans="2:12" ht="14.25" customHeight="1">
      <c r="B180" s="483"/>
      <c r="C180" s="484"/>
      <c r="D180" s="481"/>
      <c r="E180" s="222">
        <v>7</v>
      </c>
      <c r="F180" s="292" t="s">
        <v>247</v>
      </c>
      <c r="G180" s="220" t="s">
        <v>234</v>
      </c>
      <c r="H180" s="225">
        <v>456</v>
      </c>
      <c r="I180" s="125">
        <f>IFERROR(H180/D174,"-")</f>
        <v>0.20485175202156333</v>
      </c>
      <c r="J180" s="282">
        <v>89065556</v>
      </c>
      <c r="K180" s="232">
        <f t="shared" si="14"/>
        <v>195319.20175438595</v>
      </c>
      <c r="L180" s="122"/>
    </row>
    <row r="181" spans="2:12" ht="14.25" customHeight="1">
      <c r="B181" s="483"/>
      <c r="C181" s="484"/>
      <c r="D181" s="481"/>
      <c r="E181" s="222">
        <v>8</v>
      </c>
      <c r="F181" s="292" t="s">
        <v>150</v>
      </c>
      <c r="G181" s="220" t="s">
        <v>151</v>
      </c>
      <c r="H181" s="225">
        <v>418</v>
      </c>
      <c r="I181" s="125">
        <f>IFERROR(H181/D174,"-")</f>
        <v>0.18778077268643306</v>
      </c>
      <c r="J181" s="282">
        <v>22518904</v>
      </c>
      <c r="K181" s="232">
        <f t="shared" si="14"/>
        <v>53872.976076555024</v>
      </c>
      <c r="L181" s="122"/>
    </row>
    <row r="182" spans="2:12" ht="14.25" customHeight="1">
      <c r="B182" s="483"/>
      <c r="C182" s="484"/>
      <c r="D182" s="481"/>
      <c r="E182" s="222">
        <v>9</v>
      </c>
      <c r="F182" s="292" t="s">
        <v>249</v>
      </c>
      <c r="G182" s="220" t="s">
        <v>236</v>
      </c>
      <c r="H182" s="225">
        <v>417</v>
      </c>
      <c r="I182" s="125">
        <f>IFERROR(H182/D174,"-")</f>
        <v>0.18733153638814015</v>
      </c>
      <c r="J182" s="282">
        <v>48295036</v>
      </c>
      <c r="K182" s="232">
        <f t="shared" si="14"/>
        <v>115815.43405275779</v>
      </c>
      <c r="L182" s="122"/>
    </row>
    <row r="183" spans="2:12" ht="14.25" customHeight="1">
      <c r="B183" s="483"/>
      <c r="C183" s="484"/>
      <c r="D183" s="482"/>
      <c r="E183" s="252">
        <v>10</v>
      </c>
      <c r="F183" s="294" t="s">
        <v>152</v>
      </c>
      <c r="G183" s="286" t="s">
        <v>153</v>
      </c>
      <c r="H183" s="287">
        <v>339</v>
      </c>
      <c r="I183" s="253">
        <f>IFERROR(H183/D174,"-")</f>
        <v>0.15229110512129379</v>
      </c>
      <c r="J183" s="288">
        <v>6507626</v>
      </c>
      <c r="K183" s="254">
        <f t="shared" si="14"/>
        <v>19196.536873156343</v>
      </c>
      <c r="L183" s="122"/>
    </row>
    <row r="184" spans="2:12" ht="14.25" customHeight="1">
      <c r="B184" s="483">
        <v>19</v>
      </c>
      <c r="C184" s="484" t="s">
        <v>81</v>
      </c>
      <c r="D184" s="480">
        <f t="shared" ref="D184" si="20">VLOOKUP(C184,$N$4:$O$77,2,FALSE)</f>
        <v>1550</v>
      </c>
      <c r="E184" s="221">
        <v>1</v>
      </c>
      <c r="F184" s="291" t="s">
        <v>244</v>
      </c>
      <c r="G184" s="219" t="s">
        <v>231</v>
      </c>
      <c r="H184" s="280">
        <v>658</v>
      </c>
      <c r="I184" s="119">
        <f>IFERROR(H184/D184,"-")</f>
        <v>0.42451612903225805</v>
      </c>
      <c r="J184" s="281">
        <v>99130368</v>
      </c>
      <c r="K184" s="231">
        <f t="shared" si="14"/>
        <v>150654.05471124619</v>
      </c>
      <c r="L184" s="122"/>
    </row>
    <row r="185" spans="2:12" ht="14.25" customHeight="1">
      <c r="B185" s="483"/>
      <c r="C185" s="484"/>
      <c r="D185" s="481"/>
      <c r="E185" s="222">
        <v>2</v>
      </c>
      <c r="F185" s="292" t="s">
        <v>154</v>
      </c>
      <c r="G185" s="262" t="s">
        <v>155</v>
      </c>
      <c r="H185" s="225">
        <v>595</v>
      </c>
      <c r="I185" s="125">
        <f>IFERROR(H185/D184,"-")</f>
        <v>0.38387096774193546</v>
      </c>
      <c r="J185" s="282">
        <v>12728240</v>
      </c>
      <c r="K185" s="232">
        <f t="shared" si="14"/>
        <v>21392</v>
      </c>
      <c r="L185" s="122"/>
    </row>
    <row r="186" spans="2:12" ht="14.25" customHeight="1">
      <c r="B186" s="483"/>
      <c r="C186" s="484"/>
      <c r="D186" s="481"/>
      <c r="E186" s="222">
        <v>3</v>
      </c>
      <c r="F186" s="292" t="s">
        <v>246</v>
      </c>
      <c r="G186" s="220" t="s">
        <v>233</v>
      </c>
      <c r="H186" s="225">
        <v>549</v>
      </c>
      <c r="I186" s="125">
        <f>IFERROR(H186/D184,"-")</f>
        <v>0.35419354838709677</v>
      </c>
      <c r="J186" s="282">
        <v>343135204</v>
      </c>
      <c r="K186" s="232">
        <f t="shared" si="14"/>
        <v>625018.58652094717</v>
      </c>
      <c r="L186" s="122"/>
    </row>
    <row r="187" spans="2:12" ht="14.25" customHeight="1">
      <c r="B187" s="483"/>
      <c r="C187" s="484"/>
      <c r="D187" s="481"/>
      <c r="E187" s="222">
        <v>4</v>
      </c>
      <c r="F187" s="292" t="s">
        <v>245</v>
      </c>
      <c r="G187" s="220" t="s">
        <v>232</v>
      </c>
      <c r="H187" s="225">
        <v>489</v>
      </c>
      <c r="I187" s="125">
        <f>IFERROR(H187/D184,"-")</f>
        <v>0.31548387096774194</v>
      </c>
      <c r="J187" s="282">
        <v>18973866</v>
      </c>
      <c r="K187" s="232">
        <f t="shared" si="14"/>
        <v>38801.361963190182</v>
      </c>
      <c r="L187" s="122"/>
    </row>
    <row r="188" spans="2:12" ht="14.25" customHeight="1">
      <c r="B188" s="483"/>
      <c r="C188" s="484"/>
      <c r="D188" s="481"/>
      <c r="E188" s="222">
        <v>5</v>
      </c>
      <c r="F188" s="292" t="s">
        <v>248</v>
      </c>
      <c r="G188" s="220" t="s">
        <v>235</v>
      </c>
      <c r="H188" s="225">
        <v>373</v>
      </c>
      <c r="I188" s="125">
        <f>IFERROR(H188/D184,"-")</f>
        <v>0.24064516129032257</v>
      </c>
      <c r="J188" s="282">
        <v>30514762</v>
      </c>
      <c r="K188" s="232">
        <f t="shared" si="14"/>
        <v>81809.013404825731</v>
      </c>
      <c r="L188" s="122"/>
    </row>
    <row r="189" spans="2:12" ht="14.25" customHeight="1">
      <c r="B189" s="483"/>
      <c r="C189" s="484"/>
      <c r="D189" s="481"/>
      <c r="E189" s="222">
        <v>6</v>
      </c>
      <c r="F189" s="292" t="s">
        <v>196</v>
      </c>
      <c r="G189" s="220" t="s">
        <v>197</v>
      </c>
      <c r="H189" s="225">
        <v>360</v>
      </c>
      <c r="I189" s="125">
        <f>IFERROR(H189/D184,"-")</f>
        <v>0.23225806451612904</v>
      </c>
      <c r="J189" s="282">
        <v>222547470</v>
      </c>
      <c r="K189" s="232">
        <f t="shared" si="14"/>
        <v>618187.41666666663</v>
      </c>
      <c r="L189" s="122"/>
    </row>
    <row r="190" spans="2:12" ht="14.25" customHeight="1">
      <c r="B190" s="483"/>
      <c r="C190" s="484"/>
      <c r="D190" s="481"/>
      <c r="E190" s="222">
        <v>7</v>
      </c>
      <c r="F190" s="292" t="s">
        <v>247</v>
      </c>
      <c r="G190" s="220" t="s">
        <v>234</v>
      </c>
      <c r="H190" s="225">
        <v>327</v>
      </c>
      <c r="I190" s="125">
        <f>IFERROR(H190/D184,"-")</f>
        <v>0.21096774193548387</v>
      </c>
      <c r="J190" s="282">
        <v>76297298</v>
      </c>
      <c r="K190" s="232">
        <f t="shared" si="14"/>
        <v>233325.07033639145</v>
      </c>
      <c r="L190" s="122"/>
    </row>
    <row r="191" spans="2:12" ht="14.25" customHeight="1">
      <c r="B191" s="483"/>
      <c r="C191" s="484"/>
      <c r="D191" s="481"/>
      <c r="E191" s="222">
        <v>8</v>
      </c>
      <c r="F191" s="292" t="s">
        <v>150</v>
      </c>
      <c r="G191" s="220" t="s">
        <v>151</v>
      </c>
      <c r="H191" s="225">
        <v>297</v>
      </c>
      <c r="I191" s="125">
        <f>IFERROR(H191/D184,"-")</f>
        <v>0.19161290322580646</v>
      </c>
      <c r="J191" s="282">
        <v>13428026</v>
      </c>
      <c r="K191" s="232">
        <f t="shared" si="14"/>
        <v>45212.208754208754</v>
      </c>
      <c r="L191" s="122"/>
    </row>
    <row r="192" spans="2:12" ht="14.25" customHeight="1">
      <c r="B192" s="483"/>
      <c r="C192" s="484"/>
      <c r="D192" s="481"/>
      <c r="E192" s="222">
        <v>9</v>
      </c>
      <c r="F192" s="292" t="s">
        <v>249</v>
      </c>
      <c r="G192" s="220" t="s">
        <v>236</v>
      </c>
      <c r="H192" s="225">
        <v>262</v>
      </c>
      <c r="I192" s="125">
        <f>IFERROR(H192/D184,"-")</f>
        <v>0.16903225806451613</v>
      </c>
      <c r="J192" s="282">
        <v>17595468</v>
      </c>
      <c r="K192" s="232">
        <f t="shared" si="14"/>
        <v>67158.274809160299</v>
      </c>
      <c r="L192" s="122"/>
    </row>
    <row r="193" spans="2:12" ht="14.25" customHeight="1">
      <c r="B193" s="483"/>
      <c r="C193" s="484"/>
      <c r="D193" s="482"/>
      <c r="E193" s="223">
        <v>10</v>
      </c>
      <c r="F193" s="293" t="s">
        <v>189</v>
      </c>
      <c r="G193" s="257" t="s">
        <v>190</v>
      </c>
      <c r="H193" s="226">
        <v>252</v>
      </c>
      <c r="I193" s="132">
        <f>IFERROR(H193/D184,"-")</f>
        <v>0.16258064516129031</v>
      </c>
      <c r="J193" s="284">
        <v>137005118</v>
      </c>
      <c r="K193" s="233">
        <f t="shared" si="14"/>
        <v>543671.10317460319</v>
      </c>
      <c r="L193" s="122"/>
    </row>
    <row r="194" spans="2:12" ht="14.25" customHeight="1">
      <c r="B194" s="483">
        <v>20</v>
      </c>
      <c r="C194" s="460" t="s">
        <v>82</v>
      </c>
      <c r="D194" s="480">
        <f t="shared" ref="D194" si="21">VLOOKUP(C194,$N$4:$O$77,2,FALSE)</f>
        <v>1844</v>
      </c>
      <c r="E194" s="221">
        <v>1</v>
      </c>
      <c r="F194" s="291" t="s">
        <v>154</v>
      </c>
      <c r="G194" s="219" t="s">
        <v>155</v>
      </c>
      <c r="H194" s="280">
        <v>789</v>
      </c>
      <c r="I194" s="119">
        <f>IFERROR(H194/D194,"-")</f>
        <v>0.42787418655097614</v>
      </c>
      <c r="J194" s="281">
        <v>19785122</v>
      </c>
      <c r="K194" s="231">
        <f t="shared" si="14"/>
        <v>25076.200253485425</v>
      </c>
      <c r="L194" s="122"/>
    </row>
    <row r="195" spans="2:12" ht="14.25" customHeight="1">
      <c r="B195" s="483"/>
      <c r="C195" s="461"/>
      <c r="D195" s="481"/>
      <c r="E195" s="222">
        <v>2</v>
      </c>
      <c r="F195" s="292" t="s">
        <v>244</v>
      </c>
      <c r="G195" s="262" t="s">
        <v>231</v>
      </c>
      <c r="H195" s="225">
        <v>738</v>
      </c>
      <c r="I195" s="125">
        <f>IFERROR(H195/D194,"-")</f>
        <v>0.40021691973969631</v>
      </c>
      <c r="J195" s="282">
        <v>83690362</v>
      </c>
      <c r="K195" s="232">
        <f t="shared" si="14"/>
        <v>113401.57452574525</v>
      </c>
      <c r="L195" s="122"/>
    </row>
    <row r="196" spans="2:12" ht="14.25" customHeight="1">
      <c r="B196" s="483"/>
      <c r="C196" s="461"/>
      <c r="D196" s="481"/>
      <c r="E196" s="222">
        <v>3</v>
      </c>
      <c r="F196" s="292" t="s">
        <v>246</v>
      </c>
      <c r="G196" s="220" t="s">
        <v>233</v>
      </c>
      <c r="H196" s="225">
        <v>674</v>
      </c>
      <c r="I196" s="125">
        <f>IFERROR(H196/D194,"-")</f>
        <v>0.36550976138828634</v>
      </c>
      <c r="J196" s="282">
        <v>287175344</v>
      </c>
      <c r="K196" s="232">
        <f t="shared" ref="K196:K259" si="22">IFERROR(J196/H196,"-")</f>
        <v>426076.17804154305</v>
      </c>
      <c r="L196" s="122"/>
    </row>
    <row r="197" spans="2:12" ht="14.25" customHeight="1">
      <c r="B197" s="483"/>
      <c r="C197" s="461"/>
      <c r="D197" s="481"/>
      <c r="E197" s="222">
        <v>4</v>
      </c>
      <c r="F197" s="292" t="s">
        <v>245</v>
      </c>
      <c r="G197" s="220" t="s">
        <v>232</v>
      </c>
      <c r="H197" s="225">
        <v>649</v>
      </c>
      <c r="I197" s="125">
        <f>IFERROR(H197/D194,"-")</f>
        <v>0.35195227765726683</v>
      </c>
      <c r="J197" s="282">
        <v>29230490</v>
      </c>
      <c r="K197" s="232">
        <f t="shared" si="22"/>
        <v>45039.275808936829</v>
      </c>
      <c r="L197" s="122"/>
    </row>
    <row r="198" spans="2:12" ht="14.25" customHeight="1">
      <c r="B198" s="483"/>
      <c r="C198" s="461"/>
      <c r="D198" s="481"/>
      <c r="E198" s="222">
        <v>5</v>
      </c>
      <c r="F198" s="292" t="s">
        <v>196</v>
      </c>
      <c r="G198" s="220" t="s">
        <v>197</v>
      </c>
      <c r="H198" s="225">
        <v>447</v>
      </c>
      <c r="I198" s="125">
        <f>IFERROR(H198/D194,"-")</f>
        <v>0.24240780911062906</v>
      </c>
      <c r="J198" s="282">
        <v>243722966</v>
      </c>
      <c r="K198" s="232">
        <f t="shared" si="22"/>
        <v>545241.53467561526</v>
      </c>
      <c r="L198" s="122"/>
    </row>
    <row r="199" spans="2:12" ht="14.25" customHeight="1">
      <c r="B199" s="483"/>
      <c r="C199" s="461"/>
      <c r="D199" s="481"/>
      <c r="E199" s="222">
        <v>6</v>
      </c>
      <c r="F199" s="292" t="s">
        <v>247</v>
      </c>
      <c r="G199" s="220" t="s">
        <v>234</v>
      </c>
      <c r="H199" s="225">
        <v>442</v>
      </c>
      <c r="I199" s="125">
        <f>IFERROR(H199/D194,"-")</f>
        <v>0.23969631236442515</v>
      </c>
      <c r="J199" s="282">
        <v>116767052</v>
      </c>
      <c r="K199" s="232">
        <f t="shared" si="22"/>
        <v>264178.85067873303</v>
      </c>
      <c r="L199" s="122"/>
    </row>
    <row r="200" spans="2:12" ht="14.25" customHeight="1">
      <c r="B200" s="483"/>
      <c r="C200" s="461"/>
      <c r="D200" s="481"/>
      <c r="E200" s="222">
        <v>7</v>
      </c>
      <c r="F200" s="292" t="s">
        <v>249</v>
      </c>
      <c r="G200" s="220" t="s">
        <v>236</v>
      </c>
      <c r="H200" s="225">
        <v>393</v>
      </c>
      <c r="I200" s="125">
        <f>IFERROR(H200/D194,"-")</f>
        <v>0.21312364425162689</v>
      </c>
      <c r="J200" s="282">
        <v>31199730</v>
      </c>
      <c r="K200" s="232">
        <f t="shared" si="22"/>
        <v>79388.625954198476</v>
      </c>
      <c r="L200" s="122"/>
    </row>
    <row r="201" spans="2:12" ht="14.25" customHeight="1">
      <c r="B201" s="483"/>
      <c r="C201" s="461"/>
      <c r="D201" s="481"/>
      <c r="E201" s="222">
        <v>8</v>
      </c>
      <c r="F201" s="292" t="s">
        <v>248</v>
      </c>
      <c r="G201" s="220" t="s">
        <v>235</v>
      </c>
      <c r="H201" s="225">
        <v>387</v>
      </c>
      <c r="I201" s="125">
        <f>IFERROR(H201/D194,"-")</f>
        <v>0.2098698481561822</v>
      </c>
      <c r="J201" s="282">
        <v>30204670</v>
      </c>
      <c r="K201" s="232">
        <f t="shared" si="22"/>
        <v>78048.24289405685</v>
      </c>
      <c r="L201" s="122"/>
    </row>
    <row r="202" spans="2:12" ht="14.25" customHeight="1">
      <c r="B202" s="483"/>
      <c r="C202" s="461"/>
      <c r="D202" s="481"/>
      <c r="E202" s="222">
        <v>9</v>
      </c>
      <c r="F202" s="292" t="s">
        <v>150</v>
      </c>
      <c r="G202" s="220" t="s">
        <v>151</v>
      </c>
      <c r="H202" s="225">
        <v>353</v>
      </c>
      <c r="I202" s="125">
        <f>IFERROR(H202/D194,"-")</f>
        <v>0.19143167028199568</v>
      </c>
      <c r="J202" s="282">
        <v>12358602</v>
      </c>
      <c r="K202" s="232">
        <f t="shared" si="22"/>
        <v>35010.203966005669</v>
      </c>
      <c r="L202" s="122"/>
    </row>
    <row r="203" spans="2:12" ht="14.25" customHeight="1">
      <c r="B203" s="483"/>
      <c r="C203" s="462"/>
      <c r="D203" s="482"/>
      <c r="E203" s="252">
        <v>10</v>
      </c>
      <c r="F203" s="294" t="s">
        <v>189</v>
      </c>
      <c r="G203" s="286" t="s">
        <v>190</v>
      </c>
      <c r="H203" s="287">
        <v>341</v>
      </c>
      <c r="I203" s="253">
        <f>IFERROR(H203/D194,"-")</f>
        <v>0.18492407809110628</v>
      </c>
      <c r="J203" s="288">
        <v>179405238</v>
      </c>
      <c r="K203" s="254">
        <f t="shared" si="22"/>
        <v>526115.06744868041</v>
      </c>
      <c r="L203" s="122"/>
    </row>
    <row r="204" spans="2:12" ht="14.25" customHeight="1">
      <c r="B204" s="483">
        <v>21</v>
      </c>
      <c r="C204" s="460" t="s">
        <v>83</v>
      </c>
      <c r="D204" s="480">
        <f t="shared" ref="D204" si="23">VLOOKUP(C204,$N$4:$O$77,2,FALSE)</f>
        <v>1431</v>
      </c>
      <c r="E204" s="221">
        <v>1</v>
      </c>
      <c r="F204" s="291" t="s">
        <v>244</v>
      </c>
      <c r="G204" s="219" t="s">
        <v>231</v>
      </c>
      <c r="H204" s="280">
        <v>607</v>
      </c>
      <c r="I204" s="119">
        <f>IFERROR(H204/D204,"-")</f>
        <v>0.42417889587700908</v>
      </c>
      <c r="J204" s="281">
        <v>80705378</v>
      </c>
      <c r="K204" s="231">
        <f t="shared" si="22"/>
        <v>132957.78912685337</v>
      </c>
      <c r="L204" s="122"/>
    </row>
    <row r="205" spans="2:12" ht="14.25" customHeight="1">
      <c r="B205" s="483"/>
      <c r="C205" s="461"/>
      <c r="D205" s="481"/>
      <c r="E205" s="222">
        <v>2</v>
      </c>
      <c r="F205" s="292" t="s">
        <v>154</v>
      </c>
      <c r="G205" s="262" t="s">
        <v>155</v>
      </c>
      <c r="H205" s="225">
        <v>577</v>
      </c>
      <c r="I205" s="125">
        <f>IFERROR(H205/D204,"-")</f>
        <v>0.403214535290007</v>
      </c>
      <c r="J205" s="282">
        <v>15803348</v>
      </c>
      <c r="K205" s="232">
        <f t="shared" si="22"/>
        <v>27388.81802426343</v>
      </c>
      <c r="L205" s="122"/>
    </row>
    <row r="206" spans="2:12" ht="14.25" customHeight="1">
      <c r="B206" s="483"/>
      <c r="C206" s="461"/>
      <c r="D206" s="481"/>
      <c r="E206" s="222">
        <v>3</v>
      </c>
      <c r="F206" s="292" t="s">
        <v>245</v>
      </c>
      <c r="G206" s="220" t="s">
        <v>232</v>
      </c>
      <c r="H206" s="225">
        <v>497</v>
      </c>
      <c r="I206" s="125">
        <f>IFERROR(H206/D204,"-")</f>
        <v>0.34730957372466809</v>
      </c>
      <c r="J206" s="282">
        <v>14474462</v>
      </c>
      <c r="K206" s="232">
        <f t="shared" si="22"/>
        <v>29123.665995975854</v>
      </c>
      <c r="L206" s="122"/>
    </row>
    <row r="207" spans="2:12" ht="14.25" customHeight="1">
      <c r="B207" s="483"/>
      <c r="C207" s="461"/>
      <c r="D207" s="481"/>
      <c r="E207" s="222">
        <v>4</v>
      </c>
      <c r="F207" s="292" t="s">
        <v>246</v>
      </c>
      <c r="G207" s="220" t="s">
        <v>233</v>
      </c>
      <c r="H207" s="225">
        <v>442</v>
      </c>
      <c r="I207" s="125">
        <f>IFERROR(H207/D204,"-")</f>
        <v>0.30887491264849753</v>
      </c>
      <c r="J207" s="282">
        <v>205371650</v>
      </c>
      <c r="K207" s="232">
        <f t="shared" si="22"/>
        <v>464641.74208144797</v>
      </c>
      <c r="L207" s="122"/>
    </row>
    <row r="208" spans="2:12" ht="14.25" customHeight="1">
      <c r="B208" s="483"/>
      <c r="C208" s="461"/>
      <c r="D208" s="481"/>
      <c r="E208" s="222">
        <v>5</v>
      </c>
      <c r="F208" s="292" t="s">
        <v>196</v>
      </c>
      <c r="G208" s="220" t="s">
        <v>197</v>
      </c>
      <c r="H208" s="225">
        <v>353</v>
      </c>
      <c r="I208" s="125">
        <f>IFERROR(H208/D204,"-")</f>
        <v>0.24668064290705799</v>
      </c>
      <c r="J208" s="282">
        <v>176606152</v>
      </c>
      <c r="K208" s="232">
        <f t="shared" si="22"/>
        <v>500300.71388101985</v>
      </c>
      <c r="L208" s="122"/>
    </row>
    <row r="209" spans="2:12" ht="14.25" customHeight="1">
      <c r="B209" s="483"/>
      <c r="C209" s="461"/>
      <c r="D209" s="481"/>
      <c r="E209" s="222">
        <v>6</v>
      </c>
      <c r="F209" s="292" t="s">
        <v>247</v>
      </c>
      <c r="G209" s="220" t="s">
        <v>234</v>
      </c>
      <c r="H209" s="225">
        <v>347</v>
      </c>
      <c r="I209" s="125">
        <f>IFERROR(H209/D204,"-")</f>
        <v>0.24248777078965758</v>
      </c>
      <c r="J209" s="282">
        <v>76998914</v>
      </c>
      <c r="K209" s="232">
        <f t="shared" si="22"/>
        <v>221898.88760806917</v>
      </c>
      <c r="L209" s="122"/>
    </row>
    <row r="210" spans="2:12" ht="14.25" customHeight="1">
      <c r="B210" s="483"/>
      <c r="C210" s="461"/>
      <c r="D210" s="481"/>
      <c r="E210" s="222">
        <v>7</v>
      </c>
      <c r="F210" s="292" t="s">
        <v>249</v>
      </c>
      <c r="G210" s="220" t="s">
        <v>236</v>
      </c>
      <c r="H210" s="225">
        <v>335</v>
      </c>
      <c r="I210" s="125">
        <f>IFERROR(H210/D204,"-")</f>
        <v>0.23410202655485673</v>
      </c>
      <c r="J210" s="282">
        <v>43041220</v>
      </c>
      <c r="K210" s="232">
        <f t="shared" si="22"/>
        <v>128481.25373134328</v>
      </c>
      <c r="L210" s="122"/>
    </row>
    <row r="211" spans="2:12" ht="14.25" customHeight="1">
      <c r="B211" s="483"/>
      <c r="C211" s="461"/>
      <c r="D211" s="481"/>
      <c r="E211" s="222">
        <v>8</v>
      </c>
      <c r="F211" s="292" t="s">
        <v>248</v>
      </c>
      <c r="G211" s="220" t="s">
        <v>235</v>
      </c>
      <c r="H211" s="225">
        <v>299</v>
      </c>
      <c r="I211" s="125">
        <f>IFERROR(H211/D204,"-")</f>
        <v>0.20894479385045422</v>
      </c>
      <c r="J211" s="282">
        <v>18908232</v>
      </c>
      <c r="K211" s="232">
        <f t="shared" si="22"/>
        <v>63238.234113712373</v>
      </c>
      <c r="L211" s="122"/>
    </row>
    <row r="212" spans="2:12" ht="14.25" customHeight="1">
      <c r="B212" s="483"/>
      <c r="C212" s="461"/>
      <c r="D212" s="481"/>
      <c r="E212" s="222">
        <v>9</v>
      </c>
      <c r="F212" s="292" t="s">
        <v>150</v>
      </c>
      <c r="G212" s="220" t="s">
        <v>151</v>
      </c>
      <c r="H212" s="225">
        <v>285</v>
      </c>
      <c r="I212" s="125">
        <f>IFERROR(H212/D204,"-")</f>
        <v>0.19916142557651992</v>
      </c>
      <c r="J212" s="282">
        <v>10415040</v>
      </c>
      <c r="K212" s="232">
        <f t="shared" si="22"/>
        <v>36544</v>
      </c>
      <c r="L212" s="122"/>
    </row>
    <row r="213" spans="2:12" ht="14.25" customHeight="1">
      <c r="B213" s="483"/>
      <c r="C213" s="462"/>
      <c r="D213" s="482"/>
      <c r="E213" s="252">
        <v>10</v>
      </c>
      <c r="F213" s="294" t="s">
        <v>189</v>
      </c>
      <c r="G213" s="286" t="s">
        <v>190</v>
      </c>
      <c r="H213" s="287">
        <v>250</v>
      </c>
      <c r="I213" s="253">
        <f>IFERROR(H213/D204,"-")</f>
        <v>0.17470300489168414</v>
      </c>
      <c r="J213" s="288">
        <v>124192272</v>
      </c>
      <c r="K213" s="254">
        <f t="shared" si="22"/>
        <v>496769.08799999999</v>
      </c>
      <c r="L213" s="122"/>
    </row>
    <row r="214" spans="2:12" ht="14.25" customHeight="1">
      <c r="B214" s="483">
        <v>22</v>
      </c>
      <c r="C214" s="460" t="s">
        <v>64</v>
      </c>
      <c r="D214" s="480">
        <f t="shared" ref="D214" si="24">VLOOKUP(C214,$N$4:$O$77,2,FALSE)</f>
        <v>2035</v>
      </c>
      <c r="E214" s="221">
        <v>1</v>
      </c>
      <c r="F214" s="291" t="s">
        <v>244</v>
      </c>
      <c r="G214" s="219" t="s">
        <v>231</v>
      </c>
      <c r="H214" s="280">
        <v>739</v>
      </c>
      <c r="I214" s="119">
        <f>IFERROR(H214/D214,"-")</f>
        <v>0.36314496314496314</v>
      </c>
      <c r="J214" s="281">
        <v>140134994</v>
      </c>
      <c r="K214" s="231">
        <f t="shared" si="22"/>
        <v>189627.86738836265</v>
      </c>
      <c r="L214" s="122"/>
    </row>
    <row r="215" spans="2:12" ht="14.25" customHeight="1">
      <c r="B215" s="483"/>
      <c r="C215" s="461"/>
      <c r="D215" s="481"/>
      <c r="E215" s="222">
        <v>2</v>
      </c>
      <c r="F215" s="292" t="s">
        <v>246</v>
      </c>
      <c r="G215" s="262" t="s">
        <v>233</v>
      </c>
      <c r="H215" s="225">
        <v>681</v>
      </c>
      <c r="I215" s="125">
        <f>IFERROR(H215/D214,"-")</f>
        <v>0.33464373464373465</v>
      </c>
      <c r="J215" s="282">
        <v>259566382</v>
      </c>
      <c r="K215" s="232">
        <f t="shared" si="22"/>
        <v>381154.74596182082</v>
      </c>
      <c r="L215" s="122"/>
    </row>
    <row r="216" spans="2:12" ht="14.25" customHeight="1">
      <c r="B216" s="483"/>
      <c r="C216" s="461"/>
      <c r="D216" s="481"/>
      <c r="E216" s="222">
        <v>3</v>
      </c>
      <c r="F216" s="292" t="s">
        <v>154</v>
      </c>
      <c r="G216" s="220" t="s">
        <v>155</v>
      </c>
      <c r="H216" s="225">
        <v>680</v>
      </c>
      <c r="I216" s="125">
        <f>IFERROR(H216/D214,"-")</f>
        <v>0.33415233415233414</v>
      </c>
      <c r="J216" s="282">
        <v>15448434</v>
      </c>
      <c r="K216" s="232">
        <f t="shared" si="22"/>
        <v>22718.285294117646</v>
      </c>
      <c r="L216" s="122"/>
    </row>
    <row r="217" spans="2:12" ht="14.25" customHeight="1">
      <c r="B217" s="483"/>
      <c r="C217" s="461"/>
      <c r="D217" s="481"/>
      <c r="E217" s="222">
        <v>4</v>
      </c>
      <c r="F217" s="292" t="s">
        <v>245</v>
      </c>
      <c r="G217" s="220" t="s">
        <v>232</v>
      </c>
      <c r="H217" s="225">
        <v>662</v>
      </c>
      <c r="I217" s="125">
        <f>IFERROR(H217/D214,"-")</f>
        <v>0.3253071253071253</v>
      </c>
      <c r="J217" s="282">
        <v>38084266</v>
      </c>
      <c r="K217" s="232">
        <f t="shared" si="22"/>
        <v>57529.102719033232</v>
      </c>
      <c r="L217" s="122"/>
    </row>
    <row r="218" spans="2:12" ht="14.25" customHeight="1">
      <c r="B218" s="483"/>
      <c r="C218" s="461"/>
      <c r="D218" s="481"/>
      <c r="E218" s="222">
        <v>5</v>
      </c>
      <c r="F218" s="292" t="s">
        <v>196</v>
      </c>
      <c r="G218" s="220" t="s">
        <v>197</v>
      </c>
      <c r="H218" s="225">
        <v>467</v>
      </c>
      <c r="I218" s="125">
        <f>IFERROR(H218/D214,"-")</f>
        <v>0.22948402948402949</v>
      </c>
      <c r="J218" s="282">
        <v>279401302</v>
      </c>
      <c r="K218" s="232">
        <f t="shared" si="22"/>
        <v>598289.72591006418</v>
      </c>
      <c r="L218" s="122"/>
    </row>
    <row r="219" spans="2:12" ht="14.25" customHeight="1">
      <c r="B219" s="483"/>
      <c r="C219" s="461"/>
      <c r="D219" s="481"/>
      <c r="E219" s="222">
        <v>6</v>
      </c>
      <c r="F219" s="292" t="s">
        <v>248</v>
      </c>
      <c r="G219" s="220" t="s">
        <v>235</v>
      </c>
      <c r="H219" s="225">
        <v>444</v>
      </c>
      <c r="I219" s="125">
        <f>IFERROR(H219/D214,"-")</f>
        <v>0.21818181818181817</v>
      </c>
      <c r="J219" s="282">
        <v>21571136</v>
      </c>
      <c r="K219" s="232">
        <f t="shared" si="22"/>
        <v>48583.639639639638</v>
      </c>
      <c r="L219" s="122"/>
    </row>
    <row r="220" spans="2:12" ht="14.25" customHeight="1">
      <c r="B220" s="483"/>
      <c r="C220" s="461"/>
      <c r="D220" s="481"/>
      <c r="E220" s="222">
        <v>7</v>
      </c>
      <c r="F220" s="292" t="s">
        <v>247</v>
      </c>
      <c r="G220" s="220" t="s">
        <v>234</v>
      </c>
      <c r="H220" s="225">
        <v>413</v>
      </c>
      <c r="I220" s="125">
        <f>IFERROR(H220/D214,"-")</f>
        <v>0.20294840294840294</v>
      </c>
      <c r="J220" s="282">
        <v>101829478</v>
      </c>
      <c r="K220" s="232">
        <f t="shared" si="22"/>
        <v>246560.47941888619</v>
      </c>
      <c r="L220" s="122"/>
    </row>
    <row r="221" spans="2:12" ht="14.25" customHeight="1">
      <c r="B221" s="483"/>
      <c r="C221" s="461"/>
      <c r="D221" s="481"/>
      <c r="E221" s="222">
        <v>8</v>
      </c>
      <c r="F221" s="292" t="s">
        <v>150</v>
      </c>
      <c r="G221" s="220" t="s">
        <v>151</v>
      </c>
      <c r="H221" s="225">
        <v>401</v>
      </c>
      <c r="I221" s="125">
        <f>IFERROR(H221/D214,"-")</f>
        <v>0.19705159705159705</v>
      </c>
      <c r="J221" s="282">
        <v>23488068</v>
      </c>
      <c r="K221" s="232">
        <f t="shared" si="22"/>
        <v>58573.73566084788</v>
      </c>
      <c r="L221" s="122"/>
    </row>
    <row r="222" spans="2:12" ht="14.25" customHeight="1">
      <c r="B222" s="483"/>
      <c r="C222" s="461"/>
      <c r="D222" s="481"/>
      <c r="E222" s="222">
        <v>9</v>
      </c>
      <c r="F222" s="292" t="s">
        <v>156</v>
      </c>
      <c r="G222" s="220" t="s">
        <v>157</v>
      </c>
      <c r="H222" s="225">
        <v>340</v>
      </c>
      <c r="I222" s="125">
        <f>IFERROR(H222/D214,"-")</f>
        <v>0.16707616707616707</v>
      </c>
      <c r="J222" s="282">
        <v>108187380</v>
      </c>
      <c r="K222" s="232">
        <f t="shared" si="22"/>
        <v>318198.17647058825</v>
      </c>
      <c r="L222" s="122"/>
    </row>
    <row r="223" spans="2:12" ht="14.25" customHeight="1">
      <c r="B223" s="483"/>
      <c r="C223" s="461"/>
      <c r="D223" s="482"/>
      <c r="E223" s="223">
        <v>10</v>
      </c>
      <c r="F223" s="293" t="s">
        <v>249</v>
      </c>
      <c r="G223" s="257" t="s">
        <v>236</v>
      </c>
      <c r="H223" s="226">
        <v>332</v>
      </c>
      <c r="I223" s="132">
        <f>IFERROR(H223/D214,"-")</f>
        <v>0.16314496314496316</v>
      </c>
      <c r="J223" s="284">
        <v>41965880</v>
      </c>
      <c r="K223" s="233">
        <f t="shared" si="22"/>
        <v>126403.2530120482</v>
      </c>
      <c r="L223" s="122"/>
    </row>
    <row r="224" spans="2:12" ht="14.25" customHeight="1">
      <c r="B224" s="483">
        <v>23</v>
      </c>
      <c r="C224" s="460" t="s">
        <v>84</v>
      </c>
      <c r="D224" s="480">
        <f t="shared" ref="D224" si="25">VLOOKUP(C224,$N$4:$O$77,2,FALSE)</f>
        <v>2786</v>
      </c>
      <c r="E224" s="221">
        <v>1</v>
      </c>
      <c r="F224" s="291" t="s">
        <v>244</v>
      </c>
      <c r="G224" s="219" t="s">
        <v>231</v>
      </c>
      <c r="H224" s="280">
        <v>1218</v>
      </c>
      <c r="I224" s="119">
        <f>IFERROR(H224/D224,"-")</f>
        <v>0.43718592964824121</v>
      </c>
      <c r="J224" s="281">
        <v>232519244</v>
      </c>
      <c r="K224" s="231">
        <f t="shared" si="22"/>
        <v>190902.49917898193</v>
      </c>
      <c r="L224" s="122"/>
    </row>
    <row r="225" spans="2:12" ht="14.25" customHeight="1">
      <c r="B225" s="483"/>
      <c r="C225" s="461"/>
      <c r="D225" s="481"/>
      <c r="E225" s="222">
        <v>2</v>
      </c>
      <c r="F225" s="292" t="s">
        <v>154</v>
      </c>
      <c r="G225" s="262" t="s">
        <v>155</v>
      </c>
      <c r="H225" s="225">
        <v>1105</v>
      </c>
      <c r="I225" s="125">
        <f>IFERROR(H225/D224,"-")</f>
        <v>0.39662598707824837</v>
      </c>
      <c r="J225" s="282">
        <v>19749794</v>
      </c>
      <c r="K225" s="232">
        <f t="shared" si="22"/>
        <v>17873.116742081449</v>
      </c>
      <c r="L225" s="122"/>
    </row>
    <row r="226" spans="2:12" ht="14.25" customHeight="1">
      <c r="B226" s="483"/>
      <c r="C226" s="461"/>
      <c r="D226" s="481"/>
      <c r="E226" s="222">
        <v>3</v>
      </c>
      <c r="F226" s="292" t="s">
        <v>245</v>
      </c>
      <c r="G226" s="220" t="s">
        <v>232</v>
      </c>
      <c r="H226" s="225">
        <v>1007</v>
      </c>
      <c r="I226" s="125">
        <f>IFERROR(H226/D224,"-")</f>
        <v>0.36145010768126346</v>
      </c>
      <c r="J226" s="282">
        <v>53776330</v>
      </c>
      <c r="K226" s="232">
        <f t="shared" si="22"/>
        <v>53402.512413108241</v>
      </c>
      <c r="L226" s="122"/>
    </row>
    <row r="227" spans="2:12" ht="14.25" customHeight="1">
      <c r="B227" s="483"/>
      <c r="C227" s="461"/>
      <c r="D227" s="481"/>
      <c r="E227" s="222">
        <v>4</v>
      </c>
      <c r="F227" s="292" t="s">
        <v>246</v>
      </c>
      <c r="G227" s="220" t="s">
        <v>233</v>
      </c>
      <c r="H227" s="225">
        <v>960</v>
      </c>
      <c r="I227" s="125">
        <f>IFERROR(H227/D224,"-")</f>
        <v>0.34458004307250539</v>
      </c>
      <c r="J227" s="282">
        <v>476234444</v>
      </c>
      <c r="K227" s="232">
        <f t="shared" si="22"/>
        <v>496077.54583333334</v>
      </c>
      <c r="L227" s="122"/>
    </row>
    <row r="228" spans="2:12" ht="14.25" customHeight="1">
      <c r="B228" s="483"/>
      <c r="C228" s="461"/>
      <c r="D228" s="481"/>
      <c r="E228" s="222">
        <v>5</v>
      </c>
      <c r="F228" s="292" t="s">
        <v>248</v>
      </c>
      <c r="G228" s="220" t="s">
        <v>235</v>
      </c>
      <c r="H228" s="225">
        <v>732</v>
      </c>
      <c r="I228" s="125">
        <f>IFERROR(H228/D224,"-")</f>
        <v>0.26274228284278534</v>
      </c>
      <c r="J228" s="282">
        <v>40129820</v>
      </c>
      <c r="K228" s="232">
        <f t="shared" si="22"/>
        <v>54822.158469945352</v>
      </c>
      <c r="L228" s="122"/>
    </row>
    <row r="229" spans="2:12" ht="14.25" customHeight="1">
      <c r="B229" s="483"/>
      <c r="C229" s="461"/>
      <c r="D229" s="481"/>
      <c r="E229" s="222">
        <v>6</v>
      </c>
      <c r="F229" s="292" t="s">
        <v>196</v>
      </c>
      <c r="G229" s="220" t="s">
        <v>197</v>
      </c>
      <c r="H229" s="225">
        <v>706</v>
      </c>
      <c r="I229" s="125">
        <f>IFERROR(H229/D224,"-")</f>
        <v>0.25340990667623836</v>
      </c>
      <c r="J229" s="282">
        <v>405775632</v>
      </c>
      <c r="K229" s="232">
        <f t="shared" si="22"/>
        <v>574753.01983002829</v>
      </c>
      <c r="L229" s="122"/>
    </row>
    <row r="230" spans="2:12" ht="14.25" customHeight="1">
      <c r="B230" s="483"/>
      <c r="C230" s="461"/>
      <c r="D230" s="481"/>
      <c r="E230" s="222">
        <v>7</v>
      </c>
      <c r="F230" s="292" t="s">
        <v>249</v>
      </c>
      <c r="G230" s="220" t="s">
        <v>236</v>
      </c>
      <c r="H230" s="225">
        <v>604</v>
      </c>
      <c r="I230" s="125">
        <f>IFERROR(H230/D224,"-")</f>
        <v>0.21679827709978464</v>
      </c>
      <c r="J230" s="282">
        <v>61797674</v>
      </c>
      <c r="K230" s="232">
        <f t="shared" si="22"/>
        <v>102314.0298013245</v>
      </c>
      <c r="L230" s="122"/>
    </row>
    <row r="231" spans="2:12" ht="14.25" customHeight="1">
      <c r="B231" s="483"/>
      <c r="C231" s="461"/>
      <c r="D231" s="481"/>
      <c r="E231" s="222">
        <v>8</v>
      </c>
      <c r="F231" s="292" t="s">
        <v>247</v>
      </c>
      <c r="G231" s="220" t="s">
        <v>234</v>
      </c>
      <c r="H231" s="225">
        <v>528</v>
      </c>
      <c r="I231" s="125">
        <f>IFERROR(H231/D224,"-")</f>
        <v>0.18951902368987797</v>
      </c>
      <c r="J231" s="282">
        <v>108850880</v>
      </c>
      <c r="K231" s="232">
        <f t="shared" si="22"/>
        <v>206156.9696969697</v>
      </c>
      <c r="L231" s="122"/>
    </row>
    <row r="232" spans="2:12" ht="14.25" customHeight="1">
      <c r="B232" s="483"/>
      <c r="C232" s="461"/>
      <c r="D232" s="481"/>
      <c r="E232" s="222">
        <v>9</v>
      </c>
      <c r="F232" s="292" t="s">
        <v>150</v>
      </c>
      <c r="G232" s="220" t="s">
        <v>151</v>
      </c>
      <c r="H232" s="225">
        <v>522</v>
      </c>
      <c r="I232" s="125">
        <f>IFERROR(H232/D224,"-")</f>
        <v>0.18736539842067479</v>
      </c>
      <c r="J232" s="282">
        <v>22100770</v>
      </c>
      <c r="K232" s="232">
        <f t="shared" si="22"/>
        <v>42338.639846743295</v>
      </c>
      <c r="L232" s="122"/>
    </row>
    <row r="233" spans="2:12" ht="14.25" customHeight="1">
      <c r="B233" s="483"/>
      <c r="C233" s="461"/>
      <c r="D233" s="482"/>
      <c r="E233" s="223">
        <v>10</v>
      </c>
      <c r="F233" s="293" t="s">
        <v>252</v>
      </c>
      <c r="G233" s="257" t="s">
        <v>239</v>
      </c>
      <c r="H233" s="226">
        <v>469</v>
      </c>
      <c r="I233" s="132">
        <f>IFERROR(H233/D224,"-")</f>
        <v>0.16834170854271358</v>
      </c>
      <c r="J233" s="284">
        <v>51885646</v>
      </c>
      <c r="K233" s="233">
        <f t="shared" si="22"/>
        <v>110630.37526652453</v>
      </c>
      <c r="L233" s="122"/>
    </row>
    <row r="234" spans="2:12" ht="14.25" customHeight="1">
      <c r="B234" s="483">
        <v>24</v>
      </c>
      <c r="C234" s="484" t="s">
        <v>85</v>
      </c>
      <c r="D234" s="480">
        <f t="shared" ref="D234" si="26">VLOOKUP(C234,$N$4:$O$77,2,FALSE)</f>
        <v>1566</v>
      </c>
      <c r="E234" s="221">
        <v>1</v>
      </c>
      <c r="F234" s="291" t="s">
        <v>244</v>
      </c>
      <c r="G234" s="219" t="s">
        <v>231</v>
      </c>
      <c r="H234" s="280">
        <v>627</v>
      </c>
      <c r="I234" s="119">
        <f>IFERROR(H234/D234,"-")</f>
        <v>0.4003831417624521</v>
      </c>
      <c r="J234" s="281">
        <v>108550388</v>
      </c>
      <c r="K234" s="231">
        <f t="shared" si="22"/>
        <v>173126.61562998404</v>
      </c>
      <c r="L234" s="122"/>
    </row>
    <row r="235" spans="2:12" ht="14.25" customHeight="1">
      <c r="B235" s="483"/>
      <c r="C235" s="484"/>
      <c r="D235" s="481"/>
      <c r="E235" s="222">
        <v>2</v>
      </c>
      <c r="F235" s="292" t="s">
        <v>154</v>
      </c>
      <c r="G235" s="262" t="s">
        <v>155</v>
      </c>
      <c r="H235" s="225">
        <v>598</v>
      </c>
      <c r="I235" s="125">
        <f>IFERROR(H235/D234,"-")</f>
        <v>0.38186462324393361</v>
      </c>
      <c r="J235" s="282">
        <v>11470894</v>
      </c>
      <c r="K235" s="232">
        <f t="shared" si="22"/>
        <v>19182.096989966554</v>
      </c>
      <c r="L235" s="122"/>
    </row>
    <row r="236" spans="2:12" ht="14.25" customHeight="1">
      <c r="B236" s="483"/>
      <c r="C236" s="484"/>
      <c r="D236" s="481"/>
      <c r="E236" s="222">
        <v>3</v>
      </c>
      <c r="F236" s="292" t="s">
        <v>246</v>
      </c>
      <c r="G236" s="220" t="s">
        <v>233</v>
      </c>
      <c r="H236" s="225">
        <v>525</v>
      </c>
      <c r="I236" s="125">
        <f>IFERROR(H236/D234,"-")</f>
        <v>0.33524904214559387</v>
      </c>
      <c r="J236" s="282">
        <v>258916032</v>
      </c>
      <c r="K236" s="232">
        <f t="shared" si="22"/>
        <v>493173.39428571431</v>
      </c>
      <c r="L236" s="122"/>
    </row>
    <row r="237" spans="2:12" ht="14.25" customHeight="1">
      <c r="B237" s="483"/>
      <c r="C237" s="484"/>
      <c r="D237" s="481"/>
      <c r="E237" s="222">
        <v>4</v>
      </c>
      <c r="F237" s="292" t="s">
        <v>245</v>
      </c>
      <c r="G237" s="220" t="s">
        <v>232</v>
      </c>
      <c r="H237" s="225">
        <v>515</v>
      </c>
      <c r="I237" s="125">
        <f>IFERROR(H237/D234,"-")</f>
        <v>0.3288633461047254</v>
      </c>
      <c r="J237" s="282">
        <v>18582188</v>
      </c>
      <c r="K237" s="232">
        <f t="shared" si="22"/>
        <v>36081.918446601943</v>
      </c>
      <c r="L237" s="122"/>
    </row>
    <row r="238" spans="2:12" ht="14.25" customHeight="1">
      <c r="B238" s="483"/>
      <c r="C238" s="484"/>
      <c r="D238" s="481"/>
      <c r="E238" s="222">
        <v>5</v>
      </c>
      <c r="F238" s="292" t="s">
        <v>196</v>
      </c>
      <c r="G238" s="220" t="s">
        <v>197</v>
      </c>
      <c r="H238" s="225">
        <v>356</v>
      </c>
      <c r="I238" s="125">
        <f>IFERROR(H238/D234,"-")</f>
        <v>0.227330779054917</v>
      </c>
      <c r="J238" s="282">
        <v>242828438</v>
      </c>
      <c r="K238" s="232">
        <f t="shared" si="22"/>
        <v>682102.35393258429</v>
      </c>
      <c r="L238" s="122"/>
    </row>
    <row r="239" spans="2:12" ht="14.25" customHeight="1">
      <c r="B239" s="483"/>
      <c r="C239" s="484"/>
      <c r="D239" s="481"/>
      <c r="E239" s="222">
        <v>6</v>
      </c>
      <c r="F239" s="292" t="s">
        <v>247</v>
      </c>
      <c r="G239" s="220" t="s">
        <v>234</v>
      </c>
      <c r="H239" s="225">
        <v>297</v>
      </c>
      <c r="I239" s="125">
        <f>IFERROR(H239/D234,"-")</f>
        <v>0.18965517241379309</v>
      </c>
      <c r="J239" s="282">
        <v>69529298</v>
      </c>
      <c r="K239" s="232">
        <f t="shared" si="22"/>
        <v>234105.38047138049</v>
      </c>
      <c r="L239" s="122"/>
    </row>
    <row r="240" spans="2:12" ht="14.25" customHeight="1">
      <c r="B240" s="483"/>
      <c r="C240" s="484"/>
      <c r="D240" s="481"/>
      <c r="E240" s="222">
        <v>7</v>
      </c>
      <c r="F240" s="292" t="s">
        <v>249</v>
      </c>
      <c r="G240" s="220" t="s">
        <v>236</v>
      </c>
      <c r="H240" s="225">
        <v>290</v>
      </c>
      <c r="I240" s="125">
        <f>IFERROR(H240/D234,"-")</f>
        <v>0.18518518518518517</v>
      </c>
      <c r="J240" s="282">
        <v>15460234</v>
      </c>
      <c r="K240" s="232">
        <f t="shared" si="22"/>
        <v>53311.151724137933</v>
      </c>
      <c r="L240" s="122"/>
    </row>
    <row r="241" spans="2:12" ht="14.25" customHeight="1">
      <c r="B241" s="483"/>
      <c r="C241" s="484"/>
      <c r="D241" s="481"/>
      <c r="E241" s="222">
        <v>8</v>
      </c>
      <c r="F241" s="292" t="s">
        <v>152</v>
      </c>
      <c r="G241" s="220" t="s">
        <v>153</v>
      </c>
      <c r="H241" s="225">
        <v>281</v>
      </c>
      <c r="I241" s="125">
        <f>IFERROR(H241/D234,"-")</f>
        <v>0.17943805874840357</v>
      </c>
      <c r="J241" s="282">
        <v>3558646</v>
      </c>
      <c r="K241" s="232">
        <f t="shared" si="22"/>
        <v>12664.220640569394</v>
      </c>
      <c r="L241" s="122"/>
    </row>
    <row r="242" spans="2:12" ht="14.25" customHeight="1">
      <c r="B242" s="483"/>
      <c r="C242" s="484"/>
      <c r="D242" s="481"/>
      <c r="E242" s="222">
        <v>9</v>
      </c>
      <c r="F242" s="292" t="s">
        <v>150</v>
      </c>
      <c r="G242" s="220" t="s">
        <v>151</v>
      </c>
      <c r="H242" s="225">
        <v>269</v>
      </c>
      <c r="I242" s="125">
        <f>IFERROR(H242/D234,"-")</f>
        <v>0.17177522349936142</v>
      </c>
      <c r="J242" s="282">
        <v>17472422</v>
      </c>
      <c r="K242" s="232">
        <f t="shared" si="22"/>
        <v>64953.241635687729</v>
      </c>
      <c r="L242" s="122"/>
    </row>
    <row r="243" spans="2:12" ht="14.25" customHeight="1">
      <c r="B243" s="483"/>
      <c r="C243" s="484"/>
      <c r="D243" s="482"/>
      <c r="E243" s="252">
        <v>10</v>
      </c>
      <c r="F243" s="294" t="s">
        <v>248</v>
      </c>
      <c r="G243" s="286" t="s">
        <v>235</v>
      </c>
      <c r="H243" s="287">
        <v>258</v>
      </c>
      <c r="I243" s="253">
        <f>IFERROR(H243/D234,"-")</f>
        <v>0.16475095785440613</v>
      </c>
      <c r="J243" s="288">
        <v>17824274</v>
      </c>
      <c r="K243" s="254">
        <f t="shared" si="22"/>
        <v>69086.333333333328</v>
      </c>
      <c r="L243" s="122"/>
    </row>
    <row r="244" spans="2:12" ht="14.25" customHeight="1">
      <c r="B244" s="483">
        <v>25</v>
      </c>
      <c r="C244" s="484" t="s">
        <v>86</v>
      </c>
      <c r="D244" s="480">
        <f t="shared" ref="D244" si="27">VLOOKUP(C244,$N$4:$O$77,2,FALSE)</f>
        <v>884</v>
      </c>
      <c r="E244" s="221">
        <v>1</v>
      </c>
      <c r="F244" s="291" t="s">
        <v>244</v>
      </c>
      <c r="G244" s="219" t="s">
        <v>231</v>
      </c>
      <c r="H244" s="280">
        <v>344</v>
      </c>
      <c r="I244" s="119">
        <f>IFERROR(H244/D244,"-")</f>
        <v>0.38914027149321267</v>
      </c>
      <c r="J244" s="281">
        <v>62326064</v>
      </c>
      <c r="K244" s="231">
        <f t="shared" si="22"/>
        <v>181180.41860465117</v>
      </c>
      <c r="L244" s="122"/>
    </row>
    <row r="245" spans="2:12" ht="14.25" customHeight="1">
      <c r="B245" s="483"/>
      <c r="C245" s="484"/>
      <c r="D245" s="481"/>
      <c r="E245" s="222">
        <v>2</v>
      </c>
      <c r="F245" s="292" t="s">
        <v>154</v>
      </c>
      <c r="G245" s="262" t="s">
        <v>155</v>
      </c>
      <c r="H245" s="225">
        <v>327</v>
      </c>
      <c r="I245" s="125">
        <f>IFERROR(H245/D244,"-")</f>
        <v>0.36990950226244346</v>
      </c>
      <c r="J245" s="282">
        <v>4602350</v>
      </c>
      <c r="K245" s="232">
        <f t="shared" si="22"/>
        <v>14074.464831804282</v>
      </c>
      <c r="L245" s="122"/>
    </row>
    <row r="246" spans="2:12" ht="14.25" customHeight="1">
      <c r="B246" s="483"/>
      <c r="C246" s="484"/>
      <c r="D246" s="481"/>
      <c r="E246" s="222">
        <v>3</v>
      </c>
      <c r="F246" s="292" t="s">
        <v>246</v>
      </c>
      <c r="G246" s="220" t="s">
        <v>233</v>
      </c>
      <c r="H246" s="225">
        <v>294</v>
      </c>
      <c r="I246" s="125">
        <f>IFERROR(H246/D244,"-")</f>
        <v>0.33257918552036198</v>
      </c>
      <c r="J246" s="282">
        <v>114796470</v>
      </c>
      <c r="K246" s="232">
        <f t="shared" si="22"/>
        <v>390464.18367346941</v>
      </c>
      <c r="L246" s="122"/>
    </row>
    <row r="247" spans="2:12" ht="14.25" customHeight="1">
      <c r="B247" s="483"/>
      <c r="C247" s="484"/>
      <c r="D247" s="481"/>
      <c r="E247" s="222">
        <v>4</v>
      </c>
      <c r="F247" s="292" t="s">
        <v>245</v>
      </c>
      <c r="G247" s="220" t="s">
        <v>232</v>
      </c>
      <c r="H247" s="225">
        <v>288</v>
      </c>
      <c r="I247" s="125">
        <f>IFERROR(H247/D244,"-")</f>
        <v>0.32579185520361992</v>
      </c>
      <c r="J247" s="282">
        <v>14761066</v>
      </c>
      <c r="K247" s="232">
        <f t="shared" si="22"/>
        <v>51253.701388888891</v>
      </c>
      <c r="L247" s="122"/>
    </row>
    <row r="248" spans="2:12" ht="14.25" customHeight="1">
      <c r="B248" s="483"/>
      <c r="C248" s="484"/>
      <c r="D248" s="481"/>
      <c r="E248" s="222">
        <v>5</v>
      </c>
      <c r="F248" s="292" t="s">
        <v>196</v>
      </c>
      <c r="G248" s="220" t="s">
        <v>197</v>
      </c>
      <c r="H248" s="225">
        <v>217</v>
      </c>
      <c r="I248" s="125">
        <f>IFERROR(H248/D244,"-")</f>
        <v>0.24547511312217193</v>
      </c>
      <c r="J248" s="282">
        <v>130621082</v>
      </c>
      <c r="K248" s="232">
        <f t="shared" si="22"/>
        <v>601940.47004608298</v>
      </c>
      <c r="L248" s="122"/>
    </row>
    <row r="249" spans="2:12" ht="14.25" customHeight="1">
      <c r="B249" s="483"/>
      <c r="C249" s="484"/>
      <c r="D249" s="481"/>
      <c r="E249" s="222">
        <v>6</v>
      </c>
      <c r="F249" s="292" t="s">
        <v>249</v>
      </c>
      <c r="G249" s="220" t="s">
        <v>236</v>
      </c>
      <c r="H249" s="225">
        <v>172</v>
      </c>
      <c r="I249" s="125">
        <f>IFERROR(H249/D244,"-")</f>
        <v>0.19457013574660634</v>
      </c>
      <c r="J249" s="282">
        <v>23578312</v>
      </c>
      <c r="K249" s="232">
        <f t="shared" si="22"/>
        <v>137083.20930232559</v>
      </c>
      <c r="L249" s="122"/>
    </row>
    <row r="250" spans="2:12" ht="14.25" customHeight="1">
      <c r="B250" s="483"/>
      <c r="C250" s="484"/>
      <c r="D250" s="481"/>
      <c r="E250" s="222">
        <v>7</v>
      </c>
      <c r="F250" s="292" t="s">
        <v>150</v>
      </c>
      <c r="G250" s="220" t="s">
        <v>151</v>
      </c>
      <c r="H250" s="225">
        <v>159</v>
      </c>
      <c r="I250" s="125">
        <f>IFERROR(H250/D244,"-")</f>
        <v>0.17986425339366516</v>
      </c>
      <c r="J250" s="282">
        <v>4238644</v>
      </c>
      <c r="K250" s="232">
        <f t="shared" si="22"/>
        <v>26658.138364779876</v>
      </c>
      <c r="L250" s="122"/>
    </row>
    <row r="251" spans="2:12" ht="14.25" customHeight="1">
      <c r="B251" s="483"/>
      <c r="C251" s="484"/>
      <c r="D251" s="481"/>
      <c r="E251" s="222">
        <v>8</v>
      </c>
      <c r="F251" s="292" t="s">
        <v>247</v>
      </c>
      <c r="G251" s="220" t="s">
        <v>234</v>
      </c>
      <c r="H251" s="225">
        <v>157</v>
      </c>
      <c r="I251" s="125">
        <f>IFERROR(H251/D244,"-")</f>
        <v>0.17760180995475114</v>
      </c>
      <c r="J251" s="282">
        <v>32976348</v>
      </c>
      <c r="K251" s="232">
        <f t="shared" si="22"/>
        <v>210040.4331210191</v>
      </c>
      <c r="L251" s="122"/>
    </row>
    <row r="252" spans="2:12" ht="14.25" customHeight="1">
      <c r="B252" s="483"/>
      <c r="C252" s="484"/>
      <c r="D252" s="481"/>
      <c r="E252" s="222">
        <v>9</v>
      </c>
      <c r="F252" s="292" t="s">
        <v>248</v>
      </c>
      <c r="G252" s="220" t="s">
        <v>235</v>
      </c>
      <c r="H252" s="225">
        <v>156</v>
      </c>
      <c r="I252" s="125">
        <f>IFERROR(H252/D244,"-")</f>
        <v>0.17647058823529413</v>
      </c>
      <c r="J252" s="282">
        <v>6633212</v>
      </c>
      <c r="K252" s="232">
        <f t="shared" si="22"/>
        <v>42520.589743589742</v>
      </c>
      <c r="L252" s="122"/>
    </row>
    <row r="253" spans="2:12" ht="14.25" customHeight="1">
      <c r="B253" s="483"/>
      <c r="C253" s="484"/>
      <c r="D253" s="482"/>
      <c r="E253" s="252">
        <v>10</v>
      </c>
      <c r="F253" s="294" t="s">
        <v>152</v>
      </c>
      <c r="G253" s="286" t="s">
        <v>153</v>
      </c>
      <c r="H253" s="287">
        <v>147</v>
      </c>
      <c r="I253" s="253">
        <f>IFERROR(H253/D244,"-")</f>
        <v>0.16628959276018099</v>
      </c>
      <c r="J253" s="288">
        <v>2038142</v>
      </c>
      <c r="K253" s="254">
        <f t="shared" si="22"/>
        <v>13864.911564625851</v>
      </c>
      <c r="L253" s="122"/>
    </row>
    <row r="254" spans="2:12" ht="14.25" customHeight="1">
      <c r="B254" s="483">
        <v>26</v>
      </c>
      <c r="C254" s="460" t="s">
        <v>36</v>
      </c>
      <c r="D254" s="480">
        <f t="shared" ref="D254" si="28">VLOOKUP(C254,$N$4:$O$77,2,FALSE)</f>
        <v>12693</v>
      </c>
      <c r="E254" s="221">
        <v>1</v>
      </c>
      <c r="F254" s="291" t="s">
        <v>244</v>
      </c>
      <c r="G254" s="219" t="s">
        <v>231</v>
      </c>
      <c r="H254" s="280">
        <v>4499</v>
      </c>
      <c r="I254" s="119">
        <f>IFERROR(H254/D254,"-")</f>
        <v>0.35444733317576615</v>
      </c>
      <c r="J254" s="281">
        <v>779317830</v>
      </c>
      <c r="K254" s="231">
        <f t="shared" si="22"/>
        <v>173220.23338519671</v>
      </c>
      <c r="L254" s="122"/>
    </row>
    <row r="255" spans="2:12" ht="14.25" customHeight="1">
      <c r="B255" s="483"/>
      <c r="C255" s="461"/>
      <c r="D255" s="481"/>
      <c r="E255" s="222">
        <v>2</v>
      </c>
      <c r="F255" s="292" t="s">
        <v>154</v>
      </c>
      <c r="G255" s="262" t="s">
        <v>155</v>
      </c>
      <c r="H255" s="225">
        <v>4147</v>
      </c>
      <c r="I255" s="125">
        <f>IFERROR(H255/D254,"-")</f>
        <v>0.32671551248719766</v>
      </c>
      <c r="J255" s="282">
        <v>68573522</v>
      </c>
      <c r="K255" s="232">
        <f t="shared" si="22"/>
        <v>16535.69375452134</v>
      </c>
      <c r="L255" s="122"/>
    </row>
    <row r="256" spans="2:12" ht="14.25" customHeight="1">
      <c r="B256" s="483"/>
      <c r="C256" s="461"/>
      <c r="D256" s="481"/>
      <c r="E256" s="222">
        <v>3</v>
      </c>
      <c r="F256" s="292" t="s">
        <v>245</v>
      </c>
      <c r="G256" s="220" t="s">
        <v>232</v>
      </c>
      <c r="H256" s="225">
        <v>3965</v>
      </c>
      <c r="I256" s="125">
        <f>IFERROR(H256/D254,"-")</f>
        <v>0.31237690065390372</v>
      </c>
      <c r="J256" s="282">
        <v>190854886</v>
      </c>
      <c r="K256" s="232">
        <f t="shared" si="22"/>
        <v>48134.901891551075</v>
      </c>
      <c r="L256" s="122"/>
    </row>
    <row r="257" spans="2:12" ht="14.25" customHeight="1">
      <c r="B257" s="483"/>
      <c r="C257" s="461"/>
      <c r="D257" s="481"/>
      <c r="E257" s="222">
        <v>4</v>
      </c>
      <c r="F257" s="292" t="s">
        <v>246</v>
      </c>
      <c r="G257" s="220" t="s">
        <v>233</v>
      </c>
      <c r="H257" s="225">
        <v>3235</v>
      </c>
      <c r="I257" s="125">
        <f>IFERROR(H257/D254,"-")</f>
        <v>0.25486488615772473</v>
      </c>
      <c r="J257" s="282">
        <v>1411437736</v>
      </c>
      <c r="K257" s="232">
        <f t="shared" si="22"/>
        <v>436302.2367851623</v>
      </c>
      <c r="L257" s="122"/>
    </row>
    <row r="258" spans="2:12" ht="14.25" customHeight="1">
      <c r="B258" s="483"/>
      <c r="C258" s="461"/>
      <c r="D258" s="481"/>
      <c r="E258" s="222">
        <v>5</v>
      </c>
      <c r="F258" s="292" t="s">
        <v>196</v>
      </c>
      <c r="G258" s="220" t="s">
        <v>197</v>
      </c>
      <c r="H258" s="225">
        <v>2287</v>
      </c>
      <c r="I258" s="125">
        <f>IFERROR(H258/D254,"-")</f>
        <v>0.18017805089419364</v>
      </c>
      <c r="J258" s="282">
        <v>1167821110</v>
      </c>
      <c r="K258" s="232">
        <f t="shared" si="22"/>
        <v>510634.50371665938</v>
      </c>
      <c r="L258" s="122"/>
    </row>
    <row r="259" spans="2:12" ht="14.25" customHeight="1">
      <c r="B259" s="483"/>
      <c r="C259" s="461"/>
      <c r="D259" s="481"/>
      <c r="E259" s="222">
        <v>6</v>
      </c>
      <c r="F259" s="292" t="s">
        <v>247</v>
      </c>
      <c r="G259" s="220" t="s">
        <v>234</v>
      </c>
      <c r="H259" s="225">
        <v>2252</v>
      </c>
      <c r="I259" s="125">
        <f>IFERROR(H259/D254,"-")</f>
        <v>0.17742062554163712</v>
      </c>
      <c r="J259" s="282">
        <v>461450328</v>
      </c>
      <c r="K259" s="232">
        <f t="shared" si="22"/>
        <v>204906.89520426287</v>
      </c>
      <c r="L259" s="122"/>
    </row>
    <row r="260" spans="2:12" ht="14.25" customHeight="1">
      <c r="B260" s="483"/>
      <c r="C260" s="461"/>
      <c r="D260" s="481"/>
      <c r="E260" s="222">
        <v>7</v>
      </c>
      <c r="F260" s="292" t="s">
        <v>150</v>
      </c>
      <c r="G260" s="220" t="s">
        <v>151</v>
      </c>
      <c r="H260" s="225">
        <v>2106</v>
      </c>
      <c r="I260" s="125">
        <f>IFERROR(H260/D254,"-")</f>
        <v>0.16591822264240133</v>
      </c>
      <c r="J260" s="282">
        <v>89220986</v>
      </c>
      <c r="K260" s="232">
        <f t="shared" ref="K260:K323" si="29">IFERROR(J260/H260,"-")</f>
        <v>42365.14055080722</v>
      </c>
      <c r="L260" s="122"/>
    </row>
    <row r="261" spans="2:12" ht="14.25" customHeight="1">
      <c r="B261" s="483"/>
      <c r="C261" s="461"/>
      <c r="D261" s="481"/>
      <c r="E261" s="222">
        <v>8</v>
      </c>
      <c r="F261" s="292" t="s">
        <v>248</v>
      </c>
      <c r="G261" s="220" t="s">
        <v>235</v>
      </c>
      <c r="H261" s="225">
        <v>1988</v>
      </c>
      <c r="I261" s="125">
        <f>IFERROR(H261/D254,"-")</f>
        <v>0.15662176002521075</v>
      </c>
      <c r="J261" s="282">
        <v>117170978</v>
      </c>
      <c r="K261" s="232">
        <f t="shared" si="29"/>
        <v>58939.123742454729</v>
      </c>
      <c r="L261" s="122"/>
    </row>
    <row r="262" spans="2:12" ht="14.25" customHeight="1">
      <c r="B262" s="483"/>
      <c r="C262" s="461"/>
      <c r="D262" s="481"/>
      <c r="E262" s="222">
        <v>9</v>
      </c>
      <c r="F262" s="292" t="s">
        <v>249</v>
      </c>
      <c r="G262" s="220" t="s">
        <v>236</v>
      </c>
      <c r="H262" s="225">
        <v>1973</v>
      </c>
      <c r="I262" s="125">
        <f>IFERROR(H262/D254,"-")</f>
        <v>0.15544000630268651</v>
      </c>
      <c r="J262" s="282">
        <v>111058780</v>
      </c>
      <c r="K262" s="232">
        <f t="shared" si="29"/>
        <v>56289.295489102886</v>
      </c>
      <c r="L262" s="122"/>
    </row>
    <row r="263" spans="2:12" ht="14.25" customHeight="1">
      <c r="B263" s="483"/>
      <c r="C263" s="461"/>
      <c r="D263" s="482"/>
      <c r="E263" s="223">
        <v>10</v>
      </c>
      <c r="F263" s="293" t="s">
        <v>152</v>
      </c>
      <c r="G263" s="257" t="s">
        <v>153</v>
      </c>
      <c r="H263" s="226">
        <v>1712</v>
      </c>
      <c r="I263" s="132">
        <f>IFERROR(H263/D254,"-")</f>
        <v>0.13487749153076498</v>
      </c>
      <c r="J263" s="284">
        <v>22237984</v>
      </c>
      <c r="K263" s="233">
        <f t="shared" si="29"/>
        <v>12989.476635514018</v>
      </c>
      <c r="L263" s="122"/>
    </row>
    <row r="264" spans="2:12" ht="14.25" customHeight="1">
      <c r="B264" s="483">
        <v>27</v>
      </c>
      <c r="C264" s="460" t="s">
        <v>37</v>
      </c>
      <c r="D264" s="480">
        <f t="shared" ref="D264" si="30">VLOOKUP(C264,$N$4:$O$77,2,FALSE)</f>
        <v>2136</v>
      </c>
      <c r="E264" s="221">
        <v>1</v>
      </c>
      <c r="F264" s="291" t="s">
        <v>244</v>
      </c>
      <c r="G264" s="219" t="s">
        <v>231</v>
      </c>
      <c r="H264" s="280">
        <v>728</v>
      </c>
      <c r="I264" s="119">
        <f>IFERROR(H264/D264,"-")</f>
        <v>0.34082397003745318</v>
      </c>
      <c r="J264" s="281">
        <v>115532148</v>
      </c>
      <c r="K264" s="231">
        <f t="shared" si="29"/>
        <v>158698.00549450549</v>
      </c>
      <c r="L264" s="122"/>
    </row>
    <row r="265" spans="2:12" ht="14.25" customHeight="1">
      <c r="B265" s="483"/>
      <c r="C265" s="461"/>
      <c r="D265" s="481"/>
      <c r="E265" s="222">
        <v>2</v>
      </c>
      <c r="F265" s="292" t="s">
        <v>154</v>
      </c>
      <c r="G265" s="262" t="s">
        <v>155</v>
      </c>
      <c r="H265" s="225">
        <v>716</v>
      </c>
      <c r="I265" s="125">
        <f>IFERROR(H265/D264,"-")</f>
        <v>0.33520599250936328</v>
      </c>
      <c r="J265" s="282">
        <v>9633978</v>
      </c>
      <c r="K265" s="232">
        <f t="shared" si="29"/>
        <v>13455.276536312849</v>
      </c>
      <c r="L265" s="122"/>
    </row>
    <row r="266" spans="2:12" ht="14.25" customHeight="1">
      <c r="B266" s="483"/>
      <c r="C266" s="461"/>
      <c r="D266" s="481"/>
      <c r="E266" s="222">
        <v>3</v>
      </c>
      <c r="F266" s="292" t="s">
        <v>245</v>
      </c>
      <c r="G266" s="220" t="s">
        <v>232</v>
      </c>
      <c r="H266" s="225">
        <v>655</v>
      </c>
      <c r="I266" s="125">
        <f>IFERROR(H266/D264,"-")</f>
        <v>0.30664794007490637</v>
      </c>
      <c r="J266" s="282">
        <v>32715400</v>
      </c>
      <c r="K266" s="232">
        <f t="shared" si="29"/>
        <v>49947.175572519081</v>
      </c>
      <c r="L266" s="122"/>
    </row>
    <row r="267" spans="2:12" ht="14.25" customHeight="1">
      <c r="B267" s="483"/>
      <c r="C267" s="461"/>
      <c r="D267" s="481"/>
      <c r="E267" s="222">
        <v>4</v>
      </c>
      <c r="F267" s="292" t="s">
        <v>246</v>
      </c>
      <c r="G267" s="220" t="s">
        <v>233</v>
      </c>
      <c r="H267" s="225">
        <v>562</v>
      </c>
      <c r="I267" s="125">
        <f>IFERROR(H267/D264,"-")</f>
        <v>0.26310861423220971</v>
      </c>
      <c r="J267" s="282">
        <v>243914064</v>
      </c>
      <c r="K267" s="232">
        <f t="shared" si="29"/>
        <v>434010.79003558721</v>
      </c>
      <c r="L267" s="122"/>
    </row>
    <row r="268" spans="2:12" ht="14.25" customHeight="1">
      <c r="B268" s="483"/>
      <c r="C268" s="461"/>
      <c r="D268" s="481"/>
      <c r="E268" s="222">
        <v>5</v>
      </c>
      <c r="F268" s="292" t="s">
        <v>247</v>
      </c>
      <c r="G268" s="220" t="s">
        <v>234</v>
      </c>
      <c r="H268" s="225">
        <v>431</v>
      </c>
      <c r="I268" s="125">
        <f>IFERROR(H268/D264,"-")</f>
        <v>0.20177902621722846</v>
      </c>
      <c r="J268" s="282">
        <v>93028886</v>
      </c>
      <c r="K268" s="232">
        <f t="shared" si="29"/>
        <v>215844.283062645</v>
      </c>
      <c r="L268" s="122"/>
    </row>
    <row r="269" spans="2:12" ht="14.25" customHeight="1">
      <c r="B269" s="483"/>
      <c r="C269" s="461"/>
      <c r="D269" s="481"/>
      <c r="E269" s="222">
        <v>6</v>
      </c>
      <c r="F269" s="292" t="s">
        <v>196</v>
      </c>
      <c r="G269" s="220" t="s">
        <v>197</v>
      </c>
      <c r="H269" s="225">
        <v>419</v>
      </c>
      <c r="I269" s="125">
        <f>IFERROR(H269/D264,"-")</f>
        <v>0.19616104868913858</v>
      </c>
      <c r="J269" s="282">
        <v>248290524</v>
      </c>
      <c r="K269" s="232">
        <f t="shared" si="29"/>
        <v>592578.81622911699</v>
      </c>
      <c r="L269" s="122"/>
    </row>
    <row r="270" spans="2:12" ht="14.25" customHeight="1">
      <c r="B270" s="483"/>
      <c r="C270" s="461"/>
      <c r="D270" s="481"/>
      <c r="E270" s="222">
        <v>7</v>
      </c>
      <c r="F270" s="292" t="s">
        <v>150</v>
      </c>
      <c r="G270" s="220" t="s">
        <v>151</v>
      </c>
      <c r="H270" s="225">
        <v>339</v>
      </c>
      <c r="I270" s="125">
        <f>IFERROR(H270/D264,"-")</f>
        <v>0.15870786516853932</v>
      </c>
      <c r="J270" s="282">
        <v>15066108</v>
      </c>
      <c r="K270" s="232">
        <f t="shared" si="29"/>
        <v>44442.796460176993</v>
      </c>
      <c r="L270" s="122"/>
    </row>
    <row r="271" spans="2:12" ht="14.25" customHeight="1">
      <c r="B271" s="483"/>
      <c r="C271" s="461"/>
      <c r="D271" s="481"/>
      <c r="E271" s="222">
        <v>8</v>
      </c>
      <c r="F271" s="292" t="s">
        <v>249</v>
      </c>
      <c r="G271" s="220" t="s">
        <v>236</v>
      </c>
      <c r="H271" s="225">
        <v>337</v>
      </c>
      <c r="I271" s="125">
        <f>IFERROR(H271/D264,"-")</f>
        <v>0.15777153558052434</v>
      </c>
      <c r="J271" s="282">
        <v>20658810</v>
      </c>
      <c r="K271" s="232">
        <f t="shared" si="29"/>
        <v>61302.106824925817</v>
      </c>
      <c r="L271" s="122"/>
    </row>
    <row r="272" spans="2:12" ht="14.25" customHeight="1">
      <c r="B272" s="483"/>
      <c r="C272" s="461"/>
      <c r="D272" s="481"/>
      <c r="E272" s="222">
        <v>9</v>
      </c>
      <c r="F272" s="292" t="s">
        <v>248</v>
      </c>
      <c r="G272" s="220" t="s">
        <v>235</v>
      </c>
      <c r="H272" s="225">
        <v>325</v>
      </c>
      <c r="I272" s="125">
        <f>IFERROR(H272/D264,"-")</f>
        <v>0.15215355805243447</v>
      </c>
      <c r="J272" s="282">
        <v>19557720</v>
      </c>
      <c r="K272" s="232">
        <f t="shared" si="29"/>
        <v>60177.599999999999</v>
      </c>
      <c r="L272" s="122"/>
    </row>
    <row r="273" spans="2:12" ht="14.25" customHeight="1">
      <c r="B273" s="483"/>
      <c r="C273" s="461"/>
      <c r="D273" s="482"/>
      <c r="E273" s="223">
        <v>10</v>
      </c>
      <c r="F273" s="293" t="s">
        <v>250</v>
      </c>
      <c r="G273" s="257" t="s">
        <v>237</v>
      </c>
      <c r="H273" s="226">
        <v>291</v>
      </c>
      <c r="I273" s="132">
        <f>IFERROR(H273/D264,"-")</f>
        <v>0.13623595505617977</v>
      </c>
      <c r="J273" s="284">
        <v>3858150</v>
      </c>
      <c r="K273" s="233">
        <f t="shared" si="29"/>
        <v>13258.247422680412</v>
      </c>
      <c r="L273" s="122"/>
    </row>
    <row r="274" spans="2:12" ht="14.25" customHeight="1">
      <c r="B274" s="483">
        <v>28</v>
      </c>
      <c r="C274" s="460" t="s">
        <v>38</v>
      </c>
      <c r="D274" s="480">
        <f t="shared" ref="D274" si="31">VLOOKUP(C274,$N$4:$O$77,2,FALSE)</f>
        <v>1710</v>
      </c>
      <c r="E274" s="221">
        <v>1</v>
      </c>
      <c r="F274" s="291" t="s">
        <v>245</v>
      </c>
      <c r="G274" s="219" t="s">
        <v>232</v>
      </c>
      <c r="H274" s="280">
        <v>612</v>
      </c>
      <c r="I274" s="119">
        <f>IFERROR(H274/D274,"-")</f>
        <v>0.35789473684210527</v>
      </c>
      <c r="J274" s="281">
        <v>18082998</v>
      </c>
      <c r="K274" s="231">
        <f t="shared" si="29"/>
        <v>29547.382352941175</v>
      </c>
      <c r="L274" s="122"/>
    </row>
    <row r="275" spans="2:12" ht="14.25" customHeight="1">
      <c r="B275" s="483"/>
      <c r="C275" s="461"/>
      <c r="D275" s="481"/>
      <c r="E275" s="222">
        <v>2</v>
      </c>
      <c r="F275" s="292" t="s">
        <v>244</v>
      </c>
      <c r="G275" s="262" t="s">
        <v>231</v>
      </c>
      <c r="H275" s="225">
        <v>584</v>
      </c>
      <c r="I275" s="125">
        <f>IFERROR(H275/D274,"-")</f>
        <v>0.34152046783625734</v>
      </c>
      <c r="J275" s="282">
        <v>89413892</v>
      </c>
      <c r="K275" s="232">
        <f t="shared" si="29"/>
        <v>153105.9794520548</v>
      </c>
      <c r="L275" s="122"/>
    </row>
    <row r="276" spans="2:12" ht="14.25" customHeight="1">
      <c r="B276" s="483"/>
      <c r="C276" s="461"/>
      <c r="D276" s="481"/>
      <c r="E276" s="222">
        <v>3</v>
      </c>
      <c r="F276" s="292" t="s">
        <v>154</v>
      </c>
      <c r="G276" s="220" t="s">
        <v>155</v>
      </c>
      <c r="H276" s="225">
        <v>570</v>
      </c>
      <c r="I276" s="125">
        <f>IFERROR(H276/D274,"-")</f>
        <v>0.33333333333333331</v>
      </c>
      <c r="J276" s="282">
        <v>7554640</v>
      </c>
      <c r="K276" s="232">
        <f t="shared" si="29"/>
        <v>13253.754385964912</v>
      </c>
      <c r="L276" s="122"/>
    </row>
    <row r="277" spans="2:12" ht="14.25" customHeight="1">
      <c r="B277" s="483"/>
      <c r="C277" s="461"/>
      <c r="D277" s="481"/>
      <c r="E277" s="222">
        <v>4</v>
      </c>
      <c r="F277" s="292" t="s">
        <v>246</v>
      </c>
      <c r="G277" s="220" t="s">
        <v>233</v>
      </c>
      <c r="H277" s="225">
        <v>425</v>
      </c>
      <c r="I277" s="125">
        <f>IFERROR(H277/D274,"-")</f>
        <v>0.24853801169590642</v>
      </c>
      <c r="J277" s="282">
        <v>177528810</v>
      </c>
      <c r="K277" s="232">
        <f t="shared" si="29"/>
        <v>417714.84705882351</v>
      </c>
      <c r="L277" s="122"/>
    </row>
    <row r="278" spans="2:12" ht="14.25" customHeight="1">
      <c r="B278" s="483"/>
      <c r="C278" s="461"/>
      <c r="D278" s="481"/>
      <c r="E278" s="222">
        <v>5</v>
      </c>
      <c r="F278" s="292" t="s">
        <v>247</v>
      </c>
      <c r="G278" s="220" t="s">
        <v>234</v>
      </c>
      <c r="H278" s="225">
        <v>308</v>
      </c>
      <c r="I278" s="125">
        <f>IFERROR(H278/D274,"-")</f>
        <v>0.18011695906432748</v>
      </c>
      <c r="J278" s="282">
        <v>63309074</v>
      </c>
      <c r="K278" s="232">
        <f t="shared" si="29"/>
        <v>205548.94155844155</v>
      </c>
      <c r="L278" s="122"/>
    </row>
    <row r="279" spans="2:12" ht="14.25" customHeight="1">
      <c r="B279" s="483"/>
      <c r="C279" s="461"/>
      <c r="D279" s="481"/>
      <c r="E279" s="222">
        <v>6</v>
      </c>
      <c r="F279" s="292" t="s">
        <v>249</v>
      </c>
      <c r="G279" s="220" t="s">
        <v>236</v>
      </c>
      <c r="H279" s="225">
        <v>287</v>
      </c>
      <c r="I279" s="125">
        <f>IFERROR(H279/D274,"-")</f>
        <v>0.16783625730994153</v>
      </c>
      <c r="J279" s="282">
        <v>12685424</v>
      </c>
      <c r="K279" s="232">
        <f t="shared" si="29"/>
        <v>44200.083623693383</v>
      </c>
      <c r="L279" s="122"/>
    </row>
    <row r="280" spans="2:12" ht="14.25" customHeight="1">
      <c r="B280" s="483"/>
      <c r="C280" s="461"/>
      <c r="D280" s="481"/>
      <c r="E280" s="222">
        <v>7</v>
      </c>
      <c r="F280" s="292" t="s">
        <v>196</v>
      </c>
      <c r="G280" s="220" t="s">
        <v>197</v>
      </c>
      <c r="H280" s="225">
        <v>286</v>
      </c>
      <c r="I280" s="125">
        <f>IFERROR(H280/D274,"-")</f>
        <v>0.1672514619883041</v>
      </c>
      <c r="J280" s="282">
        <v>114749912</v>
      </c>
      <c r="K280" s="232">
        <f t="shared" si="29"/>
        <v>401223.46853146853</v>
      </c>
      <c r="L280" s="122"/>
    </row>
    <row r="281" spans="2:12" ht="14.25" customHeight="1">
      <c r="B281" s="483"/>
      <c r="C281" s="461"/>
      <c r="D281" s="481"/>
      <c r="E281" s="222">
        <v>8</v>
      </c>
      <c r="F281" s="292" t="s">
        <v>248</v>
      </c>
      <c r="G281" s="220" t="s">
        <v>235</v>
      </c>
      <c r="H281" s="225">
        <v>281</v>
      </c>
      <c r="I281" s="125">
        <f>IFERROR(H281/D274,"-")</f>
        <v>0.16432748538011696</v>
      </c>
      <c r="J281" s="282">
        <v>13058586</v>
      </c>
      <c r="K281" s="232">
        <f t="shared" si="29"/>
        <v>46471.836298932387</v>
      </c>
      <c r="L281" s="122"/>
    </row>
    <row r="282" spans="2:12" ht="14.25" customHeight="1">
      <c r="B282" s="483"/>
      <c r="C282" s="461"/>
      <c r="D282" s="481"/>
      <c r="E282" s="222">
        <v>9</v>
      </c>
      <c r="F282" s="292" t="s">
        <v>150</v>
      </c>
      <c r="G282" s="220" t="s">
        <v>151</v>
      </c>
      <c r="H282" s="225">
        <v>269</v>
      </c>
      <c r="I282" s="125">
        <f>IFERROR(H282/D274,"-")</f>
        <v>0.15730994152046784</v>
      </c>
      <c r="J282" s="282">
        <v>12737714</v>
      </c>
      <c r="K282" s="232">
        <f t="shared" si="29"/>
        <v>47352.09665427509</v>
      </c>
      <c r="L282" s="122"/>
    </row>
    <row r="283" spans="2:12" ht="14.25" customHeight="1">
      <c r="B283" s="483"/>
      <c r="C283" s="462"/>
      <c r="D283" s="482"/>
      <c r="E283" s="252">
        <v>10</v>
      </c>
      <c r="F283" s="294" t="s">
        <v>152</v>
      </c>
      <c r="G283" s="286" t="s">
        <v>153</v>
      </c>
      <c r="H283" s="287">
        <v>257</v>
      </c>
      <c r="I283" s="253">
        <f>IFERROR(H283/D274,"-")</f>
        <v>0.15029239766081873</v>
      </c>
      <c r="J283" s="288">
        <v>2935578</v>
      </c>
      <c r="K283" s="254">
        <f t="shared" si="29"/>
        <v>11422.482490272374</v>
      </c>
      <c r="L283" s="122"/>
    </row>
    <row r="284" spans="2:12" ht="14.25" customHeight="1">
      <c r="B284" s="483">
        <v>29</v>
      </c>
      <c r="C284" s="460" t="s">
        <v>39</v>
      </c>
      <c r="D284" s="480">
        <f t="shared" ref="D284" si="32">VLOOKUP(C284,$N$4:$O$77,2,FALSE)</f>
        <v>1572</v>
      </c>
      <c r="E284" s="221">
        <v>1</v>
      </c>
      <c r="F284" s="291" t="s">
        <v>244</v>
      </c>
      <c r="G284" s="219" t="s">
        <v>231</v>
      </c>
      <c r="H284" s="280">
        <v>629</v>
      </c>
      <c r="I284" s="119">
        <f>IFERROR(H284/D284,"-")</f>
        <v>0.40012722646310434</v>
      </c>
      <c r="J284" s="281">
        <v>115900786</v>
      </c>
      <c r="K284" s="231">
        <f t="shared" si="29"/>
        <v>184261.98092209856</v>
      </c>
      <c r="L284" s="122"/>
    </row>
    <row r="285" spans="2:12" ht="14.25" customHeight="1">
      <c r="B285" s="483"/>
      <c r="C285" s="461"/>
      <c r="D285" s="481"/>
      <c r="E285" s="222">
        <v>2</v>
      </c>
      <c r="F285" s="292" t="s">
        <v>154</v>
      </c>
      <c r="G285" s="262" t="s">
        <v>155</v>
      </c>
      <c r="H285" s="225">
        <v>547</v>
      </c>
      <c r="I285" s="125">
        <f>IFERROR(H285/D284,"-")</f>
        <v>0.3479643765903308</v>
      </c>
      <c r="J285" s="282">
        <v>9252198</v>
      </c>
      <c r="K285" s="232">
        <f t="shared" si="29"/>
        <v>16914.438756855576</v>
      </c>
      <c r="L285" s="122"/>
    </row>
    <row r="286" spans="2:12" ht="14.25" customHeight="1">
      <c r="B286" s="483"/>
      <c r="C286" s="461"/>
      <c r="D286" s="481"/>
      <c r="E286" s="222">
        <v>3</v>
      </c>
      <c r="F286" s="292" t="s">
        <v>245</v>
      </c>
      <c r="G286" s="220" t="s">
        <v>232</v>
      </c>
      <c r="H286" s="225">
        <v>494</v>
      </c>
      <c r="I286" s="125">
        <f>IFERROR(H286/D284,"-")</f>
        <v>0.31424936386768448</v>
      </c>
      <c r="J286" s="282">
        <v>17822280</v>
      </c>
      <c r="K286" s="232">
        <f t="shared" si="29"/>
        <v>36077.48987854251</v>
      </c>
      <c r="L286" s="122"/>
    </row>
    <row r="287" spans="2:12" ht="14.25" customHeight="1">
      <c r="B287" s="483"/>
      <c r="C287" s="461"/>
      <c r="D287" s="481"/>
      <c r="E287" s="222">
        <v>4</v>
      </c>
      <c r="F287" s="292" t="s">
        <v>246</v>
      </c>
      <c r="G287" s="220" t="s">
        <v>233</v>
      </c>
      <c r="H287" s="225">
        <v>450</v>
      </c>
      <c r="I287" s="125">
        <f>IFERROR(H287/D284,"-")</f>
        <v>0.2862595419847328</v>
      </c>
      <c r="J287" s="282">
        <v>146247134</v>
      </c>
      <c r="K287" s="232">
        <f t="shared" si="29"/>
        <v>324993.63111111108</v>
      </c>
      <c r="L287" s="122"/>
    </row>
    <row r="288" spans="2:12" ht="14.25" customHeight="1">
      <c r="B288" s="483"/>
      <c r="C288" s="461"/>
      <c r="D288" s="481"/>
      <c r="E288" s="222">
        <v>5</v>
      </c>
      <c r="F288" s="292" t="s">
        <v>150</v>
      </c>
      <c r="G288" s="220" t="s">
        <v>151</v>
      </c>
      <c r="H288" s="225">
        <v>294</v>
      </c>
      <c r="I288" s="125">
        <f>IFERROR(H288/D284,"-")</f>
        <v>0.18702290076335878</v>
      </c>
      <c r="J288" s="282">
        <v>14144746</v>
      </c>
      <c r="K288" s="232">
        <f t="shared" si="29"/>
        <v>48111.380952380954</v>
      </c>
      <c r="L288" s="122"/>
    </row>
    <row r="289" spans="2:12" ht="14.25" customHeight="1">
      <c r="B289" s="483"/>
      <c r="C289" s="461"/>
      <c r="D289" s="481"/>
      <c r="E289" s="222">
        <v>6</v>
      </c>
      <c r="F289" s="292" t="s">
        <v>196</v>
      </c>
      <c r="G289" s="220" t="s">
        <v>197</v>
      </c>
      <c r="H289" s="225">
        <v>280</v>
      </c>
      <c r="I289" s="125">
        <f>IFERROR(H289/D284,"-")</f>
        <v>0.17811704834605599</v>
      </c>
      <c r="J289" s="282">
        <v>119838214</v>
      </c>
      <c r="K289" s="232">
        <f t="shared" si="29"/>
        <v>427993.62142857141</v>
      </c>
      <c r="L289" s="122"/>
    </row>
    <row r="290" spans="2:12" ht="14.25" customHeight="1">
      <c r="B290" s="483"/>
      <c r="C290" s="461"/>
      <c r="D290" s="481"/>
      <c r="E290" s="222">
        <v>7</v>
      </c>
      <c r="F290" s="292" t="s">
        <v>248</v>
      </c>
      <c r="G290" s="220" t="s">
        <v>235</v>
      </c>
      <c r="H290" s="225">
        <v>273</v>
      </c>
      <c r="I290" s="125">
        <f>IFERROR(H290/D284,"-")</f>
        <v>0.17366412213740459</v>
      </c>
      <c r="J290" s="282">
        <v>9410320</v>
      </c>
      <c r="K290" s="232">
        <f t="shared" si="29"/>
        <v>34470.03663003663</v>
      </c>
      <c r="L290" s="122"/>
    </row>
    <row r="291" spans="2:12" ht="14.25" customHeight="1">
      <c r="B291" s="483"/>
      <c r="C291" s="461"/>
      <c r="D291" s="481"/>
      <c r="E291" s="222">
        <v>8</v>
      </c>
      <c r="F291" s="292" t="s">
        <v>247</v>
      </c>
      <c r="G291" s="220" t="s">
        <v>234</v>
      </c>
      <c r="H291" s="225">
        <v>258</v>
      </c>
      <c r="I291" s="125">
        <f>IFERROR(H291/D284,"-")</f>
        <v>0.16412213740458015</v>
      </c>
      <c r="J291" s="282">
        <v>63522676</v>
      </c>
      <c r="K291" s="232">
        <f t="shared" si="29"/>
        <v>246211.92248062015</v>
      </c>
      <c r="L291" s="122"/>
    </row>
    <row r="292" spans="2:12" ht="14.25" customHeight="1">
      <c r="B292" s="483"/>
      <c r="C292" s="461"/>
      <c r="D292" s="481"/>
      <c r="E292" s="222">
        <v>9</v>
      </c>
      <c r="F292" s="292" t="s">
        <v>249</v>
      </c>
      <c r="G292" s="220" t="s">
        <v>236</v>
      </c>
      <c r="H292" s="225">
        <v>251</v>
      </c>
      <c r="I292" s="125">
        <f>IFERROR(H292/D284,"-")</f>
        <v>0.15966921119592875</v>
      </c>
      <c r="J292" s="282">
        <v>10794360</v>
      </c>
      <c r="K292" s="232">
        <f t="shared" si="29"/>
        <v>43005.41832669323</v>
      </c>
      <c r="L292" s="122"/>
    </row>
    <row r="293" spans="2:12" ht="14.25" customHeight="1">
      <c r="B293" s="483"/>
      <c r="C293" s="461"/>
      <c r="D293" s="482"/>
      <c r="E293" s="223">
        <v>10</v>
      </c>
      <c r="F293" s="293" t="s">
        <v>156</v>
      </c>
      <c r="G293" s="257" t="s">
        <v>157</v>
      </c>
      <c r="H293" s="226">
        <v>225</v>
      </c>
      <c r="I293" s="132">
        <f>IFERROR(H293/D284,"-")</f>
        <v>0.1431297709923664</v>
      </c>
      <c r="J293" s="284">
        <v>95217076</v>
      </c>
      <c r="K293" s="233">
        <f t="shared" si="29"/>
        <v>423187.00444444444</v>
      </c>
      <c r="L293" s="122"/>
    </row>
    <row r="294" spans="2:12" ht="14.25" customHeight="1">
      <c r="B294" s="483">
        <v>30</v>
      </c>
      <c r="C294" s="484" t="s">
        <v>40</v>
      </c>
      <c r="D294" s="480">
        <f t="shared" ref="D294" si="33">VLOOKUP(C294,$N$4:$O$77,2,FALSE)</f>
        <v>1895</v>
      </c>
      <c r="E294" s="221">
        <v>1</v>
      </c>
      <c r="F294" s="291" t="s">
        <v>244</v>
      </c>
      <c r="G294" s="219" t="s">
        <v>231</v>
      </c>
      <c r="H294" s="280">
        <v>638</v>
      </c>
      <c r="I294" s="119">
        <f>IFERROR(H294/D294,"-")</f>
        <v>0.33667546174142482</v>
      </c>
      <c r="J294" s="281">
        <v>83382286</v>
      </c>
      <c r="K294" s="231">
        <f t="shared" si="29"/>
        <v>130693.23824451411</v>
      </c>
      <c r="L294" s="122"/>
    </row>
    <row r="295" spans="2:12" ht="14.25" customHeight="1">
      <c r="B295" s="483"/>
      <c r="C295" s="484"/>
      <c r="D295" s="481"/>
      <c r="E295" s="222">
        <v>2</v>
      </c>
      <c r="F295" s="292" t="s">
        <v>245</v>
      </c>
      <c r="G295" s="262" t="s">
        <v>232</v>
      </c>
      <c r="H295" s="225">
        <v>625</v>
      </c>
      <c r="I295" s="125">
        <f>IFERROR(H295/D294,"-")</f>
        <v>0.32981530343007914</v>
      </c>
      <c r="J295" s="282">
        <v>16708128</v>
      </c>
      <c r="K295" s="232">
        <f t="shared" si="29"/>
        <v>26733.004799999999</v>
      </c>
      <c r="L295" s="122"/>
    </row>
    <row r="296" spans="2:12" ht="14.25" customHeight="1">
      <c r="B296" s="483"/>
      <c r="C296" s="484"/>
      <c r="D296" s="481"/>
      <c r="E296" s="222">
        <v>3</v>
      </c>
      <c r="F296" s="292" t="s">
        <v>154</v>
      </c>
      <c r="G296" s="220" t="s">
        <v>155</v>
      </c>
      <c r="H296" s="225">
        <v>572</v>
      </c>
      <c r="I296" s="125">
        <f>IFERROR(H296/D294,"-")</f>
        <v>0.30184696569920844</v>
      </c>
      <c r="J296" s="282">
        <v>8890562</v>
      </c>
      <c r="K296" s="232">
        <f t="shared" si="29"/>
        <v>15542.94055944056</v>
      </c>
      <c r="L296" s="122"/>
    </row>
    <row r="297" spans="2:12" ht="14.25" customHeight="1">
      <c r="B297" s="483"/>
      <c r="C297" s="484"/>
      <c r="D297" s="481"/>
      <c r="E297" s="222">
        <v>4</v>
      </c>
      <c r="F297" s="292" t="s">
        <v>246</v>
      </c>
      <c r="G297" s="220" t="s">
        <v>233</v>
      </c>
      <c r="H297" s="225">
        <v>474</v>
      </c>
      <c r="I297" s="125">
        <f>IFERROR(H297/D294,"-")</f>
        <v>0.25013192612137203</v>
      </c>
      <c r="J297" s="282">
        <v>220332852</v>
      </c>
      <c r="K297" s="232">
        <f t="shared" si="29"/>
        <v>464837.24050632911</v>
      </c>
      <c r="L297" s="122"/>
    </row>
    <row r="298" spans="2:12" ht="14.25" customHeight="1">
      <c r="B298" s="483"/>
      <c r="C298" s="484"/>
      <c r="D298" s="481"/>
      <c r="E298" s="222">
        <v>5</v>
      </c>
      <c r="F298" s="292" t="s">
        <v>247</v>
      </c>
      <c r="G298" s="220" t="s">
        <v>234</v>
      </c>
      <c r="H298" s="225">
        <v>412</v>
      </c>
      <c r="I298" s="125">
        <f>IFERROR(H298/D294,"-")</f>
        <v>0.21741424802110818</v>
      </c>
      <c r="J298" s="282">
        <v>63917054</v>
      </c>
      <c r="K298" s="232">
        <f t="shared" si="29"/>
        <v>155138.48058252427</v>
      </c>
      <c r="L298" s="122"/>
    </row>
    <row r="299" spans="2:12" ht="14.25" customHeight="1">
      <c r="B299" s="483"/>
      <c r="C299" s="484"/>
      <c r="D299" s="481"/>
      <c r="E299" s="222">
        <v>6</v>
      </c>
      <c r="F299" s="292" t="s">
        <v>196</v>
      </c>
      <c r="G299" s="220" t="s">
        <v>197</v>
      </c>
      <c r="H299" s="225">
        <v>375</v>
      </c>
      <c r="I299" s="125">
        <f>IFERROR(H299/D294,"-")</f>
        <v>0.19788918205804748</v>
      </c>
      <c r="J299" s="282">
        <v>194554588</v>
      </c>
      <c r="K299" s="232">
        <f t="shared" si="29"/>
        <v>518812.23466666666</v>
      </c>
      <c r="L299" s="122"/>
    </row>
    <row r="300" spans="2:12" ht="14.25" customHeight="1">
      <c r="B300" s="483"/>
      <c r="C300" s="484"/>
      <c r="D300" s="481"/>
      <c r="E300" s="222">
        <v>7</v>
      </c>
      <c r="F300" s="292" t="s">
        <v>249</v>
      </c>
      <c r="G300" s="220" t="s">
        <v>236</v>
      </c>
      <c r="H300" s="225">
        <v>304</v>
      </c>
      <c r="I300" s="125">
        <f>IFERROR(H300/D294,"-")</f>
        <v>0.16042216358839051</v>
      </c>
      <c r="J300" s="282">
        <v>8484410</v>
      </c>
      <c r="K300" s="232">
        <f t="shared" si="29"/>
        <v>27909.24342105263</v>
      </c>
      <c r="L300" s="122"/>
    </row>
    <row r="301" spans="2:12" ht="14.25" customHeight="1">
      <c r="B301" s="483"/>
      <c r="C301" s="484"/>
      <c r="D301" s="481"/>
      <c r="E301" s="222">
        <v>8</v>
      </c>
      <c r="F301" s="292" t="s">
        <v>150</v>
      </c>
      <c r="G301" s="220" t="s">
        <v>151</v>
      </c>
      <c r="H301" s="225">
        <v>298</v>
      </c>
      <c r="I301" s="125">
        <f>IFERROR(H301/D294,"-")</f>
        <v>0.15725593667546175</v>
      </c>
      <c r="J301" s="282">
        <v>13593402</v>
      </c>
      <c r="K301" s="232">
        <f t="shared" si="29"/>
        <v>45615.442953020138</v>
      </c>
      <c r="L301" s="122"/>
    </row>
    <row r="302" spans="2:12" ht="14.25" customHeight="1">
      <c r="B302" s="483"/>
      <c r="C302" s="484"/>
      <c r="D302" s="481"/>
      <c r="E302" s="222">
        <v>9</v>
      </c>
      <c r="F302" s="292" t="s">
        <v>248</v>
      </c>
      <c r="G302" s="220" t="s">
        <v>235</v>
      </c>
      <c r="H302" s="225">
        <v>292</v>
      </c>
      <c r="I302" s="125">
        <f>IFERROR(H302/D294,"-")</f>
        <v>0.15408970976253297</v>
      </c>
      <c r="J302" s="282">
        <v>12527004</v>
      </c>
      <c r="K302" s="232">
        <f t="shared" si="29"/>
        <v>42900.698630136983</v>
      </c>
      <c r="L302" s="122"/>
    </row>
    <row r="303" spans="2:12" ht="14.25" customHeight="1">
      <c r="B303" s="483"/>
      <c r="C303" s="484"/>
      <c r="D303" s="482"/>
      <c r="E303" s="252">
        <v>10</v>
      </c>
      <c r="F303" s="294" t="s">
        <v>250</v>
      </c>
      <c r="G303" s="286" t="s">
        <v>237</v>
      </c>
      <c r="H303" s="287">
        <v>233</v>
      </c>
      <c r="I303" s="253">
        <f>IFERROR(H303/D294,"-")</f>
        <v>0.12295514511873351</v>
      </c>
      <c r="J303" s="288">
        <v>2498164</v>
      </c>
      <c r="K303" s="254">
        <f t="shared" si="29"/>
        <v>10721.7339055794</v>
      </c>
      <c r="L303" s="122"/>
    </row>
    <row r="304" spans="2:12" ht="14.25" customHeight="1">
      <c r="B304" s="483">
        <v>31</v>
      </c>
      <c r="C304" s="484" t="s">
        <v>41</v>
      </c>
      <c r="D304" s="480">
        <f t="shared" ref="D304" si="34">VLOOKUP(C304,$N$4:$O$77,2,FALSE)</f>
        <v>2115</v>
      </c>
      <c r="E304" s="221">
        <v>1</v>
      </c>
      <c r="F304" s="291" t="s">
        <v>244</v>
      </c>
      <c r="G304" s="219" t="s">
        <v>231</v>
      </c>
      <c r="H304" s="280">
        <v>681</v>
      </c>
      <c r="I304" s="119">
        <f>IFERROR(H304/D304,"-")</f>
        <v>0.3219858156028369</v>
      </c>
      <c r="J304" s="281">
        <v>128857328</v>
      </c>
      <c r="K304" s="231">
        <f t="shared" si="29"/>
        <v>189217.80910425846</v>
      </c>
      <c r="L304" s="122"/>
    </row>
    <row r="305" spans="2:12" ht="14.25" customHeight="1">
      <c r="B305" s="483"/>
      <c r="C305" s="484"/>
      <c r="D305" s="481"/>
      <c r="E305" s="222">
        <v>2</v>
      </c>
      <c r="F305" s="292" t="s">
        <v>245</v>
      </c>
      <c r="G305" s="262" t="s">
        <v>232</v>
      </c>
      <c r="H305" s="225">
        <v>651</v>
      </c>
      <c r="I305" s="125">
        <f>IFERROR(H305/D304,"-")</f>
        <v>0.30780141843971631</v>
      </c>
      <c r="J305" s="282">
        <v>45741102</v>
      </c>
      <c r="K305" s="232">
        <f t="shared" si="29"/>
        <v>70262.829493087556</v>
      </c>
      <c r="L305" s="122"/>
    </row>
    <row r="306" spans="2:12" ht="14.25" customHeight="1">
      <c r="B306" s="483"/>
      <c r="C306" s="484"/>
      <c r="D306" s="481"/>
      <c r="E306" s="222">
        <v>3</v>
      </c>
      <c r="F306" s="292" t="s">
        <v>154</v>
      </c>
      <c r="G306" s="220" t="s">
        <v>155</v>
      </c>
      <c r="H306" s="225">
        <v>646</v>
      </c>
      <c r="I306" s="125">
        <f>IFERROR(H306/D304,"-")</f>
        <v>0.30543735224586288</v>
      </c>
      <c r="J306" s="282">
        <v>13487322</v>
      </c>
      <c r="K306" s="232">
        <f t="shared" si="29"/>
        <v>20878.207430340557</v>
      </c>
      <c r="L306" s="122"/>
    </row>
    <row r="307" spans="2:12" ht="14.25" customHeight="1">
      <c r="B307" s="483"/>
      <c r="C307" s="484"/>
      <c r="D307" s="481"/>
      <c r="E307" s="222">
        <v>4</v>
      </c>
      <c r="F307" s="292" t="s">
        <v>246</v>
      </c>
      <c r="G307" s="220" t="s">
        <v>233</v>
      </c>
      <c r="H307" s="225">
        <v>452</v>
      </c>
      <c r="I307" s="125">
        <f>IFERROR(H307/D304,"-")</f>
        <v>0.21371158392434988</v>
      </c>
      <c r="J307" s="282">
        <v>231562270</v>
      </c>
      <c r="K307" s="232">
        <f t="shared" si="29"/>
        <v>512305.90707964601</v>
      </c>
      <c r="L307" s="122"/>
    </row>
    <row r="308" spans="2:12" ht="14.25" customHeight="1">
      <c r="B308" s="483"/>
      <c r="C308" s="484"/>
      <c r="D308" s="481"/>
      <c r="E308" s="222">
        <v>5</v>
      </c>
      <c r="F308" s="292" t="s">
        <v>196</v>
      </c>
      <c r="G308" s="220" t="s">
        <v>197</v>
      </c>
      <c r="H308" s="225">
        <v>369</v>
      </c>
      <c r="I308" s="125">
        <f>IFERROR(H308/D304,"-")</f>
        <v>0.17446808510638298</v>
      </c>
      <c r="J308" s="282">
        <v>187428926</v>
      </c>
      <c r="K308" s="232">
        <f t="shared" si="29"/>
        <v>507937.46883468836</v>
      </c>
      <c r="L308" s="122"/>
    </row>
    <row r="309" spans="2:12" ht="14.25" customHeight="1">
      <c r="B309" s="483"/>
      <c r="C309" s="484"/>
      <c r="D309" s="481"/>
      <c r="E309" s="222">
        <v>6</v>
      </c>
      <c r="F309" s="292" t="s">
        <v>247</v>
      </c>
      <c r="G309" s="220" t="s">
        <v>234</v>
      </c>
      <c r="H309" s="225">
        <v>343</v>
      </c>
      <c r="I309" s="125">
        <f>IFERROR(H309/D304,"-")</f>
        <v>0.16217494089834517</v>
      </c>
      <c r="J309" s="282">
        <v>73434066</v>
      </c>
      <c r="K309" s="232">
        <f t="shared" si="29"/>
        <v>214093.48688046646</v>
      </c>
      <c r="L309" s="122"/>
    </row>
    <row r="310" spans="2:12" ht="14.25" customHeight="1">
      <c r="B310" s="483"/>
      <c r="C310" s="484"/>
      <c r="D310" s="481"/>
      <c r="E310" s="222">
        <v>7</v>
      </c>
      <c r="F310" s="292" t="s">
        <v>150</v>
      </c>
      <c r="G310" s="220" t="s">
        <v>151</v>
      </c>
      <c r="H310" s="225">
        <v>312</v>
      </c>
      <c r="I310" s="125">
        <f>IFERROR(H310/D304,"-")</f>
        <v>0.14751773049645389</v>
      </c>
      <c r="J310" s="282">
        <v>14381640</v>
      </c>
      <c r="K310" s="232">
        <f t="shared" si="29"/>
        <v>46095</v>
      </c>
      <c r="L310" s="122"/>
    </row>
    <row r="311" spans="2:12" ht="14.25" customHeight="1">
      <c r="B311" s="483"/>
      <c r="C311" s="484"/>
      <c r="D311" s="481"/>
      <c r="E311" s="222">
        <v>8</v>
      </c>
      <c r="F311" s="292" t="s">
        <v>152</v>
      </c>
      <c r="G311" s="220" t="s">
        <v>153</v>
      </c>
      <c r="H311" s="225">
        <v>306</v>
      </c>
      <c r="I311" s="125">
        <f>IFERROR(H311/D304,"-")</f>
        <v>0.14468085106382977</v>
      </c>
      <c r="J311" s="282">
        <v>4489662</v>
      </c>
      <c r="K311" s="232">
        <f t="shared" si="29"/>
        <v>14672.098039215687</v>
      </c>
      <c r="L311" s="122"/>
    </row>
    <row r="312" spans="2:12" ht="14.25" customHeight="1">
      <c r="B312" s="483"/>
      <c r="C312" s="484"/>
      <c r="D312" s="481"/>
      <c r="E312" s="222">
        <v>9</v>
      </c>
      <c r="F312" s="292" t="s">
        <v>248</v>
      </c>
      <c r="G312" s="220" t="s">
        <v>235</v>
      </c>
      <c r="H312" s="225">
        <v>295</v>
      </c>
      <c r="I312" s="125">
        <f>IFERROR(H312/D304,"-")</f>
        <v>0.13947990543735225</v>
      </c>
      <c r="J312" s="282">
        <v>27933080</v>
      </c>
      <c r="K312" s="232">
        <f t="shared" si="29"/>
        <v>94688.406779661018</v>
      </c>
      <c r="L312" s="122"/>
    </row>
    <row r="313" spans="2:12" ht="14.25" customHeight="1">
      <c r="B313" s="483"/>
      <c r="C313" s="484"/>
      <c r="D313" s="482"/>
      <c r="E313" s="223">
        <v>10</v>
      </c>
      <c r="F313" s="293" t="s">
        <v>249</v>
      </c>
      <c r="G313" s="257" t="s">
        <v>236</v>
      </c>
      <c r="H313" s="226">
        <v>295</v>
      </c>
      <c r="I313" s="132">
        <f>IFERROR(H313/D304,"-")</f>
        <v>0.13947990543735225</v>
      </c>
      <c r="J313" s="284">
        <v>15611154</v>
      </c>
      <c r="K313" s="233">
        <f t="shared" si="29"/>
        <v>52919.166101694915</v>
      </c>
      <c r="L313" s="122"/>
    </row>
    <row r="314" spans="2:12" ht="14.25" customHeight="1">
      <c r="B314" s="483">
        <v>32</v>
      </c>
      <c r="C314" s="460" t="s">
        <v>42</v>
      </c>
      <c r="D314" s="480">
        <f t="shared" ref="D314" si="35">VLOOKUP(C314,$N$4:$O$77,2,FALSE)</f>
        <v>2712</v>
      </c>
      <c r="E314" s="221">
        <v>1</v>
      </c>
      <c r="F314" s="291" t="s">
        <v>244</v>
      </c>
      <c r="G314" s="219" t="s">
        <v>231</v>
      </c>
      <c r="H314" s="280">
        <v>1037</v>
      </c>
      <c r="I314" s="119">
        <f>IFERROR(H314/D314,"-")</f>
        <v>0.38237463126843657</v>
      </c>
      <c r="J314" s="281">
        <v>200079514</v>
      </c>
      <c r="K314" s="231">
        <f t="shared" si="29"/>
        <v>192940.70781099325</v>
      </c>
      <c r="L314" s="122"/>
    </row>
    <row r="315" spans="2:12" ht="14.25" customHeight="1">
      <c r="B315" s="483"/>
      <c r="C315" s="461"/>
      <c r="D315" s="481"/>
      <c r="E315" s="222">
        <v>2</v>
      </c>
      <c r="F315" s="292" t="s">
        <v>154</v>
      </c>
      <c r="G315" s="262" t="s">
        <v>155</v>
      </c>
      <c r="H315" s="225">
        <v>896</v>
      </c>
      <c r="I315" s="125">
        <f>IFERROR(H315/D314,"-")</f>
        <v>0.3303834808259587</v>
      </c>
      <c r="J315" s="282">
        <v>15672534</v>
      </c>
      <c r="K315" s="232">
        <f t="shared" si="29"/>
        <v>17491.667410714286</v>
      </c>
      <c r="L315" s="122"/>
    </row>
    <row r="316" spans="2:12" ht="14.25" customHeight="1">
      <c r="B316" s="483"/>
      <c r="C316" s="461"/>
      <c r="D316" s="481"/>
      <c r="E316" s="222">
        <v>3</v>
      </c>
      <c r="F316" s="292" t="s">
        <v>245</v>
      </c>
      <c r="G316" s="220" t="s">
        <v>232</v>
      </c>
      <c r="H316" s="225">
        <v>761</v>
      </c>
      <c r="I316" s="125">
        <f>IFERROR(H316/D314,"-")</f>
        <v>0.2806047197640118</v>
      </c>
      <c r="J316" s="282">
        <v>52150140</v>
      </c>
      <c r="K316" s="232">
        <f t="shared" si="29"/>
        <v>68528.436268068326</v>
      </c>
      <c r="L316" s="122"/>
    </row>
    <row r="317" spans="2:12" ht="14.25" customHeight="1">
      <c r="B317" s="483"/>
      <c r="C317" s="461"/>
      <c r="D317" s="481"/>
      <c r="E317" s="222">
        <v>4</v>
      </c>
      <c r="F317" s="292" t="s">
        <v>246</v>
      </c>
      <c r="G317" s="220" t="s">
        <v>233</v>
      </c>
      <c r="H317" s="225">
        <v>727</v>
      </c>
      <c r="I317" s="125">
        <f>IFERROR(H317/D314,"-")</f>
        <v>0.26806784660766964</v>
      </c>
      <c r="J317" s="282">
        <v>333905148</v>
      </c>
      <c r="K317" s="232">
        <f t="shared" si="29"/>
        <v>459291.81292984867</v>
      </c>
      <c r="L317" s="122"/>
    </row>
    <row r="318" spans="2:12" ht="14.25" customHeight="1">
      <c r="B318" s="483"/>
      <c r="C318" s="461"/>
      <c r="D318" s="481"/>
      <c r="E318" s="222">
        <v>5</v>
      </c>
      <c r="F318" s="292" t="s">
        <v>150</v>
      </c>
      <c r="G318" s="220" t="s">
        <v>151</v>
      </c>
      <c r="H318" s="225">
        <v>503</v>
      </c>
      <c r="I318" s="125">
        <f>IFERROR(H318/D314,"-")</f>
        <v>0.18547197640117993</v>
      </c>
      <c r="J318" s="282">
        <v>16961742</v>
      </c>
      <c r="K318" s="232">
        <f t="shared" si="29"/>
        <v>33721.157057654076</v>
      </c>
      <c r="L318" s="122"/>
    </row>
    <row r="319" spans="2:12" ht="14.25" customHeight="1">
      <c r="B319" s="483"/>
      <c r="C319" s="461"/>
      <c r="D319" s="481"/>
      <c r="E319" s="222">
        <v>6</v>
      </c>
      <c r="F319" s="292" t="s">
        <v>196</v>
      </c>
      <c r="G319" s="220" t="s">
        <v>197</v>
      </c>
      <c r="H319" s="225">
        <v>457</v>
      </c>
      <c r="I319" s="125">
        <f>IFERROR(H319/D314,"-")</f>
        <v>0.16851032448377581</v>
      </c>
      <c r="J319" s="282">
        <v>244348374</v>
      </c>
      <c r="K319" s="232">
        <f t="shared" si="29"/>
        <v>534679.15536105027</v>
      </c>
      <c r="L319" s="122"/>
    </row>
    <row r="320" spans="2:12" ht="14.25" customHeight="1">
      <c r="B320" s="483"/>
      <c r="C320" s="461"/>
      <c r="D320" s="481"/>
      <c r="E320" s="222">
        <v>7</v>
      </c>
      <c r="F320" s="292" t="s">
        <v>248</v>
      </c>
      <c r="G320" s="220" t="s">
        <v>235</v>
      </c>
      <c r="H320" s="225">
        <v>430</v>
      </c>
      <c r="I320" s="125">
        <f>IFERROR(H320/D314,"-")</f>
        <v>0.15855457227138642</v>
      </c>
      <c r="J320" s="282">
        <v>33026440</v>
      </c>
      <c r="K320" s="232">
        <f t="shared" si="29"/>
        <v>76805.674418604656</v>
      </c>
      <c r="L320" s="122"/>
    </row>
    <row r="321" spans="2:12" ht="14.25" customHeight="1">
      <c r="B321" s="483"/>
      <c r="C321" s="461"/>
      <c r="D321" s="481"/>
      <c r="E321" s="222">
        <v>8</v>
      </c>
      <c r="F321" s="292" t="s">
        <v>247</v>
      </c>
      <c r="G321" s="220" t="s">
        <v>234</v>
      </c>
      <c r="H321" s="225">
        <v>415</v>
      </c>
      <c r="I321" s="125">
        <f>IFERROR(H321/D314,"-")</f>
        <v>0.153023598820059</v>
      </c>
      <c r="J321" s="282">
        <v>94692464</v>
      </c>
      <c r="K321" s="232">
        <f t="shared" si="29"/>
        <v>228174.61204819276</v>
      </c>
      <c r="L321" s="122"/>
    </row>
    <row r="322" spans="2:12" ht="14.25" customHeight="1">
      <c r="B322" s="483"/>
      <c r="C322" s="461"/>
      <c r="D322" s="481"/>
      <c r="E322" s="222">
        <v>9</v>
      </c>
      <c r="F322" s="292" t="s">
        <v>249</v>
      </c>
      <c r="G322" s="220" t="s">
        <v>236</v>
      </c>
      <c r="H322" s="225">
        <v>400</v>
      </c>
      <c r="I322" s="125">
        <f>IFERROR(H322/D314,"-")</f>
        <v>0.14749262536873156</v>
      </c>
      <c r="J322" s="282">
        <v>33902992</v>
      </c>
      <c r="K322" s="232">
        <f t="shared" si="29"/>
        <v>84757.48</v>
      </c>
      <c r="L322" s="122"/>
    </row>
    <row r="323" spans="2:12" ht="14.25" customHeight="1">
      <c r="B323" s="483"/>
      <c r="C323" s="461"/>
      <c r="D323" s="482"/>
      <c r="E323" s="223">
        <v>10</v>
      </c>
      <c r="F323" s="293" t="s">
        <v>152</v>
      </c>
      <c r="G323" s="257" t="s">
        <v>153</v>
      </c>
      <c r="H323" s="226">
        <v>363</v>
      </c>
      <c r="I323" s="132">
        <f>IFERROR(H323/D314,"-")</f>
        <v>0.13384955752212391</v>
      </c>
      <c r="J323" s="284">
        <v>3995840</v>
      </c>
      <c r="K323" s="233">
        <f t="shared" si="29"/>
        <v>11007.823691460055</v>
      </c>
      <c r="L323" s="122"/>
    </row>
    <row r="324" spans="2:12" ht="14.25" customHeight="1">
      <c r="B324" s="483">
        <v>33</v>
      </c>
      <c r="C324" s="460" t="s">
        <v>43</v>
      </c>
      <c r="D324" s="480">
        <f t="shared" ref="D324" si="36">VLOOKUP(C324,$N$4:$O$77,2,FALSE)</f>
        <v>553</v>
      </c>
      <c r="E324" s="221">
        <v>1</v>
      </c>
      <c r="F324" s="291" t="s">
        <v>244</v>
      </c>
      <c r="G324" s="219" t="s">
        <v>231</v>
      </c>
      <c r="H324" s="280">
        <v>202</v>
      </c>
      <c r="I324" s="119">
        <f>IFERROR(H324/D324,"-")</f>
        <v>0.36528028933092227</v>
      </c>
      <c r="J324" s="281">
        <v>46151876</v>
      </c>
      <c r="K324" s="231">
        <f t="shared" ref="K324:K387" si="37">IFERROR(J324/H324,"-")</f>
        <v>228474.63366336634</v>
      </c>
      <c r="L324" s="122"/>
    </row>
    <row r="325" spans="2:12" ht="14.25" customHeight="1">
      <c r="B325" s="483"/>
      <c r="C325" s="461"/>
      <c r="D325" s="481"/>
      <c r="E325" s="222">
        <v>2</v>
      </c>
      <c r="F325" s="292" t="s">
        <v>154</v>
      </c>
      <c r="G325" s="262" t="s">
        <v>155</v>
      </c>
      <c r="H325" s="225">
        <v>200</v>
      </c>
      <c r="I325" s="125">
        <f>IFERROR(H325/D324,"-")</f>
        <v>0.36166365280289331</v>
      </c>
      <c r="J325" s="282">
        <v>4082288</v>
      </c>
      <c r="K325" s="232">
        <f t="shared" si="37"/>
        <v>20411.439999999999</v>
      </c>
      <c r="L325" s="122"/>
    </row>
    <row r="326" spans="2:12" ht="14.25" customHeight="1">
      <c r="B326" s="483"/>
      <c r="C326" s="461"/>
      <c r="D326" s="481"/>
      <c r="E326" s="222">
        <v>3</v>
      </c>
      <c r="F326" s="292" t="s">
        <v>245</v>
      </c>
      <c r="G326" s="220" t="s">
        <v>232</v>
      </c>
      <c r="H326" s="225">
        <v>167</v>
      </c>
      <c r="I326" s="125">
        <f>IFERROR(H326/D324,"-")</f>
        <v>0.30198915009041594</v>
      </c>
      <c r="J326" s="282">
        <v>7634838</v>
      </c>
      <c r="K326" s="232">
        <f t="shared" si="37"/>
        <v>45717.592814371259</v>
      </c>
      <c r="L326" s="122"/>
    </row>
    <row r="327" spans="2:12" ht="14.25" customHeight="1">
      <c r="B327" s="483"/>
      <c r="C327" s="461"/>
      <c r="D327" s="481"/>
      <c r="E327" s="222">
        <v>4</v>
      </c>
      <c r="F327" s="292" t="s">
        <v>246</v>
      </c>
      <c r="G327" s="220" t="s">
        <v>233</v>
      </c>
      <c r="H327" s="225">
        <v>145</v>
      </c>
      <c r="I327" s="125">
        <f>IFERROR(H327/D324,"-")</f>
        <v>0.26220614828209765</v>
      </c>
      <c r="J327" s="282">
        <v>57947458</v>
      </c>
      <c r="K327" s="232">
        <f t="shared" si="37"/>
        <v>399637.64137931034</v>
      </c>
      <c r="L327" s="122"/>
    </row>
    <row r="328" spans="2:12" ht="14.25" customHeight="1">
      <c r="B328" s="483"/>
      <c r="C328" s="461"/>
      <c r="D328" s="481"/>
      <c r="E328" s="222">
        <v>5</v>
      </c>
      <c r="F328" s="292" t="s">
        <v>196</v>
      </c>
      <c r="G328" s="220" t="s">
        <v>197</v>
      </c>
      <c r="H328" s="225">
        <v>101</v>
      </c>
      <c r="I328" s="125">
        <f>IFERROR(H328/D324,"-")</f>
        <v>0.18264014466546113</v>
      </c>
      <c r="J328" s="282">
        <v>58610572</v>
      </c>
      <c r="K328" s="232">
        <f t="shared" si="37"/>
        <v>580302.6930693069</v>
      </c>
      <c r="L328" s="122"/>
    </row>
    <row r="329" spans="2:12" ht="14.25" customHeight="1">
      <c r="B329" s="483"/>
      <c r="C329" s="461"/>
      <c r="D329" s="481"/>
      <c r="E329" s="222">
        <v>6</v>
      </c>
      <c r="F329" s="292" t="s">
        <v>249</v>
      </c>
      <c r="G329" s="220" t="s">
        <v>236</v>
      </c>
      <c r="H329" s="225">
        <v>99</v>
      </c>
      <c r="I329" s="125">
        <f>IFERROR(H329/D324,"-")</f>
        <v>0.17902350813743217</v>
      </c>
      <c r="J329" s="282">
        <v>8921630</v>
      </c>
      <c r="K329" s="232">
        <f t="shared" si="37"/>
        <v>90117.474747474742</v>
      </c>
      <c r="L329" s="122"/>
    </row>
    <row r="330" spans="2:12" ht="14.25" customHeight="1">
      <c r="B330" s="483"/>
      <c r="C330" s="461"/>
      <c r="D330" s="481"/>
      <c r="E330" s="222">
        <v>7</v>
      </c>
      <c r="F330" s="292" t="s">
        <v>248</v>
      </c>
      <c r="G330" s="220" t="s">
        <v>235</v>
      </c>
      <c r="H330" s="225">
        <v>92</v>
      </c>
      <c r="I330" s="125">
        <f>IFERROR(H330/D324,"-")</f>
        <v>0.16636528028933092</v>
      </c>
      <c r="J330" s="282">
        <v>1657828</v>
      </c>
      <c r="K330" s="232">
        <f t="shared" si="37"/>
        <v>18019.869565217392</v>
      </c>
      <c r="L330" s="122"/>
    </row>
    <row r="331" spans="2:12" ht="14.25" customHeight="1">
      <c r="B331" s="483"/>
      <c r="C331" s="461"/>
      <c r="D331" s="481"/>
      <c r="E331" s="222">
        <v>8</v>
      </c>
      <c r="F331" s="292" t="s">
        <v>150</v>
      </c>
      <c r="G331" s="220" t="s">
        <v>151</v>
      </c>
      <c r="H331" s="225">
        <v>91</v>
      </c>
      <c r="I331" s="125">
        <f>IFERROR(H331/D324,"-")</f>
        <v>0.16455696202531644</v>
      </c>
      <c r="J331" s="282">
        <v>2335634</v>
      </c>
      <c r="K331" s="232">
        <f t="shared" si="37"/>
        <v>25666.307692307691</v>
      </c>
      <c r="L331" s="122"/>
    </row>
    <row r="332" spans="2:12" ht="14.25" customHeight="1">
      <c r="B332" s="483"/>
      <c r="C332" s="461"/>
      <c r="D332" s="481"/>
      <c r="E332" s="222">
        <v>9</v>
      </c>
      <c r="F332" s="292" t="s">
        <v>247</v>
      </c>
      <c r="G332" s="220" t="s">
        <v>234</v>
      </c>
      <c r="H332" s="225">
        <v>85</v>
      </c>
      <c r="I332" s="125">
        <f>IFERROR(H332/D324,"-")</f>
        <v>0.15370705244122965</v>
      </c>
      <c r="J332" s="282">
        <v>9546108</v>
      </c>
      <c r="K332" s="232">
        <f t="shared" si="37"/>
        <v>112307.15294117646</v>
      </c>
      <c r="L332" s="122"/>
    </row>
    <row r="333" spans="2:12" ht="14.25" customHeight="1">
      <c r="B333" s="483"/>
      <c r="C333" s="461"/>
      <c r="D333" s="482"/>
      <c r="E333" s="223">
        <v>10</v>
      </c>
      <c r="F333" s="293" t="s">
        <v>152</v>
      </c>
      <c r="G333" s="257" t="s">
        <v>153</v>
      </c>
      <c r="H333" s="226">
        <v>74</v>
      </c>
      <c r="I333" s="132">
        <f>IFERROR(H333/D324,"-")</f>
        <v>0.13381555153707053</v>
      </c>
      <c r="J333" s="284">
        <v>1527190</v>
      </c>
      <c r="K333" s="233">
        <f t="shared" si="37"/>
        <v>20637.702702702703</v>
      </c>
      <c r="L333" s="122"/>
    </row>
    <row r="334" spans="2:12" ht="14.25" customHeight="1">
      <c r="B334" s="483">
        <v>34</v>
      </c>
      <c r="C334" s="460" t="s">
        <v>45</v>
      </c>
      <c r="D334" s="480">
        <f t="shared" ref="D334" si="38">VLOOKUP(C334,$N$4:$O$77,2,FALSE)</f>
        <v>3169</v>
      </c>
      <c r="E334" s="221">
        <v>1</v>
      </c>
      <c r="F334" s="291" t="s">
        <v>154</v>
      </c>
      <c r="G334" s="219" t="s">
        <v>155</v>
      </c>
      <c r="H334" s="280">
        <v>1319</v>
      </c>
      <c r="I334" s="119">
        <f>IFERROR(H334/D334,"-")</f>
        <v>0.41621962764278952</v>
      </c>
      <c r="J334" s="281">
        <v>23152400</v>
      </c>
      <c r="K334" s="231">
        <f t="shared" si="37"/>
        <v>17552.994692949203</v>
      </c>
      <c r="L334" s="122"/>
    </row>
    <row r="335" spans="2:12" ht="14.25" customHeight="1">
      <c r="B335" s="483"/>
      <c r="C335" s="461"/>
      <c r="D335" s="481"/>
      <c r="E335" s="222">
        <v>2</v>
      </c>
      <c r="F335" s="292" t="s">
        <v>244</v>
      </c>
      <c r="G335" s="262" t="s">
        <v>231</v>
      </c>
      <c r="H335" s="225">
        <v>1303</v>
      </c>
      <c r="I335" s="125">
        <f>IFERROR(H335/D334,"-")</f>
        <v>0.41117071631429475</v>
      </c>
      <c r="J335" s="282">
        <v>209927022</v>
      </c>
      <c r="K335" s="232">
        <f t="shared" si="37"/>
        <v>161110.53108211819</v>
      </c>
      <c r="L335" s="122"/>
    </row>
    <row r="336" spans="2:12" ht="14.25" customHeight="1">
      <c r="B336" s="483"/>
      <c r="C336" s="461"/>
      <c r="D336" s="481"/>
      <c r="E336" s="222">
        <v>3</v>
      </c>
      <c r="F336" s="292" t="s">
        <v>246</v>
      </c>
      <c r="G336" s="220" t="s">
        <v>233</v>
      </c>
      <c r="H336" s="225">
        <v>1178</v>
      </c>
      <c r="I336" s="125">
        <f>IFERROR(H336/D334,"-")</f>
        <v>0.37172609656042915</v>
      </c>
      <c r="J336" s="282">
        <v>591814218</v>
      </c>
      <c r="K336" s="232">
        <f t="shared" si="37"/>
        <v>502388.97962648555</v>
      </c>
      <c r="L336" s="122"/>
    </row>
    <row r="337" spans="2:12" ht="14.25" customHeight="1">
      <c r="B337" s="483"/>
      <c r="C337" s="461"/>
      <c r="D337" s="481"/>
      <c r="E337" s="222">
        <v>4</v>
      </c>
      <c r="F337" s="292" t="s">
        <v>245</v>
      </c>
      <c r="G337" s="220" t="s">
        <v>232</v>
      </c>
      <c r="H337" s="225">
        <v>1098</v>
      </c>
      <c r="I337" s="125">
        <f>IFERROR(H337/D334,"-")</f>
        <v>0.34648153991795522</v>
      </c>
      <c r="J337" s="282">
        <v>43851980</v>
      </c>
      <c r="K337" s="232">
        <f t="shared" si="37"/>
        <v>39938.051001821492</v>
      </c>
      <c r="L337" s="122"/>
    </row>
    <row r="338" spans="2:12" ht="14.25" customHeight="1">
      <c r="B338" s="483"/>
      <c r="C338" s="461"/>
      <c r="D338" s="481"/>
      <c r="E338" s="222">
        <v>5</v>
      </c>
      <c r="F338" s="292" t="s">
        <v>247</v>
      </c>
      <c r="G338" s="220" t="s">
        <v>234</v>
      </c>
      <c r="H338" s="225">
        <v>660</v>
      </c>
      <c r="I338" s="125">
        <f>IFERROR(H338/D334,"-")</f>
        <v>0.20826759230041023</v>
      </c>
      <c r="J338" s="282">
        <v>101924398</v>
      </c>
      <c r="K338" s="232">
        <f t="shared" si="37"/>
        <v>154430.90606060607</v>
      </c>
      <c r="L338" s="122"/>
    </row>
    <row r="339" spans="2:12" ht="14.25" customHeight="1">
      <c r="B339" s="483"/>
      <c r="C339" s="461"/>
      <c r="D339" s="481"/>
      <c r="E339" s="222">
        <v>6</v>
      </c>
      <c r="F339" s="292" t="s">
        <v>250</v>
      </c>
      <c r="G339" s="220" t="s">
        <v>237</v>
      </c>
      <c r="H339" s="225">
        <v>633</v>
      </c>
      <c r="I339" s="125">
        <f>IFERROR(H339/D334,"-")</f>
        <v>0.19974755443357525</v>
      </c>
      <c r="J339" s="282">
        <v>6792434</v>
      </c>
      <c r="K339" s="232">
        <f t="shared" si="37"/>
        <v>10730.543443917852</v>
      </c>
      <c r="L339" s="122"/>
    </row>
    <row r="340" spans="2:12" ht="14.25" customHeight="1">
      <c r="B340" s="483"/>
      <c r="C340" s="461"/>
      <c r="D340" s="481"/>
      <c r="E340" s="222">
        <v>7</v>
      </c>
      <c r="F340" s="292" t="s">
        <v>156</v>
      </c>
      <c r="G340" s="220" t="s">
        <v>157</v>
      </c>
      <c r="H340" s="225">
        <v>607</v>
      </c>
      <c r="I340" s="125">
        <f>IFERROR(H340/D334,"-")</f>
        <v>0.19154307352477123</v>
      </c>
      <c r="J340" s="282">
        <v>182704140</v>
      </c>
      <c r="K340" s="232">
        <f t="shared" si="37"/>
        <v>300995.28830313013</v>
      </c>
      <c r="L340" s="122"/>
    </row>
    <row r="341" spans="2:12" ht="14.25" customHeight="1">
      <c r="B341" s="483"/>
      <c r="C341" s="461"/>
      <c r="D341" s="481"/>
      <c r="E341" s="222">
        <v>8</v>
      </c>
      <c r="F341" s="292" t="s">
        <v>248</v>
      </c>
      <c r="G341" s="220" t="s">
        <v>235</v>
      </c>
      <c r="H341" s="225">
        <v>595</v>
      </c>
      <c r="I341" s="125">
        <f>IFERROR(H341/D334,"-")</f>
        <v>0.18775639002840014</v>
      </c>
      <c r="J341" s="282">
        <v>29727368</v>
      </c>
      <c r="K341" s="232">
        <f t="shared" si="37"/>
        <v>49961.963025210083</v>
      </c>
      <c r="L341" s="122"/>
    </row>
    <row r="342" spans="2:12" ht="14.25" customHeight="1">
      <c r="B342" s="483"/>
      <c r="C342" s="461"/>
      <c r="D342" s="481"/>
      <c r="E342" s="222">
        <v>9</v>
      </c>
      <c r="F342" s="292" t="s">
        <v>249</v>
      </c>
      <c r="G342" s="220" t="s">
        <v>236</v>
      </c>
      <c r="H342" s="225">
        <v>573</v>
      </c>
      <c r="I342" s="125">
        <f>IFERROR(H342/D334,"-")</f>
        <v>0.18081413695171977</v>
      </c>
      <c r="J342" s="282">
        <v>57286058</v>
      </c>
      <c r="K342" s="232">
        <f t="shared" si="37"/>
        <v>99975.668411867358</v>
      </c>
      <c r="L342" s="122"/>
    </row>
    <row r="343" spans="2:12" ht="14.25" customHeight="1">
      <c r="B343" s="483"/>
      <c r="C343" s="461"/>
      <c r="D343" s="482"/>
      <c r="E343" s="223">
        <v>10</v>
      </c>
      <c r="F343" s="293" t="s">
        <v>196</v>
      </c>
      <c r="G343" s="257" t="s">
        <v>197</v>
      </c>
      <c r="H343" s="226">
        <v>570</v>
      </c>
      <c r="I343" s="132">
        <f>IFERROR(H343/D334,"-")</f>
        <v>0.17986746607762702</v>
      </c>
      <c r="J343" s="284">
        <v>260949498</v>
      </c>
      <c r="K343" s="233">
        <f t="shared" si="37"/>
        <v>457806.13684210525</v>
      </c>
      <c r="L343" s="122"/>
    </row>
    <row r="344" spans="2:12" ht="14.25" customHeight="1">
      <c r="B344" s="483">
        <v>35</v>
      </c>
      <c r="C344" s="460" t="s">
        <v>2</v>
      </c>
      <c r="D344" s="480">
        <f t="shared" ref="D344" si="39">VLOOKUP(C344,$N$4:$O$77,2,FALSE)</f>
        <v>4798</v>
      </c>
      <c r="E344" s="221">
        <v>1</v>
      </c>
      <c r="F344" s="291" t="s">
        <v>154</v>
      </c>
      <c r="G344" s="219" t="s">
        <v>155</v>
      </c>
      <c r="H344" s="280">
        <v>1785</v>
      </c>
      <c r="I344" s="119">
        <f>IFERROR(H344/D344,"-")</f>
        <v>0.37203001250521051</v>
      </c>
      <c r="J344" s="281">
        <v>32395102</v>
      </c>
      <c r="K344" s="231">
        <f t="shared" si="37"/>
        <v>18148.516526610645</v>
      </c>
      <c r="L344" s="122"/>
    </row>
    <row r="345" spans="2:12" ht="14.25" customHeight="1">
      <c r="B345" s="483"/>
      <c r="C345" s="461"/>
      <c r="D345" s="481"/>
      <c r="E345" s="222">
        <v>2</v>
      </c>
      <c r="F345" s="292" t="s">
        <v>244</v>
      </c>
      <c r="G345" s="262" t="s">
        <v>231</v>
      </c>
      <c r="H345" s="225">
        <v>1708</v>
      </c>
      <c r="I345" s="125">
        <f>IFERROR(H345/D344,"-")</f>
        <v>0.35598165902459356</v>
      </c>
      <c r="J345" s="282">
        <v>239615642</v>
      </c>
      <c r="K345" s="232">
        <f t="shared" si="37"/>
        <v>140290.18852459016</v>
      </c>
      <c r="L345" s="122"/>
    </row>
    <row r="346" spans="2:12" ht="14.25" customHeight="1">
      <c r="B346" s="483"/>
      <c r="C346" s="461"/>
      <c r="D346" s="481"/>
      <c r="E346" s="222">
        <v>3</v>
      </c>
      <c r="F346" s="292" t="s">
        <v>246</v>
      </c>
      <c r="G346" s="220" t="s">
        <v>233</v>
      </c>
      <c r="H346" s="225">
        <v>1440</v>
      </c>
      <c r="I346" s="125">
        <f>IFERROR(H346/D344,"-")</f>
        <v>0.30012505210504375</v>
      </c>
      <c r="J346" s="282">
        <v>739566218</v>
      </c>
      <c r="K346" s="232">
        <f t="shared" si="37"/>
        <v>513587.65138888889</v>
      </c>
      <c r="L346" s="122"/>
    </row>
    <row r="347" spans="2:12" ht="14.25" customHeight="1">
      <c r="B347" s="483"/>
      <c r="C347" s="461"/>
      <c r="D347" s="481"/>
      <c r="E347" s="222">
        <v>4</v>
      </c>
      <c r="F347" s="292" t="s">
        <v>245</v>
      </c>
      <c r="G347" s="220" t="s">
        <v>232</v>
      </c>
      <c r="H347" s="225">
        <v>1438</v>
      </c>
      <c r="I347" s="125">
        <f>IFERROR(H347/D344,"-")</f>
        <v>0.29970821175489787</v>
      </c>
      <c r="J347" s="282">
        <v>59479658</v>
      </c>
      <c r="K347" s="232">
        <f t="shared" si="37"/>
        <v>41362.766342141862</v>
      </c>
      <c r="L347" s="122"/>
    </row>
    <row r="348" spans="2:12" ht="14.25" customHeight="1">
      <c r="B348" s="483"/>
      <c r="C348" s="461"/>
      <c r="D348" s="481"/>
      <c r="E348" s="222">
        <v>5</v>
      </c>
      <c r="F348" s="292" t="s">
        <v>247</v>
      </c>
      <c r="G348" s="220" t="s">
        <v>234</v>
      </c>
      <c r="H348" s="225">
        <v>1223</v>
      </c>
      <c r="I348" s="125">
        <f>IFERROR(H348/D344,"-")</f>
        <v>0.25489787411421427</v>
      </c>
      <c r="J348" s="282">
        <v>298424608</v>
      </c>
      <c r="K348" s="232">
        <f t="shared" si="37"/>
        <v>244010.30907604253</v>
      </c>
      <c r="L348" s="122"/>
    </row>
    <row r="349" spans="2:12" ht="14.25" customHeight="1">
      <c r="B349" s="483"/>
      <c r="C349" s="461"/>
      <c r="D349" s="481"/>
      <c r="E349" s="222">
        <v>6</v>
      </c>
      <c r="F349" s="292" t="s">
        <v>196</v>
      </c>
      <c r="G349" s="220" t="s">
        <v>197</v>
      </c>
      <c r="H349" s="225">
        <v>1043</v>
      </c>
      <c r="I349" s="125">
        <f>IFERROR(H349/D344,"-")</f>
        <v>0.2173822426010838</v>
      </c>
      <c r="J349" s="282">
        <v>686731800</v>
      </c>
      <c r="K349" s="232">
        <f t="shared" si="37"/>
        <v>658419.75071907963</v>
      </c>
      <c r="L349" s="122"/>
    </row>
    <row r="350" spans="2:12" ht="14.25" customHeight="1">
      <c r="B350" s="483"/>
      <c r="C350" s="461"/>
      <c r="D350" s="481"/>
      <c r="E350" s="222">
        <v>7</v>
      </c>
      <c r="F350" s="292" t="s">
        <v>150</v>
      </c>
      <c r="G350" s="220" t="s">
        <v>151</v>
      </c>
      <c r="H350" s="225">
        <v>861</v>
      </c>
      <c r="I350" s="125">
        <f>IFERROR(H350/D344,"-")</f>
        <v>0.17944977073780741</v>
      </c>
      <c r="J350" s="282">
        <v>35410364</v>
      </c>
      <c r="K350" s="232">
        <f t="shared" si="37"/>
        <v>41127.019744483157</v>
      </c>
      <c r="L350" s="122"/>
    </row>
    <row r="351" spans="2:12" ht="14.25" customHeight="1">
      <c r="B351" s="483"/>
      <c r="C351" s="461"/>
      <c r="D351" s="481"/>
      <c r="E351" s="222">
        <v>8</v>
      </c>
      <c r="F351" s="292" t="s">
        <v>248</v>
      </c>
      <c r="G351" s="220" t="s">
        <v>235</v>
      </c>
      <c r="H351" s="225">
        <v>851</v>
      </c>
      <c r="I351" s="125">
        <f>IFERROR(H351/D344,"-")</f>
        <v>0.17736556898707795</v>
      </c>
      <c r="J351" s="282">
        <v>56731792</v>
      </c>
      <c r="K351" s="232">
        <f t="shared" si="37"/>
        <v>66664.855464159817</v>
      </c>
      <c r="L351" s="122"/>
    </row>
    <row r="352" spans="2:12" ht="14.25" customHeight="1">
      <c r="B352" s="483"/>
      <c r="C352" s="461"/>
      <c r="D352" s="481"/>
      <c r="E352" s="222">
        <v>9</v>
      </c>
      <c r="F352" s="292" t="s">
        <v>249</v>
      </c>
      <c r="G352" s="220" t="s">
        <v>236</v>
      </c>
      <c r="H352" s="225">
        <v>836</v>
      </c>
      <c r="I352" s="125">
        <f>IFERROR(H352/D344,"-")</f>
        <v>0.17423926636098375</v>
      </c>
      <c r="J352" s="282">
        <v>95263312</v>
      </c>
      <c r="K352" s="232">
        <f t="shared" si="37"/>
        <v>113951.33014354068</v>
      </c>
      <c r="L352" s="122"/>
    </row>
    <row r="353" spans="2:12" ht="14.25" customHeight="1">
      <c r="B353" s="483"/>
      <c r="C353" s="462"/>
      <c r="D353" s="482"/>
      <c r="E353" s="252">
        <v>10</v>
      </c>
      <c r="F353" s="294" t="s">
        <v>152</v>
      </c>
      <c r="G353" s="286" t="s">
        <v>153</v>
      </c>
      <c r="H353" s="287">
        <v>767</v>
      </c>
      <c r="I353" s="253">
        <f>IFERROR(H353/D344,"-")</f>
        <v>0.1598582742809504</v>
      </c>
      <c r="J353" s="288">
        <v>8274280</v>
      </c>
      <c r="K353" s="254">
        <f t="shared" si="37"/>
        <v>10787.848761408084</v>
      </c>
      <c r="L353" s="122"/>
    </row>
    <row r="354" spans="2:12" ht="14.25" customHeight="1">
      <c r="B354" s="483">
        <v>36</v>
      </c>
      <c r="C354" s="484" t="s">
        <v>3</v>
      </c>
      <c r="D354" s="480">
        <f t="shared" ref="D354" si="40">VLOOKUP(C354,$N$4:$O$77,2,FALSE)</f>
        <v>1443</v>
      </c>
      <c r="E354" s="221">
        <v>1</v>
      </c>
      <c r="F354" s="291" t="s">
        <v>245</v>
      </c>
      <c r="G354" s="219" t="s">
        <v>232</v>
      </c>
      <c r="H354" s="280">
        <v>523</v>
      </c>
      <c r="I354" s="119">
        <f>IFERROR(H354/D354,"-")</f>
        <v>0.36243936243936242</v>
      </c>
      <c r="J354" s="281">
        <v>22662600</v>
      </c>
      <c r="K354" s="231">
        <f t="shared" si="37"/>
        <v>43331.931166347989</v>
      </c>
      <c r="L354" s="122"/>
    </row>
    <row r="355" spans="2:12" ht="14.25" customHeight="1">
      <c r="B355" s="483"/>
      <c r="C355" s="484"/>
      <c r="D355" s="481"/>
      <c r="E355" s="222">
        <v>2</v>
      </c>
      <c r="F355" s="292" t="s">
        <v>244</v>
      </c>
      <c r="G355" s="262" t="s">
        <v>231</v>
      </c>
      <c r="H355" s="225">
        <v>486</v>
      </c>
      <c r="I355" s="125">
        <f>IFERROR(H355/D354,"-")</f>
        <v>0.33679833679833682</v>
      </c>
      <c r="J355" s="282">
        <v>99674690</v>
      </c>
      <c r="K355" s="232">
        <f t="shared" si="37"/>
        <v>205091.95473251029</v>
      </c>
      <c r="L355" s="122"/>
    </row>
    <row r="356" spans="2:12" ht="14.25" customHeight="1">
      <c r="B356" s="483"/>
      <c r="C356" s="484"/>
      <c r="D356" s="481"/>
      <c r="E356" s="222">
        <v>3</v>
      </c>
      <c r="F356" s="292" t="s">
        <v>246</v>
      </c>
      <c r="G356" s="220" t="s">
        <v>233</v>
      </c>
      <c r="H356" s="225">
        <v>402</v>
      </c>
      <c r="I356" s="125">
        <f>IFERROR(H356/D354,"-")</f>
        <v>0.2785862785862786</v>
      </c>
      <c r="J356" s="282">
        <v>173975696</v>
      </c>
      <c r="K356" s="232">
        <f t="shared" si="37"/>
        <v>432775.36318407959</v>
      </c>
      <c r="L356" s="122"/>
    </row>
    <row r="357" spans="2:12" ht="14.25" customHeight="1">
      <c r="B357" s="483"/>
      <c r="C357" s="484"/>
      <c r="D357" s="481"/>
      <c r="E357" s="222">
        <v>4</v>
      </c>
      <c r="F357" s="292" t="s">
        <v>154</v>
      </c>
      <c r="G357" s="220" t="s">
        <v>155</v>
      </c>
      <c r="H357" s="225">
        <v>402</v>
      </c>
      <c r="I357" s="125">
        <f>IFERROR(H357/D354,"-")</f>
        <v>0.2785862785862786</v>
      </c>
      <c r="J357" s="282">
        <v>8226554</v>
      </c>
      <c r="K357" s="232">
        <f t="shared" si="37"/>
        <v>20464.064676616916</v>
      </c>
      <c r="L357" s="122"/>
    </row>
    <row r="358" spans="2:12" ht="14.25" customHeight="1">
      <c r="B358" s="483"/>
      <c r="C358" s="484"/>
      <c r="D358" s="481"/>
      <c r="E358" s="222">
        <v>5</v>
      </c>
      <c r="F358" s="292" t="s">
        <v>196</v>
      </c>
      <c r="G358" s="220" t="s">
        <v>197</v>
      </c>
      <c r="H358" s="225">
        <v>313</v>
      </c>
      <c r="I358" s="125">
        <f>IFERROR(H358/D354,"-")</f>
        <v>0.21690921690921691</v>
      </c>
      <c r="J358" s="282">
        <v>205898960</v>
      </c>
      <c r="K358" s="232">
        <f t="shared" si="37"/>
        <v>657824.15335463255</v>
      </c>
      <c r="L358" s="122"/>
    </row>
    <row r="359" spans="2:12" ht="14.25" customHeight="1">
      <c r="B359" s="483"/>
      <c r="C359" s="484"/>
      <c r="D359" s="481"/>
      <c r="E359" s="222">
        <v>6</v>
      </c>
      <c r="F359" s="292" t="s">
        <v>247</v>
      </c>
      <c r="G359" s="220" t="s">
        <v>234</v>
      </c>
      <c r="H359" s="225">
        <v>311</v>
      </c>
      <c r="I359" s="125">
        <f>IFERROR(H359/D354,"-")</f>
        <v>0.21552321552321552</v>
      </c>
      <c r="J359" s="282">
        <v>73173122</v>
      </c>
      <c r="K359" s="232">
        <f t="shared" si="37"/>
        <v>235283.35048231512</v>
      </c>
      <c r="L359" s="122"/>
    </row>
    <row r="360" spans="2:12" ht="14.25" customHeight="1">
      <c r="B360" s="483"/>
      <c r="C360" s="484"/>
      <c r="D360" s="481"/>
      <c r="E360" s="222">
        <v>7</v>
      </c>
      <c r="F360" s="292" t="s">
        <v>248</v>
      </c>
      <c r="G360" s="220" t="s">
        <v>235</v>
      </c>
      <c r="H360" s="225">
        <v>221</v>
      </c>
      <c r="I360" s="125">
        <f>IFERROR(H360/D354,"-")</f>
        <v>0.15315315315315314</v>
      </c>
      <c r="J360" s="282">
        <v>19326618</v>
      </c>
      <c r="K360" s="232">
        <f t="shared" si="37"/>
        <v>87450.760180995479</v>
      </c>
      <c r="L360" s="122"/>
    </row>
    <row r="361" spans="2:12" ht="14.25" customHeight="1">
      <c r="B361" s="483"/>
      <c r="C361" s="484"/>
      <c r="D361" s="481"/>
      <c r="E361" s="222">
        <v>8</v>
      </c>
      <c r="F361" s="292" t="s">
        <v>249</v>
      </c>
      <c r="G361" s="220" t="s">
        <v>236</v>
      </c>
      <c r="H361" s="225">
        <v>220</v>
      </c>
      <c r="I361" s="125">
        <f>IFERROR(H361/D354,"-")</f>
        <v>0.15246015246015246</v>
      </c>
      <c r="J361" s="282">
        <v>24393652</v>
      </c>
      <c r="K361" s="232">
        <f t="shared" si="37"/>
        <v>110880.23636363636</v>
      </c>
      <c r="L361" s="122"/>
    </row>
    <row r="362" spans="2:12" ht="14.25" customHeight="1">
      <c r="B362" s="483"/>
      <c r="C362" s="484"/>
      <c r="D362" s="481"/>
      <c r="E362" s="222">
        <v>9</v>
      </c>
      <c r="F362" s="292" t="s">
        <v>150</v>
      </c>
      <c r="G362" s="220" t="s">
        <v>151</v>
      </c>
      <c r="H362" s="225">
        <v>217</v>
      </c>
      <c r="I362" s="125">
        <f>IFERROR(H362/D354,"-")</f>
        <v>0.15038115038115038</v>
      </c>
      <c r="J362" s="282">
        <v>9487580</v>
      </c>
      <c r="K362" s="232">
        <f t="shared" si="37"/>
        <v>43721.566820276501</v>
      </c>
      <c r="L362" s="122"/>
    </row>
    <row r="363" spans="2:12" ht="14.25" customHeight="1">
      <c r="B363" s="483"/>
      <c r="C363" s="484"/>
      <c r="D363" s="482"/>
      <c r="E363" s="252">
        <v>10</v>
      </c>
      <c r="F363" s="294" t="s">
        <v>253</v>
      </c>
      <c r="G363" s="286" t="s">
        <v>240</v>
      </c>
      <c r="H363" s="287">
        <v>194</v>
      </c>
      <c r="I363" s="253">
        <f>IFERROR(H363/D354,"-")</f>
        <v>0.13444213444213443</v>
      </c>
      <c r="J363" s="288">
        <v>220890470</v>
      </c>
      <c r="K363" s="254">
        <f t="shared" si="37"/>
        <v>1138610.6701030927</v>
      </c>
      <c r="L363" s="122"/>
    </row>
    <row r="364" spans="2:12" ht="14.25" customHeight="1">
      <c r="B364" s="483">
        <v>37</v>
      </c>
      <c r="C364" s="484" t="s">
        <v>4</v>
      </c>
      <c r="D364" s="480">
        <f t="shared" ref="D364" si="41">VLOOKUP(C364,$N$4:$O$77,2,FALSE)</f>
        <v>4494</v>
      </c>
      <c r="E364" s="221">
        <v>1</v>
      </c>
      <c r="F364" s="291" t="s">
        <v>154</v>
      </c>
      <c r="G364" s="219" t="s">
        <v>155</v>
      </c>
      <c r="H364" s="280">
        <v>1619</v>
      </c>
      <c r="I364" s="119">
        <f>IFERROR(H364/D364,"-")</f>
        <v>0.36025812194036494</v>
      </c>
      <c r="J364" s="281">
        <v>21641570</v>
      </c>
      <c r="K364" s="231">
        <f t="shared" si="37"/>
        <v>13367.245213094502</v>
      </c>
      <c r="L364" s="122"/>
    </row>
    <row r="365" spans="2:12" ht="14.25" customHeight="1">
      <c r="B365" s="483"/>
      <c r="C365" s="484"/>
      <c r="D365" s="481"/>
      <c r="E365" s="222">
        <v>2</v>
      </c>
      <c r="F365" s="292" t="s">
        <v>244</v>
      </c>
      <c r="G365" s="262" t="s">
        <v>231</v>
      </c>
      <c r="H365" s="225">
        <v>1594</v>
      </c>
      <c r="I365" s="125">
        <f>IFERROR(H365/D364,"-")</f>
        <v>0.35469514908767247</v>
      </c>
      <c r="J365" s="282">
        <v>343375094</v>
      </c>
      <c r="K365" s="232">
        <f t="shared" si="37"/>
        <v>215417.24843161856</v>
      </c>
      <c r="L365" s="122"/>
    </row>
    <row r="366" spans="2:12" ht="14.25" customHeight="1">
      <c r="B366" s="483"/>
      <c r="C366" s="484"/>
      <c r="D366" s="481"/>
      <c r="E366" s="222">
        <v>3</v>
      </c>
      <c r="F366" s="292" t="s">
        <v>245</v>
      </c>
      <c r="G366" s="220" t="s">
        <v>232</v>
      </c>
      <c r="H366" s="225">
        <v>1590</v>
      </c>
      <c r="I366" s="125">
        <f>IFERROR(H366/D364,"-")</f>
        <v>0.35380507343124168</v>
      </c>
      <c r="J366" s="282">
        <v>60243826</v>
      </c>
      <c r="K366" s="232">
        <f t="shared" si="37"/>
        <v>37889.198742138367</v>
      </c>
      <c r="L366" s="122"/>
    </row>
    <row r="367" spans="2:12" ht="14.25" customHeight="1">
      <c r="B367" s="483"/>
      <c r="C367" s="484"/>
      <c r="D367" s="481"/>
      <c r="E367" s="222">
        <v>4</v>
      </c>
      <c r="F367" s="292" t="s">
        <v>246</v>
      </c>
      <c r="G367" s="220" t="s">
        <v>233</v>
      </c>
      <c r="H367" s="225">
        <v>1413</v>
      </c>
      <c r="I367" s="125">
        <f>IFERROR(H367/D364,"-")</f>
        <v>0.3144192256341789</v>
      </c>
      <c r="J367" s="282">
        <v>803272680</v>
      </c>
      <c r="K367" s="232">
        <f t="shared" si="37"/>
        <v>568487.38853503182</v>
      </c>
      <c r="L367" s="122"/>
    </row>
    <row r="368" spans="2:12" ht="14.25" customHeight="1">
      <c r="B368" s="483"/>
      <c r="C368" s="484"/>
      <c r="D368" s="481"/>
      <c r="E368" s="222">
        <v>5</v>
      </c>
      <c r="F368" s="292" t="s">
        <v>196</v>
      </c>
      <c r="G368" s="220" t="s">
        <v>197</v>
      </c>
      <c r="H368" s="225">
        <v>928</v>
      </c>
      <c r="I368" s="125">
        <f>IFERROR(H368/D364,"-")</f>
        <v>0.2064975522919448</v>
      </c>
      <c r="J368" s="282">
        <v>798782396</v>
      </c>
      <c r="K368" s="232">
        <f t="shared" si="37"/>
        <v>860756.89224137936</v>
      </c>
      <c r="L368" s="122"/>
    </row>
    <row r="369" spans="2:12" ht="14.25" customHeight="1">
      <c r="B369" s="483"/>
      <c r="C369" s="484"/>
      <c r="D369" s="481"/>
      <c r="E369" s="222">
        <v>6</v>
      </c>
      <c r="F369" s="292" t="s">
        <v>247</v>
      </c>
      <c r="G369" s="220" t="s">
        <v>234</v>
      </c>
      <c r="H369" s="225">
        <v>888</v>
      </c>
      <c r="I369" s="125">
        <f>IFERROR(H369/D364,"-")</f>
        <v>0.19759679572763686</v>
      </c>
      <c r="J369" s="282">
        <v>174438398</v>
      </c>
      <c r="K369" s="232">
        <f t="shared" si="37"/>
        <v>196439.6373873874</v>
      </c>
      <c r="L369" s="122"/>
    </row>
    <row r="370" spans="2:12" ht="14.25" customHeight="1">
      <c r="B370" s="483"/>
      <c r="C370" s="484"/>
      <c r="D370" s="481"/>
      <c r="E370" s="222">
        <v>7</v>
      </c>
      <c r="F370" s="292" t="s">
        <v>248</v>
      </c>
      <c r="G370" s="220" t="s">
        <v>235</v>
      </c>
      <c r="H370" s="225">
        <v>861</v>
      </c>
      <c r="I370" s="125">
        <f>IFERROR(H370/D364,"-")</f>
        <v>0.19158878504672897</v>
      </c>
      <c r="J370" s="282">
        <v>68173482</v>
      </c>
      <c r="K370" s="232">
        <f t="shared" si="37"/>
        <v>79179.42160278745</v>
      </c>
      <c r="L370" s="122"/>
    </row>
    <row r="371" spans="2:12" ht="14.25" customHeight="1">
      <c r="B371" s="483"/>
      <c r="C371" s="484"/>
      <c r="D371" s="481"/>
      <c r="E371" s="222">
        <v>8</v>
      </c>
      <c r="F371" s="292" t="s">
        <v>150</v>
      </c>
      <c r="G371" s="220" t="s">
        <v>151</v>
      </c>
      <c r="H371" s="225">
        <v>821</v>
      </c>
      <c r="I371" s="125">
        <f>IFERROR(H371/D364,"-")</f>
        <v>0.18268802848242099</v>
      </c>
      <c r="J371" s="282">
        <v>36309712</v>
      </c>
      <c r="K371" s="232">
        <f t="shared" si="37"/>
        <v>44226.202192448232</v>
      </c>
      <c r="L371" s="122"/>
    </row>
    <row r="372" spans="2:12" ht="14.25" customHeight="1">
      <c r="B372" s="483"/>
      <c r="C372" s="484"/>
      <c r="D372" s="481"/>
      <c r="E372" s="222">
        <v>9</v>
      </c>
      <c r="F372" s="292" t="s">
        <v>152</v>
      </c>
      <c r="G372" s="220" t="s">
        <v>153</v>
      </c>
      <c r="H372" s="225">
        <v>804</v>
      </c>
      <c r="I372" s="125">
        <f>IFERROR(H372/D364,"-")</f>
        <v>0.17890520694259013</v>
      </c>
      <c r="J372" s="282">
        <v>10256870</v>
      </c>
      <c r="K372" s="232">
        <f t="shared" si="37"/>
        <v>12757.300995024876</v>
      </c>
      <c r="L372" s="122"/>
    </row>
    <row r="373" spans="2:12" ht="14.25" customHeight="1">
      <c r="B373" s="483"/>
      <c r="C373" s="484"/>
      <c r="D373" s="482"/>
      <c r="E373" s="223">
        <v>10</v>
      </c>
      <c r="F373" s="293" t="s">
        <v>249</v>
      </c>
      <c r="G373" s="257" t="s">
        <v>236</v>
      </c>
      <c r="H373" s="226">
        <v>728</v>
      </c>
      <c r="I373" s="132">
        <f>IFERROR(H373/D364,"-")</f>
        <v>0.16199376947040497</v>
      </c>
      <c r="J373" s="284">
        <v>77045842</v>
      </c>
      <c r="K373" s="233">
        <f t="shared" si="37"/>
        <v>105832.20054945054</v>
      </c>
      <c r="L373" s="122"/>
    </row>
    <row r="374" spans="2:12" ht="14.25" customHeight="1">
      <c r="B374" s="483">
        <v>38</v>
      </c>
      <c r="C374" s="460" t="s">
        <v>46</v>
      </c>
      <c r="D374" s="480">
        <f t="shared" ref="D374" si="42">VLOOKUP(C374,$N$4:$O$77,2,FALSE)</f>
        <v>929</v>
      </c>
      <c r="E374" s="221">
        <v>1</v>
      </c>
      <c r="F374" s="291" t="s">
        <v>154</v>
      </c>
      <c r="G374" s="219" t="s">
        <v>155</v>
      </c>
      <c r="H374" s="280">
        <v>397</v>
      </c>
      <c r="I374" s="119">
        <f>IFERROR(H374/D374,"-")</f>
        <v>0.42734122712594186</v>
      </c>
      <c r="J374" s="281">
        <v>5208552</v>
      </c>
      <c r="K374" s="231">
        <f t="shared" si="37"/>
        <v>13119.778337531487</v>
      </c>
      <c r="L374" s="122"/>
    </row>
    <row r="375" spans="2:12" ht="14.25" customHeight="1">
      <c r="B375" s="483"/>
      <c r="C375" s="461"/>
      <c r="D375" s="481"/>
      <c r="E375" s="222">
        <v>2</v>
      </c>
      <c r="F375" s="292" t="s">
        <v>244</v>
      </c>
      <c r="G375" s="262" t="s">
        <v>231</v>
      </c>
      <c r="H375" s="225">
        <v>327</v>
      </c>
      <c r="I375" s="125">
        <f>IFERROR(H375/D374,"-")</f>
        <v>0.3519913885898816</v>
      </c>
      <c r="J375" s="282">
        <v>65869584</v>
      </c>
      <c r="K375" s="232">
        <f t="shared" si="37"/>
        <v>201436.03669724771</v>
      </c>
      <c r="L375" s="122"/>
    </row>
    <row r="376" spans="2:12" ht="14.25" customHeight="1">
      <c r="B376" s="483"/>
      <c r="C376" s="461"/>
      <c r="D376" s="481"/>
      <c r="E376" s="222">
        <v>3</v>
      </c>
      <c r="F376" s="292" t="s">
        <v>246</v>
      </c>
      <c r="G376" s="220" t="s">
        <v>233</v>
      </c>
      <c r="H376" s="225">
        <v>265</v>
      </c>
      <c r="I376" s="125">
        <f>IFERROR(H376/D374,"-")</f>
        <v>0.28525296017222818</v>
      </c>
      <c r="J376" s="282">
        <v>128908780</v>
      </c>
      <c r="K376" s="232">
        <f t="shared" si="37"/>
        <v>486448.22641509434</v>
      </c>
      <c r="L376" s="122"/>
    </row>
    <row r="377" spans="2:12" ht="14.25" customHeight="1">
      <c r="B377" s="483"/>
      <c r="C377" s="461"/>
      <c r="D377" s="481"/>
      <c r="E377" s="222">
        <v>4</v>
      </c>
      <c r="F377" s="292" t="s">
        <v>245</v>
      </c>
      <c r="G377" s="220" t="s">
        <v>232</v>
      </c>
      <c r="H377" s="225">
        <v>224</v>
      </c>
      <c r="I377" s="125">
        <f>IFERROR(H377/D374,"-")</f>
        <v>0.2411194833153929</v>
      </c>
      <c r="J377" s="282">
        <v>7476880</v>
      </c>
      <c r="K377" s="232">
        <f t="shared" si="37"/>
        <v>33378.928571428572</v>
      </c>
      <c r="L377" s="122"/>
    </row>
    <row r="378" spans="2:12" ht="14.25" customHeight="1">
      <c r="B378" s="483"/>
      <c r="C378" s="461"/>
      <c r="D378" s="481"/>
      <c r="E378" s="222">
        <v>5</v>
      </c>
      <c r="F378" s="292" t="s">
        <v>196</v>
      </c>
      <c r="G378" s="220" t="s">
        <v>197</v>
      </c>
      <c r="H378" s="225">
        <v>185</v>
      </c>
      <c r="I378" s="125">
        <f>IFERROR(H378/D374,"-")</f>
        <v>0.19913885898815931</v>
      </c>
      <c r="J378" s="282">
        <v>113845134</v>
      </c>
      <c r="K378" s="232">
        <f t="shared" si="37"/>
        <v>615379.10270270274</v>
      </c>
      <c r="L378" s="122"/>
    </row>
    <row r="379" spans="2:12" ht="14.25" customHeight="1">
      <c r="B379" s="483"/>
      <c r="C379" s="461"/>
      <c r="D379" s="481"/>
      <c r="E379" s="222">
        <v>6</v>
      </c>
      <c r="F379" s="292" t="s">
        <v>248</v>
      </c>
      <c r="G379" s="220" t="s">
        <v>235</v>
      </c>
      <c r="H379" s="225">
        <v>183</v>
      </c>
      <c r="I379" s="125">
        <f>IFERROR(H379/D374,"-")</f>
        <v>0.1969860064585576</v>
      </c>
      <c r="J379" s="282">
        <v>15101994</v>
      </c>
      <c r="K379" s="232">
        <f t="shared" si="37"/>
        <v>82524.557377049176</v>
      </c>
      <c r="L379" s="122"/>
    </row>
    <row r="380" spans="2:12" ht="14.25" customHeight="1">
      <c r="B380" s="483"/>
      <c r="C380" s="461"/>
      <c r="D380" s="481"/>
      <c r="E380" s="222">
        <v>7</v>
      </c>
      <c r="F380" s="292" t="s">
        <v>247</v>
      </c>
      <c r="G380" s="220" t="s">
        <v>234</v>
      </c>
      <c r="H380" s="225">
        <v>178</v>
      </c>
      <c r="I380" s="125">
        <f>IFERROR(H380/D374,"-")</f>
        <v>0.19160387513455329</v>
      </c>
      <c r="J380" s="282">
        <v>25744324</v>
      </c>
      <c r="K380" s="232">
        <f t="shared" si="37"/>
        <v>144631.03370786516</v>
      </c>
      <c r="L380" s="122"/>
    </row>
    <row r="381" spans="2:12" ht="14.25" customHeight="1">
      <c r="B381" s="483"/>
      <c r="C381" s="461"/>
      <c r="D381" s="481"/>
      <c r="E381" s="222">
        <v>8</v>
      </c>
      <c r="F381" s="292" t="s">
        <v>150</v>
      </c>
      <c r="G381" s="220" t="s">
        <v>151</v>
      </c>
      <c r="H381" s="225">
        <v>178</v>
      </c>
      <c r="I381" s="125">
        <f>IFERROR(H381/D374,"-")</f>
        <v>0.19160387513455329</v>
      </c>
      <c r="J381" s="282">
        <v>6535694</v>
      </c>
      <c r="K381" s="232">
        <f t="shared" si="37"/>
        <v>36717.382022471909</v>
      </c>
      <c r="L381" s="122"/>
    </row>
    <row r="382" spans="2:12" ht="14.25" customHeight="1">
      <c r="B382" s="483"/>
      <c r="C382" s="461"/>
      <c r="D382" s="481"/>
      <c r="E382" s="222">
        <v>9</v>
      </c>
      <c r="F382" s="292" t="s">
        <v>250</v>
      </c>
      <c r="G382" s="220" t="s">
        <v>237</v>
      </c>
      <c r="H382" s="225">
        <v>162</v>
      </c>
      <c r="I382" s="125">
        <f>IFERROR(H382/D374,"-")</f>
        <v>0.1743810548977395</v>
      </c>
      <c r="J382" s="282">
        <v>3930076</v>
      </c>
      <c r="K382" s="232">
        <f t="shared" si="37"/>
        <v>24259.728395061727</v>
      </c>
      <c r="L382" s="122"/>
    </row>
    <row r="383" spans="2:12" ht="14.25" customHeight="1">
      <c r="B383" s="483"/>
      <c r="C383" s="461"/>
      <c r="D383" s="482"/>
      <c r="E383" s="223">
        <v>10</v>
      </c>
      <c r="F383" s="293" t="s">
        <v>249</v>
      </c>
      <c r="G383" s="257" t="s">
        <v>236</v>
      </c>
      <c r="H383" s="226">
        <v>149</v>
      </c>
      <c r="I383" s="132">
        <f>IFERROR(H383/D374,"-")</f>
        <v>0.16038751345532831</v>
      </c>
      <c r="J383" s="284">
        <v>11497046</v>
      </c>
      <c r="K383" s="233">
        <f t="shared" si="37"/>
        <v>77161.382550335577</v>
      </c>
      <c r="L383" s="122"/>
    </row>
    <row r="384" spans="2:12" ht="14.25" customHeight="1">
      <c r="B384" s="483">
        <v>39</v>
      </c>
      <c r="C384" s="460" t="s">
        <v>9</v>
      </c>
      <c r="D384" s="480">
        <f t="shared" ref="D384" si="43">VLOOKUP(C384,$N$4:$O$77,2,FALSE)</f>
        <v>5329</v>
      </c>
      <c r="E384" s="221">
        <v>1</v>
      </c>
      <c r="F384" s="291" t="s">
        <v>244</v>
      </c>
      <c r="G384" s="219" t="s">
        <v>231</v>
      </c>
      <c r="H384" s="280">
        <v>2150</v>
      </c>
      <c r="I384" s="119">
        <f>IFERROR(H384/D384,"-")</f>
        <v>0.40345280540439105</v>
      </c>
      <c r="J384" s="281">
        <v>346996042</v>
      </c>
      <c r="K384" s="231">
        <f t="shared" si="37"/>
        <v>161393.50790697674</v>
      </c>
      <c r="L384" s="122"/>
    </row>
    <row r="385" spans="2:12" ht="14.25" customHeight="1">
      <c r="B385" s="483"/>
      <c r="C385" s="461"/>
      <c r="D385" s="481"/>
      <c r="E385" s="222">
        <v>2</v>
      </c>
      <c r="F385" s="292" t="s">
        <v>154</v>
      </c>
      <c r="G385" s="262" t="s">
        <v>155</v>
      </c>
      <c r="H385" s="225">
        <v>1978</v>
      </c>
      <c r="I385" s="125">
        <f>IFERROR(H385/D384,"-")</f>
        <v>0.37117658097203976</v>
      </c>
      <c r="J385" s="282">
        <v>28680118</v>
      </c>
      <c r="K385" s="232">
        <f t="shared" si="37"/>
        <v>14499.5540950455</v>
      </c>
      <c r="L385" s="122"/>
    </row>
    <row r="386" spans="2:12" ht="14.25" customHeight="1">
      <c r="B386" s="483"/>
      <c r="C386" s="461"/>
      <c r="D386" s="481"/>
      <c r="E386" s="222">
        <v>3</v>
      </c>
      <c r="F386" s="292" t="s">
        <v>245</v>
      </c>
      <c r="G386" s="220" t="s">
        <v>232</v>
      </c>
      <c r="H386" s="225">
        <v>1828</v>
      </c>
      <c r="I386" s="125">
        <f>IFERROR(H386/D384,"-")</f>
        <v>0.34302871082754738</v>
      </c>
      <c r="J386" s="282">
        <v>75420582</v>
      </c>
      <c r="K386" s="232">
        <f t="shared" si="37"/>
        <v>41258.524070021878</v>
      </c>
      <c r="L386" s="122"/>
    </row>
    <row r="387" spans="2:12" ht="14.25" customHeight="1">
      <c r="B387" s="483"/>
      <c r="C387" s="461"/>
      <c r="D387" s="481"/>
      <c r="E387" s="222">
        <v>4</v>
      </c>
      <c r="F387" s="292" t="s">
        <v>246</v>
      </c>
      <c r="G387" s="220" t="s">
        <v>233</v>
      </c>
      <c r="H387" s="225">
        <v>1677</v>
      </c>
      <c r="I387" s="125">
        <f>IFERROR(H387/D384,"-")</f>
        <v>0.31469318821542502</v>
      </c>
      <c r="J387" s="282">
        <v>760185156</v>
      </c>
      <c r="K387" s="232">
        <f t="shared" si="37"/>
        <v>453300.62969588552</v>
      </c>
      <c r="L387" s="122"/>
    </row>
    <row r="388" spans="2:12" ht="14.25" customHeight="1">
      <c r="B388" s="483"/>
      <c r="C388" s="461"/>
      <c r="D388" s="481"/>
      <c r="E388" s="222">
        <v>5</v>
      </c>
      <c r="F388" s="292" t="s">
        <v>247</v>
      </c>
      <c r="G388" s="220" t="s">
        <v>234</v>
      </c>
      <c r="H388" s="225">
        <v>1277</v>
      </c>
      <c r="I388" s="125">
        <f>IFERROR(H388/D384,"-")</f>
        <v>0.2396322011634453</v>
      </c>
      <c r="J388" s="282">
        <v>338299756</v>
      </c>
      <c r="K388" s="232">
        <f t="shared" ref="K388:K451" si="44">IFERROR(J388/H388,"-")</f>
        <v>264917.58496476116</v>
      </c>
      <c r="L388" s="122"/>
    </row>
    <row r="389" spans="2:12" ht="14.25" customHeight="1">
      <c r="B389" s="483"/>
      <c r="C389" s="461"/>
      <c r="D389" s="481"/>
      <c r="E389" s="222">
        <v>6</v>
      </c>
      <c r="F389" s="292" t="s">
        <v>196</v>
      </c>
      <c r="G389" s="220" t="s">
        <v>197</v>
      </c>
      <c r="H389" s="225">
        <v>1196</v>
      </c>
      <c r="I389" s="125">
        <f>IFERROR(H389/D384,"-")</f>
        <v>0.22443235128541941</v>
      </c>
      <c r="J389" s="282">
        <v>728144924</v>
      </c>
      <c r="K389" s="232">
        <f t="shared" si="44"/>
        <v>608816.82608695654</v>
      </c>
      <c r="L389" s="122"/>
    </row>
    <row r="390" spans="2:12" ht="14.25" customHeight="1">
      <c r="B390" s="483"/>
      <c r="C390" s="461"/>
      <c r="D390" s="481"/>
      <c r="E390" s="222">
        <v>7</v>
      </c>
      <c r="F390" s="292" t="s">
        <v>249</v>
      </c>
      <c r="G390" s="220" t="s">
        <v>236</v>
      </c>
      <c r="H390" s="225">
        <v>1067</v>
      </c>
      <c r="I390" s="125">
        <f>IFERROR(H390/D384,"-")</f>
        <v>0.20022518296115593</v>
      </c>
      <c r="J390" s="282">
        <v>116904084</v>
      </c>
      <c r="K390" s="232">
        <f t="shared" si="44"/>
        <v>109563.34020618557</v>
      </c>
      <c r="L390" s="122"/>
    </row>
    <row r="391" spans="2:12" ht="14.25" customHeight="1">
      <c r="B391" s="483"/>
      <c r="C391" s="461"/>
      <c r="D391" s="481"/>
      <c r="E391" s="222">
        <v>8</v>
      </c>
      <c r="F391" s="292" t="s">
        <v>150</v>
      </c>
      <c r="G391" s="220" t="s">
        <v>151</v>
      </c>
      <c r="H391" s="225">
        <v>1022</v>
      </c>
      <c r="I391" s="125">
        <f>IFERROR(H391/D384,"-")</f>
        <v>0.19178082191780821</v>
      </c>
      <c r="J391" s="282">
        <v>57073566</v>
      </c>
      <c r="K391" s="232">
        <f t="shared" si="44"/>
        <v>55844.976516634051</v>
      </c>
      <c r="L391" s="122"/>
    </row>
    <row r="392" spans="2:12" ht="14.25" customHeight="1">
      <c r="B392" s="483"/>
      <c r="C392" s="461"/>
      <c r="D392" s="481"/>
      <c r="E392" s="222">
        <v>9</v>
      </c>
      <c r="F392" s="292" t="s">
        <v>248</v>
      </c>
      <c r="G392" s="220" t="s">
        <v>235</v>
      </c>
      <c r="H392" s="225">
        <v>919</v>
      </c>
      <c r="I392" s="125">
        <f>IFERROR(H392/D384,"-")</f>
        <v>0.17245261775192344</v>
      </c>
      <c r="J392" s="282">
        <v>55586120</v>
      </c>
      <c r="K392" s="232">
        <f t="shared" si="44"/>
        <v>60485.440696409139</v>
      </c>
      <c r="L392" s="122"/>
    </row>
    <row r="393" spans="2:12" ht="14.25" customHeight="1">
      <c r="B393" s="483"/>
      <c r="C393" s="461"/>
      <c r="D393" s="482"/>
      <c r="E393" s="223">
        <v>10</v>
      </c>
      <c r="F393" s="293" t="s">
        <v>156</v>
      </c>
      <c r="G393" s="257" t="s">
        <v>157</v>
      </c>
      <c r="H393" s="226">
        <v>819</v>
      </c>
      <c r="I393" s="132">
        <f>IFERROR(H393/D384,"-")</f>
        <v>0.15368737098892851</v>
      </c>
      <c r="J393" s="284">
        <v>158228722</v>
      </c>
      <c r="K393" s="233">
        <f t="shared" si="44"/>
        <v>193197.46275946277</v>
      </c>
      <c r="L393" s="122"/>
    </row>
    <row r="394" spans="2:12" ht="14.25" customHeight="1">
      <c r="B394" s="483">
        <v>40</v>
      </c>
      <c r="C394" s="460" t="s">
        <v>47</v>
      </c>
      <c r="D394" s="480">
        <f t="shared" ref="D394" si="45">VLOOKUP(C394,$N$4:$O$77,2,FALSE)</f>
        <v>1084</v>
      </c>
      <c r="E394" s="221">
        <v>1</v>
      </c>
      <c r="F394" s="291" t="s">
        <v>154</v>
      </c>
      <c r="G394" s="219" t="s">
        <v>155</v>
      </c>
      <c r="H394" s="280">
        <v>392</v>
      </c>
      <c r="I394" s="119">
        <f>IFERROR(H394/D394,"-")</f>
        <v>0.36162361623616235</v>
      </c>
      <c r="J394" s="281">
        <v>4418376</v>
      </c>
      <c r="K394" s="231">
        <f t="shared" si="44"/>
        <v>11271.367346938776</v>
      </c>
      <c r="L394" s="122"/>
    </row>
    <row r="395" spans="2:12" ht="14.25" customHeight="1">
      <c r="B395" s="483"/>
      <c r="C395" s="461"/>
      <c r="D395" s="481"/>
      <c r="E395" s="222">
        <v>2</v>
      </c>
      <c r="F395" s="292" t="s">
        <v>244</v>
      </c>
      <c r="G395" s="262" t="s">
        <v>231</v>
      </c>
      <c r="H395" s="225">
        <v>384</v>
      </c>
      <c r="I395" s="125">
        <f>IFERROR(H395/D394,"-")</f>
        <v>0.35424354243542433</v>
      </c>
      <c r="J395" s="282">
        <v>103105766</v>
      </c>
      <c r="K395" s="232">
        <f t="shared" si="44"/>
        <v>268504.59895833331</v>
      </c>
      <c r="L395" s="122"/>
    </row>
    <row r="396" spans="2:12" ht="14.25" customHeight="1">
      <c r="B396" s="483"/>
      <c r="C396" s="461"/>
      <c r="D396" s="481"/>
      <c r="E396" s="222">
        <v>3</v>
      </c>
      <c r="F396" s="292" t="s">
        <v>246</v>
      </c>
      <c r="G396" s="220" t="s">
        <v>233</v>
      </c>
      <c r="H396" s="225">
        <v>331</v>
      </c>
      <c r="I396" s="125">
        <f>IFERROR(H396/D394,"-")</f>
        <v>0.30535055350553508</v>
      </c>
      <c r="J396" s="282">
        <v>211644758</v>
      </c>
      <c r="K396" s="232">
        <f t="shared" si="44"/>
        <v>639410.14501510572</v>
      </c>
      <c r="L396" s="122"/>
    </row>
    <row r="397" spans="2:12" ht="14.25" customHeight="1">
      <c r="B397" s="483"/>
      <c r="C397" s="461"/>
      <c r="D397" s="481"/>
      <c r="E397" s="222">
        <v>4</v>
      </c>
      <c r="F397" s="292" t="s">
        <v>245</v>
      </c>
      <c r="G397" s="220" t="s">
        <v>232</v>
      </c>
      <c r="H397" s="225">
        <v>318</v>
      </c>
      <c r="I397" s="125">
        <f>IFERROR(H397/D394,"-")</f>
        <v>0.29335793357933582</v>
      </c>
      <c r="J397" s="282">
        <v>15608478</v>
      </c>
      <c r="K397" s="232">
        <f t="shared" si="44"/>
        <v>49083.264150943396</v>
      </c>
      <c r="L397" s="122"/>
    </row>
    <row r="398" spans="2:12" ht="14.25" customHeight="1">
      <c r="B398" s="483"/>
      <c r="C398" s="461"/>
      <c r="D398" s="481"/>
      <c r="E398" s="222">
        <v>5</v>
      </c>
      <c r="F398" s="292" t="s">
        <v>150</v>
      </c>
      <c r="G398" s="220" t="s">
        <v>151</v>
      </c>
      <c r="H398" s="225">
        <v>214</v>
      </c>
      <c r="I398" s="125">
        <f>IFERROR(H398/D394,"-")</f>
        <v>0.19741697416974169</v>
      </c>
      <c r="J398" s="282">
        <v>10207610</v>
      </c>
      <c r="K398" s="232">
        <f t="shared" si="44"/>
        <v>47699.11214953271</v>
      </c>
      <c r="L398" s="122"/>
    </row>
    <row r="399" spans="2:12" ht="14.25" customHeight="1">
      <c r="B399" s="483"/>
      <c r="C399" s="461"/>
      <c r="D399" s="481"/>
      <c r="E399" s="222">
        <v>6</v>
      </c>
      <c r="F399" s="292" t="s">
        <v>247</v>
      </c>
      <c r="G399" s="220" t="s">
        <v>234</v>
      </c>
      <c r="H399" s="225">
        <v>200</v>
      </c>
      <c r="I399" s="125">
        <f>IFERROR(H399/D394,"-")</f>
        <v>0.18450184501845018</v>
      </c>
      <c r="J399" s="282">
        <v>36768950</v>
      </c>
      <c r="K399" s="232">
        <f t="shared" si="44"/>
        <v>183844.75</v>
      </c>
      <c r="L399" s="122"/>
    </row>
    <row r="400" spans="2:12" ht="14.25" customHeight="1">
      <c r="B400" s="483"/>
      <c r="C400" s="461"/>
      <c r="D400" s="481"/>
      <c r="E400" s="222">
        <v>7</v>
      </c>
      <c r="F400" s="292" t="s">
        <v>196</v>
      </c>
      <c r="G400" s="220" t="s">
        <v>197</v>
      </c>
      <c r="H400" s="225">
        <v>181</v>
      </c>
      <c r="I400" s="125">
        <f>IFERROR(H400/D394,"-")</f>
        <v>0.1669741697416974</v>
      </c>
      <c r="J400" s="282">
        <v>84276684</v>
      </c>
      <c r="K400" s="232">
        <f t="shared" si="44"/>
        <v>465617.03867403313</v>
      </c>
      <c r="L400" s="122"/>
    </row>
    <row r="401" spans="2:12" ht="14.25" customHeight="1">
      <c r="B401" s="483"/>
      <c r="C401" s="461"/>
      <c r="D401" s="481"/>
      <c r="E401" s="222">
        <v>8</v>
      </c>
      <c r="F401" s="292" t="s">
        <v>156</v>
      </c>
      <c r="G401" s="220" t="s">
        <v>157</v>
      </c>
      <c r="H401" s="225">
        <v>175</v>
      </c>
      <c r="I401" s="125">
        <f>IFERROR(H401/D394,"-")</f>
        <v>0.16143911439114392</v>
      </c>
      <c r="J401" s="282">
        <v>58128546</v>
      </c>
      <c r="K401" s="232">
        <f t="shared" si="44"/>
        <v>332163.12</v>
      </c>
      <c r="L401" s="122"/>
    </row>
    <row r="402" spans="2:12" ht="14.25" customHeight="1">
      <c r="B402" s="483"/>
      <c r="C402" s="461"/>
      <c r="D402" s="481"/>
      <c r="E402" s="222">
        <v>9</v>
      </c>
      <c r="F402" s="292" t="s">
        <v>249</v>
      </c>
      <c r="G402" s="220" t="s">
        <v>236</v>
      </c>
      <c r="H402" s="225">
        <v>170</v>
      </c>
      <c r="I402" s="125">
        <f>IFERROR(H402/D394,"-")</f>
        <v>0.15682656826568267</v>
      </c>
      <c r="J402" s="282">
        <v>15993818</v>
      </c>
      <c r="K402" s="232">
        <f t="shared" si="44"/>
        <v>94081.282352941183</v>
      </c>
      <c r="L402" s="122"/>
    </row>
    <row r="403" spans="2:12" ht="14.25" customHeight="1">
      <c r="B403" s="483"/>
      <c r="C403" s="462"/>
      <c r="D403" s="482"/>
      <c r="E403" s="252">
        <v>10</v>
      </c>
      <c r="F403" s="294" t="s">
        <v>248</v>
      </c>
      <c r="G403" s="286" t="s">
        <v>235</v>
      </c>
      <c r="H403" s="287">
        <v>166</v>
      </c>
      <c r="I403" s="253">
        <f>IFERROR(H403/D394,"-")</f>
        <v>0.15313653136531366</v>
      </c>
      <c r="J403" s="288">
        <v>7533232</v>
      </c>
      <c r="K403" s="254">
        <f t="shared" si="44"/>
        <v>45380.915662650601</v>
      </c>
      <c r="L403" s="122"/>
    </row>
    <row r="404" spans="2:12" ht="14.25" customHeight="1">
      <c r="B404" s="483">
        <v>41</v>
      </c>
      <c r="C404" s="460" t="s">
        <v>14</v>
      </c>
      <c r="D404" s="480">
        <f t="shared" ref="D404" si="46">VLOOKUP(C404,$N$4:$O$77,2,FALSE)</f>
        <v>2285</v>
      </c>
      <c r="E404" s="221">
        <v>1</v>
      </c>
      <c r="F404" s="291" t="s">
        <v>244</v>
      </c>
      <c r="G404" s="219" t="s">
        <v>231</v>
      </c>
      <c r="H404" s="280">
        <v>944</v>
      </c>
      <c r="I404" s="119">
        <f>IFERROR(H404/D404,"-")</f>
        <v>0.41312910284463894</v>
      </c>
      <c r="J404" s="281">
        <v>168309820</v>
      </c>
      <c r="K404" s="231">
        <f t="shared" si="44"/>
        <v>178294.30084745763</v>
      </c>
      <c r="L404" s="122"/>
    </row>
    <row r="405" spans="2:12" ht="14.25" customHeight="1">
      <c r="B405" s="483"/>
      <c r="C405" s="461"/>
      <c r="D405" s="481"/>
      <c r="E405" s="222">
        <v>2</v>
      </c>
      <c r="F405" s="292" t="s">
        <v>154</v>
      </c>
      <c r="G405" s="262" t="s">
        <v>155</v>
      </c>
      <c r="H405" s="225">
        <v>834</v>
      </c>
      <c r="I405" s="125">
        <f>IFERROR(H405/D404,"-")</f>
        <v>0.3649890590809628</v>
      </c>
      <c r="J405" s="282">
        <v>12986384</v>
      </c>
      <c r="K405" s="232">
        <f t="shared" si="44"/>
        <v>15571.203836930456</v>
      </c>
      <c r="L405" s="122"/>
    </row>
    <row r="406" spans="2:12" ht="14.25" customHeight="1">
      <c r="B406" s="483"/>
      <c r="C406" s="461"/>
      <c r="D406" s="481"/>
      <c r="E406" s="222">
        <v>3</v>
      </c>
      <c r="F406" s="292" t="s">
        <v>246</v>
      </c>
      <c r="G406" s="220" t="s">
        <v>233</v>
      </c>
      <c r="H406" s="225">
        <v>772</v>
      </c>
      <c r="I406" s="125">
        <f>IFERROR(H406/D404,"-")</f>
        <v>0.33785557986870896</v>
      </c>
      <c r="J406" s="282">
        <v>342288962</v>
      </c>
      <c r="K406" s="232">
        <f t="shared" si="44"/>
        <v>443379.48445595853</v>
      </c>
      <c r="L406" s="122"/>
    </row>
    <row r="407" spans="2:12" ht="14.25" customHeight="1">
      <c r="B407" s="483"/>
      <c r="C407" s="461"/>
      <c r="D407" s="481"/>
      <c r="E407" s="222">
        <v>4</v>
      </c>
      <c r="F407" s="292" t="s">
        <v>245</v>
      </c>
      <c r="G407" s="220" t="s">
        <v>232</v>
      </c>
      <c r="H407" s="225">
        <v>697</v>
      </c>
      <c r="I407" s="125">
        <f>IFERROR(H407/D404,"-")</f>
        <v>0.30503282275711158</v>
      </c>
      <c r="J407" s="282">
        <v>39803178</v>
      </c>
      <c r="K407" s="232">
        <f t="shared" si="44"/>
        <v>57106.424677187948</v>
      </c>
      <c r="L407" s="122"/>
    </row>
    <row r="408" spans="2:12" ht="14.25" customHeight="1">
      <c r="B408" s="483"/>
      <c r="C408" s="461"/>
      <c r="D408" s="481"/>
      <c r="E408" s="222">
        <v>5</v>
      </c>
      <c r="F408" s="292" t="s">
        <v>196</v>
      </c>
      <c r="G408" s="220" t="s">
        <v>197</v>
      </c>
      <c r="H408" s="225">
        <v>497</v>
      </c>
      <c r="I408" s="125">
        <f>IFERROR(H408/D404,"-")</f>
        <v>0.2175054704595186</v>
      </c>
      <c r="J408" s="282">
        <v>271131010</v>
      </c>
      <c r="K408" s="232">
        <f t="shared" si="44"/>
        <v>545535.23138832999</v>
      </c>
      <c r="L408" s="122"/>
    </row>
    <row r="409" spans="2:12" ht="14.25" customHeight="1">
      <c r="B409" s="483"/>
      <c r="C409" s="461"/>
      <c r="D409" s="481"/>
      <c r="E409" s="222">
        <v>6</v>
      </c>
      <c r="F409" s="292" t="s">
        <v>150</v>
      </c>
      <c r="G409" s="220" t="s">
        <v>151</v>
      </c>
      <c r="H409" s="225">
        <v>484</v>
      </c>
      <c r="I409" s="125">
        <f>IFERROR(H409/D404,"-")</f>
        <v>0.21181619256017506</v>
      </c>
      <c r="J409" s="282">
        <v>24306250</v>
      </c>
      <c r="K409" s="232">
        <f t="shared" si="44"/>
        <v>50219.524793388431</v>
      </c>
      <c r="L409" s="122"/>
    </row>
    <row r="410" spans="2:12" ht="14.25" customHeight="1">
      <c r="B410" s="483"/>
      <c r="C410" s="461"/>
      <c r="D410" s="481"/>
      <c r="E410" s="222">
        <v>7</v>
      </c>
      <c r="F410" s="292" t="s">
        <v>247</v>
      </c>
      <c r="G410" s="220" t="s">
        <v>234</v>
      </c>
      <c r="H410" s="225">
        <v>449</v>
      </c>
      <c r="I410" s="125">
        <f>IFERROR(H410/D404,"-")</f>
        <v>0.19649890590809627</v>
      </c>
      <c r="J410" s="282">
        <v>69766908</v>
      </c>
      <c r="K410" s="232">
        <f t="shared" si="44"/>
        <v>155382.86859688195</v>
      </c>
      <c r="L410" s="122"/>
    </row>
    <row r="411" spans="2:12" ht="14.25" customHeight="1">
      <c r="B411" s="483"/>
      <c r="C411" s="461"/>
      <c r="D411" s="481"/>
      <c r="E411" s="222">
        <v>8</v>
      </c>
      <c r="F411" s="292" t="s">
        <v>249</v>
      </c>
      <c r="G411" s="220" t="s">
        <v>236</v>
      </c>
      <c r="H411" s="225">
        <v>427</v>
      </c>
      <c r="I411" s="125">
        <f>IFERROR(H411/D404,"-")</f>
        <v>0.18687089715536104</v>
      </c>
      <c r="J411" s="282">
        <v>24958154</v>
      </c>
      <c r="K411" s="232">
        <f t="shared" si="44"/>
        <v>58450.009367681501</v>
      </c>
      <c r="L411" s="122"/>
    </row>
    <row r="412" spans="2:12" ht="14.25" customHeight="1">
      <c r="B412" s="483"/>
      <c r="C412" s="461"/>
      <c r="D412" s="481"/>
      <c r="E412" s="222">
        <v>9</v>
      </c>
      <c r="F412" s="292" t="s">
        <v>248</v>
      </c>
      <c r="G412" s="220" t="s">
        <v>235</v>
      </c>
      <c r="H412" s="225">
        <v>388</v>
      </c>
      <c r="I412" s="125">
        <f>IFERROR(H412/D404,"-")</f>
        <v>0.16980306345733043</v>
      </c>
      <c r="J412" s="282">
        <v>35333664</v>
      </c>
      <c r="K412" s="232">
        <f t="shared" si="44"/>
        <v>91066.14432989691</v>
      </c>
      <c r="L412" s="122"/>
    </row>
    <row r="413" spans="2:12" ht="14.25" customHeight="1">
      <c r="B413" s="483"/>
      <c r="C413" s="461"/>
      <c r="D413" s="482"/>
      <c r="E413" s="223">
        <v>10</v>
      </c>
      <c r="F413" s="293" t="s">
        <v>251</v>
      </c>
      <c r="G413" s="257" t="s">
        <v>238</v>
      </c>
      <c r="H413" s="226">
        <v>385</v>
      </c>
      <c r="I413" s="132">
        <f>IFERROR(H413/D404,"-")</f>
        <v>0.16849015317286653</v>
      </c>
      <c r="J413" s="284">
        <v>56835584</v>
      </c>
      <c r="K413" s="233">
        <f t="shared" si="44"/>
        <v>147624.89350649351</v>
      </c>
      <c r="L413" s="122"/>
    </row>
    <row r="414" spans="2:12" ht="14.25" customHeight="1">
      <c r="B414" s="483">
        <v>42</v>
      </c>
      <c r="C414" s="484" t="s">
        <v>15</v>
      </c>
      <c r="D414" s="480">
        <f t="shared" ref="D414" si="47">VLOOKUP(C414,$N$4:$O$77,2,FALSE)</f>
        <v>6558</v>
      </c>
      <c r="E414" s="221">
        <v>1</v>
      </c>
      <c r="F414" s="291" t="s">
        <v>244</v>
      </c>
      <c r="G414" s="219" t="s">
        <v>231</v>
      </c>
      <c r="H414" s="280">
        <v>2686</v>
      </c>
      <c r="I414" s="119">
        <f>IFERROR(H414/D414,"-")</f>
        <v>0.40957609027142422</v>
      </c>
      <c r="J414" s="281">
        <v>411810218</v>
      </c>
      <c r="K414" s="231">
        <f t="shared" si="44"/>
        <v>153317.2814594192</v>
      </c>
      <c r="L414" s="122"/>
    </row>
    <row r="415" spans="2:12" ht="14.25" customHeight="1">
      <c r="B415" s="483"/>
      <c r="C415" s="484"/>
      <c r="D415" s="481"/>
      <c r="E415" s="222">
        <v>2</v>
      </c>
      <c r="F415" s="292" t="s">
        <v>154</v>
      </c>
      <c r="G415" s="262" t="s">
        <v>155</v>
      </c>
      <c r="H415" s="225">
        <v>2307</v>
      </c>
      <c r="I415" s="125">
        <f>IFERROR(H415/D414,"-")</f>
        <v>0.35178408051235133</v>
      </c>
      <c r="J415" s="282">
        <v>38015808</v>
      </c>
      <c r="K415" s="232">
        <f t="shared" si="44"/>
        <v>16478.460338101431</v>
      </c>
      <c r="L415" s="122"/>
    </row>
    <row r="416" spans="2:12" ht="14.25" customHeight="1">
      <c r="B416" s="483"/>
      <c r="C416" s="484"/>
      <c r="D416" s="481"/>
      <c r="E416" s="222">
        <v>3</v>
      </c>
      <c r="F416" s="292" t="s">
        <v>246</v>
      </c>
      <c r="G416" s="220" t="s">
        <v>233</v>
      </c>
      <c r="H416" s="225">
        <v>2032</v>
      </c>
      <c r="I416" s="125">
        <f>IFERROR(H416/D414,"-")</f>
        <v>0.30985056419640133</v>
      </c>
      <c r="J416" s="282">
        <v>856767580</v>
      </c>
      <c r="K416" s="232">
        <f t="shared" si="44"/>
        <v>421637.58858267718</v>
      </c>
      <c r="L416" s="122"/>
    </row>
    <row r="417" spans="2:12" ht="14.25" customHeight="1">
      <c r="B417" s="483"/>
      <c r="C417" s="484"/>
      <c r="D417" s="481"/>
      <c r="E417" s="222">
        <v>4</v>
      </c>
      <c r="F417" s="292" t="s">
        <v>245</v>
      </c>
      <c r="G417" s="220" t="s">
        <v>232</v>
      </c>
      <c r="H417" s="225">
        <v>1989</v>
      </c>
      <c r="I417" s="125">
        <f>IFERROR(H417/D414,"-")</f>
        <v>0.30329368709972554</v>
      </c>
      <c r="J417" s="282">
        <v>124252492</v>
      </c>
      <c r="K417" s="232">
        <f t="shared" si="44"/>
        <v>62469.830065359478</v>
      </c>
      <c r="L417" s="122"/>
    </row>
    <row r="418" spans="2:12" ht="14.25" customHeight="1">
      <c r="B418" s="483"/>
      <c r="C418" s="484"/>
      <c r="D418" s="481"/>
      <c r="E418" s="222">
        <v>5</v>
      </c>
      <c r="F418" s="292" t="s">
        <v>196</v>
      </c>
      <c r="G418" s="220" t="s">
        <v>197</v>
      </c>
      <c r="H418" s="225">
        <v>1249</v>
      </c>
      <c r="I418" s="125">
        <f>IFERROR(H418/D414,"-")</f>
        <v>0.19045440683135101</v>
      </c>
      <c r="J418" s="282">
        <v>710399764</v>
      </c>
      <c r="K418" s="232">
        <f t="shared" si="44"/>
        <v>568774.83106485184</v>
      </c>
      <c r="L418" s="122"/>
    </row>
    <row r="419" spans="2:12" ht="14.25" customHeight="1">
      <c r="B419" s="483"/>
      <c r="C419" s="484"/>
      <c r="D419" s="481"/>
      <c r="E419" s="222">
        <v>6</v>
      </c>
      <c r="F419" s="292" t="s">
        <v>249</v>
      </c>
      <c r="G419" s="220" t="s">
        <v>236</v>
      </c>
      <c r="H419" s="225">
        <v>1223</v>
      </c>
      <c r="I419" s="125">
        <f>IFERROR(H419/D414,"-")</f>
        <v>0.1864897834705703</v>
      </c>
      <c r="J419" s="282">
        <v>139737426</v>
      </c>
      <c r="K419" s="232">
        <f t="shared" si="44"/>
        <v>114257.91169255928</v>
      </c>
      <c r="L419" s="122"/>
    </row>
    <row r="420" spans="2:12" ht="14.25" customHeight="1">
      <c r="B420" s="483"/>
      <c r="C420" s="484"/>
      <c r="D420" s="481"/>
      <c r="E420" s="222">
        <v>7</v>
      </c>
      <c r="F420" s="292" t="s">
        <v>150</v>
      </c>
      <c r="G420" s="220" t="s">
        <v>151</v>
      </c>
      <c r="H420" s="225">
        <v>1217</v>
      </c>
      <c r="I420" s="125">
        <f>IFERROR(H420/D414,"-")</f>
        <v>0.18557487038731321</v>
      </c>
      <c r="J420" s="282">
        <v>78687456</v>
      </c>
      <c r="K420" s="232">
        <f t="shared" si="44"/>
        <v>64656.907148726379</v>
      </c>
      <c r="L420" s="122"/>
    </row>
    <row r="421" spans="2:12" ht="14.25" customHeight="1">
      <c r="B421" s="483"/>
      <c r="C421" s="484"/>
      <c r="D421" s="481"/>
      <c r="E421" s="222">
        <v>8</v>
      </c>
      <c r="F421" s="292" t="s">
        <v>248</v>
      </c>
      <c r="G421" s="220" t="s">
        <v>235</v>
      </c>
      <c r="H421" s="225">
        <v>1069</v>
      </c>
      <c r="I421" s="125">
        <f>IFERROR(H421/D414,"-")</f>
        <v>0.16300701433363832</v>
      </c>
      <c r="J421" s="282">
        <v>76014084</v>
      </c>
      <c r="K421" s="232">
        <f t="shared" si="44"/>
        <v>71107.655753040221</v>
      </c>
      <c r="L421" s="122"/>
    </row>
    <row r="422" spans="2:12" ht="14.25" customHeight="1">
      <c r="B422" s="483"/>
      <c r="C422" s="484"/>
      <c r="D422" s="481"/>
      <c r="E422" s="222">
        <v>9</v>
      </c>
      <c r="F422" s="292" t="s">
        <v>152</v>
      </c>
      <c r="G422" s="220" t="s">
        <v>153</v>
      </c>
      <c r="H422" s="225">
        <v>992</v>
      </c>
      <c r="I422" s="125">
        <f>IFERROR(H422/D414,"-")</f>
        <v>0.1512656297651723</v>
      </c>
      <c r="J422" s="282">
        <v>11387950</v>
      </c>
      <c r="K422" s="232">
        <f t="shared" si="44"/>
        <v>11479.788306451614</v>
      </c>
      <c r="L422" s="122"/>
    </row>
    <row r="423" spans="2:12" ht="14.25" customHeight="1">
      <c r="B423" s="483"/>
      <c r="C423" s="484"/>
      <c r="D423" s="482"/>
      <c r="E423" s="252">
        <v>10</v>
      </c>
      <c r="F423" s="294" t="s">
        <v>247</v>
      </c>
      <c r="G423" s="286" t="s">
        <v>234</v>
      </c>
      <c r="H423" s="287">
        <v>946</v>
      </c>
      <c r="I423" s="253">
        <f>IFERROR(H423/D414,"-")</f>
        <v>0.14425129612686793</v>
      </c>
      <c r="J423" s="288">
        <v>170141580</v>
      </c>
      <c r="K423" s="254">
        <f t="shared" si="44"/>
        <v>179853.67864693445</v>
      </c>
      <c r="L423" s="122"/>
    </row>
    <row r="424" spans="2:12" ht="14.25" customHeight="1">
      <c r="B424" s="483">
        <v>43</v>
      </c>
      <c r="C424" s="484" t="s">
        <v>10</v>
      </c>
      <c r="D424" s="480">
        <f t="shared" ref="D424" si="48">VLOOKUP(C424,$N$4:$O$77,2,FALSE)</f>
        <v>4666</v>
      </c>
      <c r="E424" s="221">
        <v>1</v>
      </c>
      <c r="F424" s="291" t="s">
        <v>244</v>
      </c>
      <c r="G424" s="219" t="s">
        <v>231</v>
      </c>
      <c r="H424" s="280">
        <v>2095</v>
      </c>
      <c r="I424" s="119">
        <f>IFERROR(H424/D424,"-")</f>
        <v>0.44899271324474926</v>
      </c>
      <c r="J424" s="281">
        <v>341940968</v>
      </c>
      <c r="K424" s="231">
        <f t="shared" si="44"/>
        <v>163217.64582338903</v>
      </c>
      <c r="L424" s="122"/>
    </row>
    <row r="425" spans="2:12" ht="14.25" customHeight="1">
      <c r="B425" s="483"/>
      <c r="C425" s="484"/>
      <c r="D425" s="481"/>
      <c r="E425" s="222">
        <v>2</v>
      </c>
      <c r="F425" s="292" t="s">
        <v>154</v>
      </c>
      <c r="G425" s="262" t="s">
        <v>155</v>
      </c>
      <c r="H425" s="225">
        <v>1763</v>
      </c>
      <c r="I425" s="125">
        <f>IFERROR(H425/D424,"-")</f>
        <v>0.37783969138448348</v>
      </c>
      <c r="J425" s="282">
        <v>41916868</v>
      </c>
      <c r="K425" s="232">
        <f t="shared" si="44"/>
        <v>23775.875212705614</v>
      </c>
      <c r="L425" s="122"/>
    </row>
    <row r="426" spans="2:12" ht="14.25" customHeight="1">
      <c r="B426" s="483"/>
      <c r="C426" s="484"/>
      <c r="D426" s="481"/>
      <c r="E426" s="222">
        <v>3</v>
      </c>
      <c r="F426" s="292" t="s">
        <v>245</v>
      </c>
      <c r="G426" s="220" t="s">
        <v>232</v>
      </c>
      <c r="H426" s="225">
        <v>1667</v>
      </c>
      <c r="I426" s="125">
        <f>IFERROR(H426/D424,"-")</f>
        <v>0.35726532361765967</v>
      </c>
      <c r="J426" s="282">
        <v>80162680</v>
      </c>
      <c r="K426" s="232">
        <f t="shared" si="44"/>
        <v>48087.990401919618</v>
      </c>
      <c r="L426" s="122"/>
    </row>
    <row r="427" spans="2:12" ht="14.25" customHeight="1">
      <c r="B427" s="483"/>
      <c r="C427" s="484"/>
      <c r="D427" s="481"/>
      <c r="E427" s="222">
        <v>4</v>
      </c>
      <c r="F427" s="292" t="s">
        <v>246</v>
      </c>
      <c r="G427" s="220" t="s">
        <v>233</v>
      </c>
      <c r="H427" s="225">
        <v>1543</v>
      </c>
      <c r="I427" s="125">
        <f>IFERROR(H427/D424,"-")</f>
        <v>0.33069009858551224</v>
      </c>
      <c r="J427" s="282">
        <v>670977894</v>
      </c>
      <c r="K427" s="232">
        <f t="shared" si="44"/>
        <v>434852.81529488013</v>
      </c>
      <c r="L427" s="122"/>
    </row>
    <row r="428" spans="2:12" ht="14.25" customHeight="1">
      <c r="B428" s="483"/>
      <c r="C428" s="484"/>
      <c r="D428" s="481"/>
      <c r="E428" s="222">
        <v>5</v>
      </c>
      <c r="F428" s="292" t="s">
        <v>247</v>
      </c>
      <c r="G428" s="220" t="s">
        <v>234</v>
      </c>
      <c r="H428" s="225">
        <v>1199</v>
      </c>
      <c r="I428" s="125">
        <f>IFERROR(H428/D424,"-")</f>
        <v>0.25696528075439351</v>
      </c>
      <c r="J428" s="282">
        <v>268738168</v>
      </c>
      <c r="K428" s="232">
        <f t="shared" si="44"/>
        <v>224135.25271059215</v>
      </c>
      <c r="L428" s="122"/>
    </row>
    <row r="429" spans="2:12" ht="14.25" customHeight="1">
      <c r="B429" s="483"/>
      <c r="C429" s="484"/>
      <c r="D429" s="481"/>
      <c r="E429" s="222">
        <v>6</v>
      </c>
      <c r="F429" s="292" t="s">
        <v>196</v>
      </c>
      <c r="G429" s="220" t="s">
        <v>197</v>
      </c>
      <c r="H429" s="225">
        <v>1051</v>
      </c>
      <c r="I429" s="125">
        <f>IFERROR(H429/D424,"-")</f>
        <v>0.22524646378054008</v>
      </c>
      <c r="J429" s="282">
        <v>589717806</v>
      </c>
      <c r="K429" s="232">
        <f t="shared" si="44"/>
        <v>561101.62321598479</v>
      </c>
      <c r="L429" s="122"/>
    </row>
    <row r="430" spans="2:12" ht="14.25" customHeight="1">
      <c r="B430" s="483"/>
      <c r="C430" s="484"/>
      <c r="D430" s="481"/>
      <c r="E430" s="222">
        <v>7</v>
      </c>
      <c r="F430" s="292" t="s">
        <v>248</v>
      </c>
      <c r="G430" s="220" t="s">
        <v>235</v>
      </c>
      <c r="H430" s="225">
        <v>991</v>
      </c>
      <c r="I430" s="125">
        <f>IFERROR(H430/D424,"-")</f>
        <v>0.21238748392627518</v>
      </c>
      <c r="J430" s="282">
        <v>84511838</v>
      </c>
      <c r="K430" s="232">
        <f t="shared" si="44"/>
        <v>85279.352169525737</v>
      </c>
      <c r="L430" s="122"/>
    </row>
    <row r="431" spans="2:12" ht="14.25" customHeight="1">
      <c r="B431" s="483"/>
      <c r="C431" s="484"/>
      <c r="D431" s="481"/>
      <c r="E431" s="222">
        <v>8</v>
      </c>
      <c r="F431" s="292" t="s">
        <v>150</v>
      </c>
      <c r="G431" s="220" t="s">
        <v>151</v>
      </c>
      <c r="H431" s="225">
        <v>951</v>
      </c>
      <c r="I431" s="125">
        <f>IFERROR(H431/D424,"-")</f>
        <v>0.20381483069009859</v>
      </c>
      <c r="J431" s="282">
        <v>81347572</v>
      </c>
      <c r="K431" s="232">
        <f t="shared" si="44"/>
        <v>85538.982124079921</v>
      </c>
      <c r="L431" s="122"/>
    </row>
    <row r="432" spans="2:12" ht="14.25" customHeight="1">
      <c r="B432" s="483"/>
      <c r="C432" s="484"/>
      <c r="D432" s="481"/>
      <c r="E432" s="222">
        <v>9</v>
      </c>
      <c r="F432" s="292" t="s">
        <v>249</v>
      </c>
      <c r="G432" s="220" t="s">
        <v>236</v>
      </c>
      <c r="H432" s="225">
        <v>950</v>
      </c>
      <c r="I432" s="125">
        <f>IFERROR(H432/D424,"-")</f>
        <v>0.20360051435919416</v>
      </c>
      <c r="J432" s="282">
        <v>112275684</v>
      </c>
      <c r="K432" s="232">
        <f t="shared" si="44"/>
        <v>118184.93052631579</v>
      </c>
      <c r="L432" s="122"/>
    </row>
    <row r="433" spans="2:12" ht="14.25" customHeight="1">
      <c r="B433" s="483"/>
      <c r="C433" s="484"/>
      <c r="D433" s="482"/>
      <c r="E433" s="223">
        <v>10</v>
      </c>
      <c r="F433" s="293" t="s">
        <v>250</v>
      </c>
      <c r="G433" s="257" t="s">
        <v>237</v>
      </c>
      <c r="H433" s="226">
        <v>705</v>
      </c>
      <c r="I433" s="132">
        <f>IFERROR(H433/D424,"-")</f>
        <v>0.15109301328761252</v>
      </c>
      <c r="J433" s="284">
        <v>14543490</v>
      </c>
      <c r="K433" s="233">
        <f t="shared" si="44"/>
        <v>20629.063829787236</v>
      </c>
      <c r="L433" s="122"/>
    </row>
    <row r="434" spans="2:12" ht="14.25" customHeight="1">
      <c r="B434" s="483">
        <v>44</v>
      </c>
      <c r="C434" s="460" t="s">
        <v>22</v>
      </c>
      <c r="D434" s="480">
        <f t="shared" ref="D434" si="49">VLOOKUP(C434,$N$4:$O$77,2,FALSE)</f>
        <v>4583</v>
      </c>
      <c r="E434" s="221">
        <v>1</v>
      </c>
      <c r="F434" s="291" t="s">
        <v>154</v>
      </c>
      <c r="G434" s="219" t="s">
        <v>155</v>
      </c>
      <c r="H434" s="280">
        <v>1749</v>
      </c>
      <c r="I434" s="119">
        <f>IFERROR(H434/D434,"-")</f>
        <v>0.38162775474579969</v>
      </c>
      <c r="J434" s="281">
        <v>28609280</v>
      </c>
      <c r="K434" s="231">
        <f t="shared" si="44"/>
        <v>16357.507146941109</v>
      </c>
      <c r="L434" s="122"/>
    </row>
    <row r="435" spans="2:12" ht="14.25" customHeight="1">
      <c r="B435" s="483"/>
      <c r="C435" s="461"/>
      <c r="D435" s="481"/>
      <c r="E435" s="222">
        <v>2</v>
      </c>
      <c r="F435" s="292" t="s">
        <v>244</v>
      </c>
      <c r="G435" s="262" t="s">
        <v>231</v>
      </c>
      <c r="H435" s="225">
        <v>1729</v>
      </c>
      <c r="I435" s="125">
        <f>IFERROR(H435/D434,"-")</f>
        <v>0.37726380100370938</v>
      </c>
      <c r="J435" s="282">
        <v>216047860</v>
      </c>
      <c r="K435" s="232">
        <f t="shared" si="44"/>
        <v>124955.38461538461</v>
      </c>
      <c r="L435" s="122"/>
    </row>
    <row r="436" spans="2:12" ht="14.25" customHeight="1">
      <c r="B436" s="483"/>
      <c r="C436" s="461"/>
      <c r="D436" s="481"/>
      <c r="E436" s="222">
        <v>3</v>
      </c>
      <c r="F436" s="292" t="s">
        <v>246</v>
      </c>
      <c r="G436" s="220" t="s">
        <v>233</v>
      </c>
      <c r="H436" s="225">
        <v>1457</v>
      </c>
      <c r="I436" s="125">
        <f>IFERROR(H436/D434,"-")</f>
        <v>0.31791403011128083</v>
      </c>
      <c r="J436" s="282">
        <v>502596576</v>
      </c>
      <c r="K436" s="232">
        <f t="shared" si="44"/>
        <v>344953.0377487989</v>
      </c>
      <c r="L436" s="122"/>
    </row>
    <row r="437" spans="2:12" ht="14.25" customHeight="1">
      <c r="B437" s="483"/>
      <c r="C437" s="461"/>
      <c r="D437" s="481"/>
      <c r="E437" s="222">
        <v>4</v>
      </c>
      <c r="F437" s="292" t="s">
        <v>245</v>
      </c>
      <c r="G437" s="220" t="s">
        <v>232</v>
      </c>
      <c r="H437" s="225">
        <v>1341</v>
      </c>
      <c r="I437" s="125">
        <f>IFERROR(H437/D434,"-")</f>
        <v>0.29260309840715687</v>
      </c>
      <c r="J437" s="282">
        <v>42559244</v>
      </c>
      <c r="K437" s="232">
        <f t="shared" si="44"/>
        <v>31736.945563012676</v>
      </c>
      <c r="L437" s="122"/>
    </row>
    <row r="438" spans="2:12" ht="14.25" customHeight="1">
      <c r="B438" s="483"/>
      <c r="C438" s="461"/>
      <c r="D438" s="481"/>
      <c r="E438" s="222">
        <v>5</v>
      </c>
      <c r="F438" s="292" t="s">
        <v>196</v>
      </c>
      <c r="G438" s="220" t="s">
        <v>197</v>
      </c>
      <c r="H438" s="225">
        <v>889</v>
      </c>
      <c r="I438" s="125">
        <f>IFERROR(H438/D434,"-")</f>
        <v>0.19397774383591534</v>
      </c>
      <c r="J438" s="282">
        <v>539463708</v>
      </c>
      <c r="K438" s="232">
        <f t="shared" si="44"/>
        <v>606820.81889763777</v>
      </c>
      <c r="L438" s="122"/>
    </row>
    <row r="439" spans="2:12" ht="14.25" customHeight="1">
      <c r="B439" s="483"/>
      <c r="C439" s="461"/>
      <c r="D439" s="481"/>
      <c r="E439" s="222">
        <v>6</v>
      </c>
      <c r="F439" s="292" t="s">
        <v>150</v>
      </c>
      <c r="G439" s="220" t="s">
        <v>151</v>
      </c>
      <c r="H439" s="225">
        <v>863</v>
      </c>
      <c r="I439" s="125">
        <f>IFERROR(H439/D434,"-")</f>
        <v>0.18830460397119791</v>
      </c>
      <c r="J439" s="282">
        <v>36825558</v>
      </c>
      <c r="K439" s="232">
        <f t="shared" si="44"/>
        <v>42671.561993047508</v>
      </c>
      <c r="L439" s="122"/>
    </row>
    <row r="440" spans="2:12" ht="14.25" customHeight="1">
      <c r="B440" s="483"/>
      <c r="C440" s="461"/>
      <c r="D440" s="481"/>
      <c r="E440" s="222">
        <v>7</v>
      </c>
      <c r="F440" s="292" t="s">
        <v>248</v>
      </c>
      <c r="G440" s="220" t="s">
        <v>235</v>
      </c>
      <c r="H440" s="225">
        <v>826</v>
      </c>
      <c r="I440" s="125">
        <f>IFERROR(H440/D434,"-")</f>
        <v>0.18023128954833079</v>
      </c>
      <c r="J440" s="282">
        <v>52260296</v>
      </c>
      <c r="K440" s="232">
        <f t="shared" si="44"/>
        <v>63269.123486682809</v>
      </c>
      <c r="L440" s="122"/>
    </row>
    <row r="441" spans="2:12" ht="14.25" customHeight="1">
      <c r="B441" s="483"/>
      <c r="C441" s="461"/>
      <c r="D441" s="481"/>
      <c r="E441" s="222">
        <v>8</v>
      </c>
      <c r="F441" s="292" t="s">
        <v>249</v>
      </c>
      <c r="G441" s="220" t="s">
        <v>236</v>
      </c>
      <c r="H441" s="225">
        <v>789</v>
      </c>
      <c r="I441" s="125">
        <f>IFERROR(H441/D434,"-")</f>
        <v>0.17215797512546366</v>
      </c>
      <c r="J441" s="282">
        <v>62148446</v>
      </c>
      <c r="K441" s="232">
        <f t="shared" si="44"/>
        <v>78768.626108998738</v>
      </c>
      <c r="L441" s="122"/>
    </row>
    <row r="442" spans="2:12" ht="14.25" customHeight="1">
      <c r="B442" s="483"/>
      <c r="C442" s="461"/>
      <c r="D442" s="481"/>
      <c r="E442" s="222">
        <v>9</v>
      </c>
      <c r="F442" s="292" t="s">
        <v>247</v>
      </c>
      <c r="G442" s="220" t="s">
        <v>234</v>
      </c>
      <c r="H442" s="225">
        <v>660</v>
      </c>
      <c r="I442" s="125">
        <f>IFERROR(H442/D434,"-")</f>
        <v>0.14401047348898102</v>
      </c>
      <c r="J442" s="282">
        <v>86173702</v>
      </c>
      <c r="K442" s="232">
        <f t="shared" si="44"/>
        <v>130566.21515151515</v>
      </c>
      <c r="L442" s="122"/>
    </row>
    <row r="443" spans="2:12" ht="14.25" customHeight="1">
      <c r="B443" s="483"/>
      <c r="C443" s="461"/>
      <c r="D443" s="482"/>
      <c r="E443" s="223">
        <v>10</v>
      </c>
      <c r="F443" s="293" t="s">
        <v>152</v>
      </c>
      <c r="G443" s="257" t="s">
        <v>153</v>
      </c>
      <c r="H443" s="226">
        <v>656</v>
      </c>
      <c r="I443" s="132">
        <f>IFERROR(H443/D434,"-")</f>
        <v>0.14313768274056296</v>
      </c>
      <c r="J443" s="284">
        <v>8972490</v>
      </c>
      <c r="K443" s="233">
        <f t="shared" si="44"/>
        <v>13677.576219512195</v>
      </c>
      <c r="L443" s="122"/>
    </row>
    <row r="444" spans="2:12" ht="14.25" customHeight="1">
      <c r="B444" s="483">
        <v>45</v>
      </c>
      <c r="C444" s="460" t="s">
        <v>48</v>
      </c>
      <c r="D444" s="480">
        <f t="shared" ref="D444" si="50">VLOOKUP(C444,$N$4:$O$77,2,FALSE)</f>
        <v>1198</v>
      </c>
      <c r="E444" s="221">
        <v>1</v>
      </c>
      <c r="F444" s="291" t="s">
        <v>154</v>
      </c>
      <c r="G444" s="219" t="s">
        <v>155</v>
      </c>
      <c r="H444" s="280">
        <v>507</v>
      </c>
      <c r="I444" s="119">
        <f>IFERROR(H444/D444,"-")</f>
        <v>0.42320534223706174</v>
      </c>
      <c r="J444" s="281">
        <v>8894792</v>
      </c>
      <c r="K444" s="231">
        <f t="shared" si="44"/>
        <v>17543.968441814595</v>
      </c>
      <c r="L444" s="122"/>
    </row>
    <row r="445" spans="2:12" ht="14.25" customHeight="1">
      <c r="B445" s="483"/>
      <c r="C445" s="461"/>
      <c r="D445" s="481"/>
      <c r="E445" s="222">
        <v>2</v>
      </c>
      <c r="F445" s="292" t="s">
        <v>244</v>
      </c>
      <c r="G445" s="262" t="s">
        <v>231</v>
      </c>
      <c r="H445" s="225">
        <v>476</v>
      </c>
      <c r="I445" s="125">
        <f>IFERROR(H445/D444,"-")</f>
        <v>0.39732888146911521</v>
      </c>
      <c r="J445" s="282">
        <v>53248574</v>
      </c>
      <c r="K445" s="232">
        <f t="shared" si="44"/>
        <v>111866.75210084034</v>
      </c>
      <c r="L445" s="122"/>
    </row>
    <row r="446" spans="2:12" ht="14.25" customHeight="1">
      <c r="B446" s="483"/>
      <c r="C446" s="461"/>
      <c r="D446" s="481"/>
      <c r="E446" s="222">
        <v>3</v>
      </c>
      <c r="F446" s="292" t="s">
        <v>245</v>
      </c>
      <c r="G446" s="220" t="s">
        <v>232</v>
      </c>
      <c r="H446" s="225">
        <v>360</v>
      </c>
      <c r="I446" s="125">
        <f>IFERROR(H446/D444,"-")</f>
        <v>0.30050083472454092</v>
      </c>
      <c r="J446" s="282">
        <v>11538404</v>
      </c>
      <c r="K446" s="232">
        <f t="shared" si="44"/>
        <v>32051.12222222222</v>
      </c>
      <c r="L446" s="122"/>
    </row>
    <row r="447" spans="2:12" ht="14.25" customHeight="1">
      <c r="B447" s="483"/>
      <c r="C447" s="461"/>
      <c r="D447" s="481"/>
      <c r="E447" s="222">
        <v>4</v>
      </c>
      <c r="F447" s="292" t="s">
        <v>246</v>
      </c>
      <c r="G447" s="220" t="s">
        <v>233</v>
      </c>
      <c r="H447" s="225">
        <v>358</v>
      </c>
      <c r="I447" s="125">
        <f>IFERROR(H447/D444,"-")</f>
        <v>0.29883138564273792</v>
      </c>
      <c r="J447" s="282">
        <v>160279274</v>
      </c>
      <c r="K447" s="232">
        <f t="shared" si="44"/>
        <v>447707.46927374305</v>
      </c>
      <c r="L447" s="122"/>
    </row>
    <row r="448" spans="2:12" ht="14.25" customHeight="1">
      <c r="B448" s="483"/>
      <c r="C448" s="461"/>
      <c r="D448" s="481"/>
      <c r="E448" s="222">
        <v>5</v>
      </c>
      <c r="F448" s="292" t="s">
        <v>196</v>
      </c>
      <c r="G448" s="220" t="s">
        <v>197</v>
      </c>
      <c r="H448" s="225">
        <v>246</v>
      </c>
      <c r="I448" s="125">
        <f>IFERROR(H448/D444,"-")</f>
        <v>0.20534223706176963</v>
      </c>
      <c r="J448" s="282">
        <v>106992710</v>
      </c>
      <c r="K448" s="232">
        <f t="shared" si="44"/>
        <v>434929.71544715448</v>
      </c>
      <c r="L448" s="122"/>
    </row>
    <row r="449" spans="2:12" ht="14.25" customHeight="1">
      <c r="B449" s="483"/>
      <c r="C449" s="461"/>
      <c r="D449" s="481"/>
      <c r="E449" s="222">
        <v>6</v>
      </c>
      <c r="F449" s="292" t="s">
        <v>249</v>
      </c>
      <c r="G449" s="220" t="s">
        <v>236</v>
      </c>
      <c r="H449" s="225">
        <v>240</v>
      </c>
      <c r="I449" s="125">
        <f>IFERROR(H449/D444,"-")</f>
        <v>0.20033388981636061</v>
      </c>
      <c r="J449" s="282">
        <v>5233760</v>
      </c>
      <c r="K449" s="232">
        <f t="shared" si="44"/>
        <v>21807.333333333332</v>
      </c>
      <c r="L449" s="122"/>
    </row>
    <row r="450" spans="2:12" ht="14.25" customHeight="1">
      <c r="B450" s="483"/>
      <c r="C450" s="461"/>
      <c r="D450" s="481"/>
      <c r="E450" s="222">
        <v>7</v>
      </c>
      <c r="F450" s="292" t="s">
        <v>150</v>
      </c>
      <c r="G450" s="220" t="s">
        <v>151</v>
      </c>
      <c r="H450" s="225">
        <v>230</v>
      </c>
      <c r="I450" s="125">
        <f>IFERROR(H450/D444,"-")</f>
        <v>0.19198664440734559</v>
      </c>
      <c r="J450" s="282">
        <v>8567712</v>
      </c>
      <c r="K450" s="232">
        <f t="shared" si="44"/>
        <v>37250.921739130434</v>
      </c>
      <c r="L450" s="122"/>
    </row>
    <row r="451" spans="2:12" ht="14.25" customHeight="1">
      <c r="B451" s="483"/>
      <c r="C451" s="461"/>
      <c r="D451" s="481"/>
      <c r="E451" s="222">
        <v>8</v>
      </c>
      <c r="F451" s="292" t="s">
        <v>248</v>
      </c>
      <c r="G451" s="220" t="s">
        <v>235</v>
      </c>
      <c r="H451" s="225">
        <v>206</v>
      </c>
      <c r="I451" s="125">
        <f>IFERROR(H451/D444,"-")</f>
        <v>0.17195325542570952</v>
      </c>
      <c r="J451" s="282">
        <v>12563812</v>
      </c>
      <c r="K451" s="232">
        <f t="shared" si="44"/>
        <v>60989.378640776697</v>
      </c>
      <c r="L451" s="122"/>
    </row>
    <row r="452" spans="2:12" ht="14.25" customHeight="1">
      <c r="B452" s="483"/>
      <c r="C452" s="461"/>
      <c r="D452" s="481"/>
      <c r="E452" s="222">
        <v>9</v>
      </c>
      <c r="F452" s="292" t="s">
        <v>247</v>
      </c>
      <c r="G452" s="220" t="s">
        <v>234</v>
      </c>
      <c r="H452" s="225">
        <v>201</v>
      </c>
      <c r="I452" s="125">
        <f>IFERROR(H452/D444,"-")</f>
        <v>0.167779632721202</v>
      </c>
      <c r="J452" s="282">
        <v>47157510</v>
      </c>
      <c r="K452" s="232">
        <f t="shared" ref="K452:K515" si="51">IFERROR(J452/H452,"-")</f>
        <v>234614.4776119403</v>
      </c>
      <c r="L452" s="122"/>
    </row>
    <row r="453" spans="2:12" ht="14.25" customHeight="1">
      <c r="B453" s="483"/>
      <c r="C453" s="462"/>
      <c r="D453" s="482"/>
      <c r="E453" s="252">
        <v>10</v>
      </c>
      <c r="F453" s="294" t="s">
        <v>152</v>
      </c>
      <c r="G453" s="286" t="s">
        <v>153</v>
      </c>
      <c r="H453" s="287">
        <v>201</v>
      </c>
      <c r="I453" s="253">
        <f>IFERROR(H453/D444,"-")</f>
        <v>0.167779632721202</v>
      </c>
      <c r="J453" s="288">
        <v>2227204</v>
      </c>
      <c r="K453" s="254">
        <f t="shared" si="51"/>
        <v>11080.616915422886</v>
      </c>
      <c r="L453" s="122"/>
    </row>
    <row r="454" spans="2:12" ht="14.25" customHeight="1">
      <c r="B454" s="483">
        <v>46</v>
      </c>
      <c r="C454" s="460" t="s">
        <v>26</v>
      </c>
      <c r="D454" s="480">
        <f t="shared" ref="D454" si="52">VLOOKUP(C454,$N$4:$O$77,2,FALSE)</f>
        <v>1125</v>
      </c>
      <c r="E454" s="221">
        <v>1</v>
      </c>
      <c r="F454" s="291" t="s">
        <v>244</v>
      </c>
      <c r="G454" s="219" t="s">
        <v>231</v>
      </c>
      <c r="H454" s="280">
        <v>457</v>
      </c>
      <c r="I454" s="119">
        <f>IFERROR(H454/D454,"-")</f>
        <v>0.40622222222222221</v>
      </c>
      <c r="J454" s="281">
        <v>36823150</v>
      </c>
      <c r="K454" s="231">
        <f t="shared" si="51"/>
        <v>80575.820568927797</v>
      </c>
      <c r="L454" s="122"/>
    </row>
    <row r="455" spans="2:12" ht="14.25" customHeight="1">
      <c r="B455" s="483"/>
      <c r="C455" s="461"/>
      <c r="D455" s="481"/>
      <c r="E455" s="222">
        <v>2</v>
      </c>
      <c r="F455" s="292" t="s">
        <v>154</v>
      </c>
      <c r="G455" s="262" t="s">
        <v>155</v>
      </c>
      <c r="H455" s="225">
        <v>450</v>
      </c>
      <c r="I455" s="125">
        <f>IFERROR(H455/D454,"-")</f>
        <v>0.4</v>
      </c>
      <c r="J455" s="282">
        <v>8288360</v>
      </c>
      <c r="K455" s="232">
        <f t="shared" si="51"/>
        <v>18418.577777777777</v>
      </c>
      <c r="L455" s="122"/>
    </row>
    <row r="456" spans="2:12" ht="14.25" customHeight="1">
      <c r="B456" s="483"/>
      <c r="C456" s="461"/>
      <c r="D456" s="481"/>
      <c r="E456" s="222">
        <v>3</v>
      </c>
      <c r="F456" s="292" t="s">
        <v>245</v>
      </c>
      <c r="G456" s="220" t="s">
        <v>232</v>
      </c>
      <c r="H456" s="225">
        <v>366</v>
      </c>
      <c r="I456" s="125">
        <f>IFERROR(H456/D454,"-")</f>
        <v>0.32533333333333331</v>
      </c>
      <c r="J456" s="282">
        <v>18334292</v>
      </c>
      <c r="K456" s="232">
        <f t="shared" si="51"/>
        <v>50093.693989071042</v>
      </c>
      <c r="L456" s="122"/>
    </row>
    <row r="457" spans="2:12" ht="14.25" customHeight="1">
      <c r="B457" s="483"/>
      <c r="C457" s="461"/>
      <c r="D457" s="481"/>
      <c r="E457" s="222">
        <v>4</v>
      </c>
      <c r="F457" s="292" t="s">
        <v>246</v>
      </c>
      <c r="G457" s="220" t="s">
        <v>233</v>
      </c>
      <c r="H457" s="225">
        <v>326</v>
      </c>
      <c r="I457" s="125">
        <f>IFERROR(H457/D454,"-")</f>
        <v>0.2897777777777778</v>
      </c>
      <c r="J457" s="282">
        <v>104024842</v>
      </c>
      <c r="K457" s="232">
        <f t="shared" si="51"/>
        <v>319094.60736196319</v>
      </c>
      <c r="L457" s="122"/>
    </row>
    <row r="458" spans="2:12" ht="14.25" customHeight="1">
      <c r="B458" s="483"/>
      <c r="C458" s="461"/>
      <c r="D458" s="481"/>
      <c r="E458" s="222">
        <v>5</v>
      </c>
      <c r="F458" s="292" t="s">
        <v>249</v>
      </c>
      <c r="G458" s="220" t="s">
        <v>236</v>
      </c>
      <c r="H458" s="225">
        <v>232</v>
      </c>
      <c r="I458" s="125">
        <f>IFERROR(H458/D454,"-")</f>
        <v>0.20622222222222222</v>
      </c>
      <c r="J458" s="282">
        <v>7976546</v>
      </c>
      <c r="K458" s="232">
        <f t="shared" si="51"/>
        <v>34381.663793103449</v>
      </c>
      <c r="L458" s="122"/>
    </row>
    <row r="459" spans="2:12" ht="14.25" customHeight="1">
      <c r="B459" s="483"/>
      <c r="C459" s="461"/>
      <c r="D459" s="481"/>
      <c r="E459" s="222">
        <v>6</v>
      </c>
      <c r="F459" s="292" t="s">
        <v>196</v>
      </c>
      <c r="G459" s="220" t="s">
        <v>197</v>
      </c>
      <c r="H459" s="225">
        <v>223</v>
      </c>
      <c r="I459" s="125">
        <f>IFERROR(H459/D454,"-")</f>
        <v>0.19822222222222222</v>
      </c>
      <c r="J459" s="282">
        <v>177664282</v>
      </c>
      <c r="K459" s="232">
        <f t="shared" si="51"/>
        <v>796700.81614349771</v>
      </c>
      <c r="L459" s="122"/>
    </row>
    <row r="460" spans="2:12" ht="14.25" customHeight="1">
      <c r="B460" s="483"/>
      <c r="C460" s="461"/>
      <c r="D460" s="481"/>
      <c r="E460" s="222">
        <v>7</v>
      </c>
      <c r="F460" s="292" t="s">
        <v>250</v>
      </c>
      <c r="G460" s="220" t="s">
        <v>237</v>
      </c>
      <c r="H460" s="225">
        <v>190</v>
      </c>
      <c r="I460" s="125">
        <f>IFERROR(H460/D454,"-")</f>
        <v>0.16888888888888889</v>
      </c>
      <c r="J460" s="282">
        <v>1943786</v>
      </c>
      <c r="K460" s="232">
        <f t="shared" si="51"/>
        <v>10230.452631578948</v>
      </c>
      <c r="L460" s="122"/>
    </row>
    <row r="461" spans="2:12" ht="14.25" customHeight="1">
      <c r="B461" s="483"/>
      <c r="C461" s="461"/>
      <c r="D461" s="481"/>
      <c r="E461" s="222">
        <v>8</v>
      </c>
      <c r="F461" s="292" t="s">
        <v>152</v>
      </c>
      <c r="G461" s="220" t="s">
        <v>153</v>
      </c>
      <c r="H461" s="225">
        <v>190</v>
      </c>
      <c r="I461" s="125">
        <f>IFERROR(H461/D454,"-")</f>
        <v>0.16888888888888889</v>
      </c>
      <c r="J461" s="282">
        <v>1861900</v>
      </c>
      <c r="K461" s="232">
        <f t="shared" si="51"/>
        <v>9799.4736842105267</v>
      </c>
      <c r="L461" s="122"/>
    </row>
    <row r="462" spans="2:12" ht="14.25" customHeight="1">
      <c r="B462" s="483"/>
      <c r="C462" s="461"/>
      <c r="D462" s="481"/>
      <c r="E462" s="222">
        <v>9</v>
      </c>
      <c r="F462" s="292" t="s">
        <v>248</v>
      </c>
      <c r="G462" s="220" t="s">
        <v>235</v>
      </c>
      <c r="H462" s="225">
        <v>185</v>
      </c>
      <c r="I462" s="125">
        <f>IFERROR(H462/D454,"-")</f>
        <v>0.16444444444444445</v>
      </c>
      <c r="J462" s="282">
        <v>11484816</v>
      </c>
      <c r="K462" s="232">
        <f t="shared" si="51"/>
        <v>62080.086486486485</v>
      </c>
      <c r="L462" s="122"/>
    </row>
    <row r="463" spans="2:12" ht="14.25" customHeight="1">
      <c r="B463" s="483"/>
      <c r="C463" s="461"/>
      <c r="D463" s="482"/>
      <c r="E463" s="223">
        <v>10</v>
      </c>
      <c r="F463" s="293" t="s">
        <v>189</v>
      </c>
      <c r="G463" s="257" t="s">
        <v>190</v>
      </c>
      <c r="H463" s="226">
        <v>183</v>
      </c>
      <c r="I463" s="132">
        <f>IFERROR(H463/D454,"-")</f>
        <v>0.16266666666666665</v>
      </c>
      <c r="J463" s="284">
        <v>141683456</v>
      </c>
      <c r="K463" s="233">
        <f t="shared" si="51"/>
        <v>774226.53551912564</v>
      </c>
      <c r="L463" s="122"/>
    </row>
    <row r="464" spans="2:12" ht="14.25" customHeight="1">
      <c r="B464" s="483">
        <v>47</v>
      </c>
      <c r="C464" s="460" t="s">
        <v>16</v>
      </c>
      <c r="D464" s="480">
        <f t="shared" ref="D464" si="53">VLOOKUP(C464,$N$4:$O$77,2,FALSE)</f>
        <v>4057</v>
      </c>
      <c r="E464" s="221">
        <v>1</v>
      </c>
      <c r="F464" s="291" t="s">
        <v>244</v>
      </c>
      <c r="G464" s="219" t="s">
        <v>231</v>
      </c>
      <c r="H464" s="280">
        <v>1686</v>
      </c>
      <c r="I464" s="119">
        <f>IFERROR(H464/D464,"-")</f>
        <v>0.41557801331032784</v>
      </c>
      <c r="J464" s="281">
        <v>254444174</v>
      </c>
      <c r="K464" s="231">
        <f t="shared" si="51"/>
        <v>150915.88018979834</v>
      </c>
      <c r="L464" s="122"/>
    </row>
    <row r="465" spans="2:12" ht="14.25" customHeight="1">
      <c r="B465" s="483"/>
      <c r="C465" s="461"/>
      <c r="D465" s="481"/>
      <c r="E465" s="222">
        <v>2</v>
      </c>
      <c r="F465" s="292" t="s">
        <v>154</v>
      </c>
      <c r="G465" s="262" t="s">
        <v>155</v>
      </c>
      <c r="H465" s="225">
        <v>1505</v>
      </c>
      <c r="I465" s="125">
        <f>IFERROR(H465/D464,"-")</f>
        <v>0.37096376632980033</v>
      </c>
      <c r="J465" s="282">
        <v>26957988</v>
      </c>
      <c r="K465" s="232">
        <f t="shared" si="51"/>
        <v>17912.28438538206</v>
      </c>
      <c r="L465" s="122"/>
    </row>
    <row r="466" spans="2:12" ht="14.25" customHeight="1">
      <c r="B466" s="483"/>
      <c r="C466" s="461"/>
      <c r="D466" s="481"/>
      <c r="E466" s="222">
        <v>3</v>
      </c>
      <c r="F466" s="292" t="s">
        <v>246</v>
      </c>
      <c r="G466" s="220" t="s">
        <v>233</v>
      </c>
      <c r="H466" s="225">
        <v>1252</v>
      </c>
      <c r="I466" s="125">
        <f>IFERROR(H466/D464,"-")</f>
        <v>0.30860241557801332</v>
      </c>
      <c r="J466" s="282">
        <v>498126590</v>
      </c>
      <c r="K466" s="232">
        <f t="shared" si="51"/>
        <v>397864.68849840254</v>
      </c>
      <c r="L466" s="122"/>
    </row>
    <row r="467" spans="2:12" ht="14.25" customHeight="1">
      <c r="B467" s="483"/>
      <c r="C467" s="461"/>
      <c r="D467" s="481"/>
      <c r="E467" s="222">
        <v>4</v>
      </c>
      <c r="F467" s="292" t="s">
        <v>245</v>
      </c>
      <c r="G467" s="220" t="s">
        <v>232</v>
      </c>
      <c r="H467" s="225">
        <v>1203</v>
      </c>
      <c r="I467" s="125">
        <f>IFERROR(H467/D464,"-")</f>
        <v>0.29652452551146169</v>
      </c>
      <c r="J467" s="282">
        <v>61361822</v>
      </c>
      <c r="K467" s="232">
        <f t="shared" si="51"/>
        <v>51007.333333333336</v>
      </c>
      <c r="L467" s="122"/>
    </row>
    <row r="468" spans="2:12" ht="14.25" customHeight="1">
      <c r="B468" s="483"/>
      <c r="C468" s="461"/>
      <c r="D468" s="481"/>
      <c r="E468" s="222">
        <v>5</v>
      </c>
      <c r="F468" s="292" t="s">
        <v>150</v>
      </c>
      <c r="G468" s="220" t="s">
        <v>151</v>
      </c>
      <c r="H468" s="225">
        <v>835</v>
      </c>
      <c r="I468" s="125">
        <f>IFERROR(H468/D464,"-")</f>
        <v>0.20581710623613508</v>
      </c>
      <c r="J468" s="282">
        <v>41994836</v>
      </c>
      <c r="K468" s="232">
        <f t="shared" si="51"/>
        <v>50293.216766467063</v>
      </c>
      <c r="L468" s="122"/>
    </row>
    <row r="469" spans="2:12" ht="14.25" customHeight="1">
      <c r="B469" s="483"/>
      <c r="C469" s="461"/>
      <c r="D469" s="481"/>
      <c r="E469" s="222">
        <v>6</v>
      </c>
      <c r="F469" s="292" t="s">
        <v>249</v>
      </c>
      <c r="G469" s="220" t="s">
        <v>236</v>
      </c>
      <c r="H469" s="225">
        <v>831</v>
      </c>
      <c r="I469" s="125">
        <f>IFERROR(H469/D464,"-")</f>
        <v>0.20483115602662066</v>
      </c>
      <c r="J469" s="282">
        <v>71598006</v>
      </c>
      <c r="K469" s="232">
        <f t="shared" si="51"/>
        <v>86158.851985559566</v>
      </c>
      <c r="L469" s="122"/>
    </row>
    <row r="470" spans="2:12" ht="14.25" customHeight="1">
      <c r="B470" s="483"/>
      <c r="C470" s="461"/>
      <c r="D470" s="481"/>
      <c r="E470" s="222">
        <v>7</v>
      </c>
      <c r="F470" s="292" t="s">
        <v>196</v>
      </c>
      <c r="G470" s="220" t="s">
        <v>197</v>
      </c>
      <c r="H470" s="225">
        <v>805</v>
      </c>
      <c r="I470" s="125">
        <f>IFERROR(H470/D464,"-")</f>
        <v>0.19842247966477694</v>
      </c>
      <c r="J470" s="282">
        <v>460840992</v>
      </c>
      <c r="K470" s="232">
        <f t="shared" si="51"/>
        <v>572473.28198757768</v>
      </c>
      <c r="L470" s="122"/>
    </row>
    <row r="471" spans="2:12" ht="14.25" customHeight="1">
      <c r="B471" s="483"/>
      <c r="C471" s="461"/>
      <c r="D471" s="481"/>
      <c r="E471" s="222">
        <v>8</v>
      </c>
      <c r="F471" s="292" t="s">
        <v>247</v>
      </c>
      <c r="G471" s="220" t="s">
        <v>234</v>
      </c>
      <c r="H471" s="225">
        <v>674</v>
      </c>
      <c r="I471" s="125">
        <f>IFERROR(H471/D464,"-")</f>
        <v>0.16613261030317969</v>
      </c>
      <c r="J471" s="282">
        <v>118373606</v>
      </c>
      <c r="K471" s="232">
        <f t="shared" si="51"/>
        <v>175628.49554896142</v>
      </c>
      <c r="L471" s="122"/>
    </row>
    <row r="472" spans="2:12" ht="14.25" customHeight="1">
      <c r="B472" s="483"/>
      <c r="C472" s="461"/>
      <c r="D472" s="481"/>
      <c r="E472" s="222">
        <v>9</v>
      </c>
      <c r="F472" s="292" t="s">
        <v>248</v>
      </c>
      <c r="G472" s="220" t="s">
        <v>235</v>
      </c>
      <c r="H472" s="225">
        <v>671</v>
      </c>
      <c r="I472" s="125">
        <f>IFERROR(H472/D464,"-")</f>
        <v>0.16539314764604388</v>
      </c>
      <c r="J472" s="282">
        <v>38917674</v>
      </c>
      <c r="K472" s="232">
        <f t="shared" si="51"/>
        <v>57999.514157973172</v>
      </c>
      <c r="L472" s="122"/>
    </row>
    <row r="473" spans="2:12" ht="14.25" customHeight="1">
      <c r="B473" s="483"/>
      <c r="C473" s="461"/>
      <c r="D473" s="482"/>
      <c r="E473" s="223">
        <v>10</v>
      </c>
      <c r="F473" s="293" t="s">
        <v>152</v>
      </c>
      <c r="G473" s="257" t="s">
        <v>153</v>
      </c>
      <c r="H473" s="226">
        <v>605</v>
      </c>
      <c r="I473" s="132">
        <f>IFERROR(H473/D464,"-")</f>
        <v>0.14912496918905596</v>
      </c>
      <c r="J473" s="284">
        <v>7590014</v>
      </c>
      <c r="K473" s="233">
        <f t="shared" si="51"/>
        <v>12545.477685950413</v>
      </c>
      <c r="L473" s="122"/>
    </row>
    <row r="474" spans="2:12" ht="14.25" customHeight="1">
      <c r="B474" s="483">
        <v>48</v>
      </c>
      <c r="C474" s="484" t="s">
        <v>27</v>
      </c>
      <c r="D474" s="480">
        <f t="shared" ref="D474" si="54">VLOOKUP(C474,$N$4:$O$77,2,FALSE)</f>
        <v>1053</v>
      </c>
      <c r="E474" s="221">
        <v>1</v>
      </c>
      <c r="F474" s="291" t="s">
        <v>244</v>
      </c>
      <c r="G474" s="219" t="s">
        <v>231</v>
      </c>
      <c r="H474" s="280">
        <v>421</v>
      </c>
      <c r="I474" s="119">
        <f>IFERROR(H474/D474,"-")</f>
        <v>0.39981006647673312</v>
      </c>
      <c r="J474" s="281">
        <v>86315334</v>
      </c>
      <c r="K474" s="231">
        <f t="shared" si="51"/>
        <v>205024.54631828979</v>
      </c>
      <c r="L474" s="122"/>
    </row>
    <row r="475" spans="2:12" ht="14.25" customHeight="1">
      <c r="B475" s="483"/>
      <c r="C475" s="484"/>
      <c r="D475" s="481"/>
      <c r="E475" s="222">
        <v>2</v>
      </c>
      <c r="F475" s="292" t="s">
        <v>154</v>
      </c>
      <c r="G475" s="262" t="s">
        <v>155</v>
      </c>
      <c r="H475" s="225">
        <v>381</v>
      </c>
      <c r="I475" s="125">
        <f>IFERROR(H475/D474,"-")</f>
        <v>0.36182336182336183</v>
      </c>
      <c r="J475" s="282">
        <v>9163178</v>
      </c>
      <c r="K475" s="232">
        <f t="shared" si="51"/>
        <v>24050.335958005249</v>
      </c>
      <c r="L475" s="122"/>
    </row>
    <row r="476" spans="2:12" ht="14.25" customHeight="1">
      <c r="B476" s="483"/>
      <c r="C476" s="484"/>
      <c r="D476" s="481"/>
      <c r="E476" s="222">
        <v>3</v>
      </c>
      <c r="F476" s="292" t="s">
        <v>246</v>
      </c>
      <c r="G476" s="220" t="s">
        <v>233</v>
      </c>
      <c r="H476" s="225">
        <v>334</v>
      </c>
      <c r="I476" s="125">
        <f>IFERROR(H476/D474,"-")</f>
        <v>0.31718898385565053</v>
      </c>
      <c r="J476" s="282">
        <v>81577478</v>
      </c>
      <c r="K476" s="232">
        <f t="shared" si="51"/>
        <v>244243.94610778443</v>
      </c>
      <c r="L476" s="122"/>
    </row>
    <row r="477" spans="2:12" ht="14.25" customHeight="1">
      <c r="B477" s="483"/>
      <c r="C477" s="484"/>
      <c r="D477" s="481"/>
      <c r="E477" s="222">
        <v>4</v>
      </c>
      <c r="F477" s="292" t="s">
        <v>245</v>
      </c>
      <c r="G477" s="220" t="s">
        <v>232</v>
      </c>
      <c r="H477" s="225">
        <v>321</v>
      </c>
      <c r="I477" s="125">
        <f>IFERROR(H477/D474,"-")</f>
        <v>0.30484330484330485</v>
      </c>
      <c r="J477" s="282">
        <v>23789192</v>
      </c>
      <c r="K477" s="232">
        <f t="shared" si="51"/>
        <v>74109.632398753893</v>
      </c>
      <c r="L477" s="122"/>
    </row>
    <row r="478" spans="2:12" ht="14.25" customHeight="1">
      <c r="B478" s="483"/>
      <c r="C478" s="484"/>
      <c r="D478" s="481"/>
      <c r="E478" s="222">
        <v>5</v>
      </c>
      <c r="F478" s="292" t="s">
        <v>196</v>
      </c>
      <c r="G478" s="220" t="s">
        <v>197</v>
      </c>
      <c r="H478" s="225">
        <v>259</v>
      </c>
      <c r="I478" s="125">
        <f>IFERROR(H478/D474,"-")</f>
        <v>0.24596391263057929</v>
      </c>
      <c r="J478" s="282">
        <v>98341508</v>
      </c>
      <c r="K478" s="232">
        <f t="shared" si="51"/>
        <v>379696.94208494207</v>
      </c>
      <c r="L478" s="122"/>
    </row>
    <row r="479" spans="2:12" ht="14.25" customHeight="1">
      <c r="B479" s="483"/>
      <c r="C479" s="484"/>
      <c r="D479" s="481"/>
      <c r="E479" s="222">
        <v>6</v>
      </c>
      <c r="F479" s="292" t="s">
        <v>249</v>
      </c>
      <c r="G479" s="220" t="s">
        <v>236</v>
      </c>
      <c r="H479" s="225">
        <v>211</v>
      </c>
      <c r="I479" s="125">
        <f>IFERROR(H479/D474,"-")</f>
        <v>0.20037986704653371</v>
      </c>
      <c r="J479" s="282">
        <v>14342058</v>
      </c>
      <c r="K479" s="232">
        <f t="shared" si="51"/>
        <v>67971.838862559249</v>
      </c>
      <c r="L479" s="122"/>
    </row>
    <row r="480" spans="2:12" ht="14.25" customHeight="1">
      <c r="B480" s="483"/>
      <c r="C480" s="484"/>
      <c r="D480" s="481"/>
      <c r="E480" s="222">
        <v>7</v>
      </c>
      <c r="F480" s="292" t="s">
        <v>247</v>
      </c>
      <c r="G480" s="220" t="s">
        <v>234</v>
      </c>
      <c r="H480" s="225">
        <v>163</v>
      </c>
      <c r="I480" s="125">
        <f>IFERROR(H480/D474,"-")</f>
        <v>0.15479582146248813</v>
      </c>
      <c r="J480" s="282">
        <v>26611072</v>
      </c>
      <c r="K480" s="232">
        <f t="shared" si="51"/>
        <v>163258.11042944784</v>
      </c>
      <c r="L480" s="122"/>
    </row>
    <row r="481" spans="2:12" ht="14.25" customHeight="1">
      <c r="B481" s="483"/>
      <c r="C481" s="484"/>
      <c r="D481" s="481"/>
      <c r="E481" s="222">
        <v>8</v>
      </c>
      <c r="F481" s="292" t="s">
        <v>150</v>
      </c>
      <c r="G481" s="220" t="s">
        <v>151</v>
      </c>
      <c r="H481" s="225">
        <v>163</v>
      </c>
      <c r="I481" s="125">
        <f>IFERROR(H481/D474,"-")</f>
        <v>0.15479582146248813</v>
      </c>
      <c r="J481" s="282">
        <v>8905486</v>
      </c>
      <c r="K481" s="232">
        <f t="shared" si="51"/>
        <v>54634.883435582822</v>
      </c>
      <c r="L481" s="122"/>
    </row>
    <row r="482" spans="2:12" ht="14.25" customHeight="1">
      <c r="B482" s="483"/>
      <c r="C482" s="484"/>
      <c r="D482" s="481"/>
      <c r="E482" s="222">
        <v>9</v>
      </c>
      <c r="F482" s="292" t="s">
        <v>250</v>
      </c>
      <c r="G482" s="220" t="s">
        <v>237</v>
      </c>
      <c r="H482" s="225">
        <v>163</v>
      </c>
      <c r="I482" s="125">
        <f>IFERROR(H482/D474,"-")</f>
        <v>0.15479582146248813</v>
      </c>
      <c r="J482" s="282">
        <v>1875542</v>
      </c>
      <c r="K482" s="232">
        <f t="shared" si="51"/>
        <v>11506.39263803681</v>
      </c>
      <c r="L482" s="122"/>
    </row>
    <row r="483" spans="2:12" ht="14.25" customHeight="1">
      <c r="B483" s="483"/>
      <c r="C483" s="484"/>
      <c r="D483" s="482"/>
      <c r="E483" s="252">
        <v>10</v>
      </c>
      <c r="F483" s="294" t="s">
        <v>189</v>
      </c>
      <c r="G483" s="286" t="s">
        <v>190</v>
      </c>
      <c r="H483" s="287">
        <v>158</v>
      </c>
      <c r="I483" s="253">
        <f>IFERROR(H483/D474,"-")</f>
        <v>0.15004748338081672</v>
      </c>
      <c r="J483" s="288">
        <v>70597726</v>
      </c>
      <c r="K483" s="254">
        <f t="shared" si="51"/>
        <v>446821.05063291139</v>
      </c>
      <c r="L483" s="122"/>
    </row>
    <row r="484" spans="2:12" ht="14.25" customHeight="1">
      <c r="B484" s="483">
        <v>49</v>
      </c>
      <c r="C484" s="484" t="s">
        <v>28</v>
      </c>
      <c r="D484" s="480">
        <f t="shared" ref="D484" si="55">VLOOKUP(C484,$N$4:$O$77,2,FALSE)</f>
        <v>1677</v>
      </c>
      <c r="E484" s="221">
        <v>1</v>
      </c>
      <c r="F484" s="291" t="s">
        <v>154</v>
      </c>
      <c r="G484" s="219" t="s">
        <v>155</v>
      </c>
      <c r="H484" s="280">
        <v>658</v>
      </c>
      <c r="I484" s="119">
        <f>IFERROR(H484/D484,"-")</f>
        <v>0.39236732259988072</v>
      </c>
      <c r="J484" s="281">
        <v>8841866</v>
      </c>
      <c r="K484" s="231">
        <f t="shared" si="51"/>
        <v>13437.48632218845</v>
      </c>
      <c r="L484" s="122"/>
    </row>
    <row r="485" spans="2:12" ht="14.25" customHeight="1">
      <c r="B485" s="483"/>
      <c r="C485" s="484"/>
      <c r="D485" s="481"/>
      <c r="E485" s="222">
        <v>2</v>
      </c>
      <c r="F485" s="292" t="s">
        <v>244</v>
      </c>
      <c r="G485" s="262" t="s">
        <v>231</v>
      </c>
      <c r="H485" s="225">
        <v>646</v>
      </c>
      <c r="I485" s="125">
        <f>IFERROR(H485/D484,"-")</f>
        <v>0.38521168753726892</v>
      </c>
      <c r="J485" s="282">
        <v>105175818</v>
      </c>
      <c r="K485" s="232">
        <f t="shared" si="51"/>
        <v>162810.86377708978</v>
      </c>
      <c r="L485" s="122"/>
    </row>
    <row r="486" spans="2:12" ht="14.25" customHeight="1">
      <c r="B486" s="483"/>
      <c r="C486" s="484"/>
      <c r="D486" s="481"/>
      <c r="E486" s="222">
        <v>3</v>
      </c>
      <c r="F486" s="292" t="s">
        <v>245</v>
      </c>
      <c r="G486" s="220" t="s">
        <v>232</v>
      </c>
      <c r="H486" s="225">
        <v>530</v>
      </c>
      <c r="I486" s="125">
        <f>IFERROR(H486/D484,"-")</f>
        <v>0.31604054859868813</v>
      </c>
      <c r="J486" s="282">
        <v>20965544</v>
      </c>
      <c r="K486" s="232">
        <f t="shared" si="51"/>
        <v>39557.630188679243</v>
      </c>
      <c r="L486" s="122"/>
    </row>
    <row r="487" spans="2:12" ht="14.25" customHeight="1">
      <c r="B487" s="483"/>
      <c r="C487" s="484"/>
      <c r="D487" s="481"/>
      <c r="E487" s="222">
        <v>4</v>
      </c>
      <c r="F487" s="292" t="s">
        <v>246</v>
      </c>
      <c r="G487" s="220" t="s">
        <v>233</v>
      </c>
      <c r="H487" s="225">
        <v>512</v>
      </c>
      <c r="I487" s="125">
        <f>IFERROR(H487/D484,"-")</f>
        <v>0.30530709600477041</v>
      </c>
      <c r="J487" s="282">
        <v>165051904</v>
      </c>
      <c r="K487" s="232">
        <f t="shared" si="51"/>
        <v>322367</v>
      </c>
      <c r="L487" s="122"/>
    </row>
    <row r="488" spans="2:12" ht="14.25" customHeight="1">
      <c r="B488" s="483"/>
      <c r="C488" s="484"/>
      <c r="D488" s="481"/>
      <c r="E488" s="222">
        <v>5</v>
      </c>
      <c r="F488" s="292" t="s">
        <v>196</v>
      </c>
      <c r="G488" s="220" t="s">
        <v>197</v>
      </c>
      <c r="H488" s="225">
        <v>402</v>
      </c>
      <c r="I488" s="125">
        <f>IFERROR(H488/D484,"-")</f>
        <v>0.23971377459749552</v>
      </c>
      <c r="J488" s="282">
        <v>143549934</v>
      </c>
      <c r="K488" s="232">
        <f t="shared" si="51"/>
        <v>357089.38805970148</v>
      </c>
      <c r="L488" s="122"/>
    </row>
    <row r="489" spans="2:12" ht="14.25" customHeight="1">
      <c r="B489" s="483"/>
      <c r="C489" s="484"/>
      <c r="D489" s="481"/>
      <c r="E489" s="222">
        <v>6</v>
      </c>
      <c r="F489" s="292" t="s">
        <v>248</v>
      </c>
      <c r="G489" s="220" t="s">
        <v>235</v>
      </c>
      <c r="H489" s="225">
        <v>327</v>
      </c>
      <c r="I489" s="125">
        <f>IFERROR(H489/D484,"-")</f>
        <v>0.19499105545617174</v>
      </c>
      <c r="J489" s="282">
        <v>19969154</v>
      </c>
      <c r="K489" s="232">
        <f t="shared" si="51"/>
        <v>61067.749235474002</v>
      </c>
      <c r="L489" s="122"/>
    </row>
    <row r="490" spans="2:12" ht="14.25" customHeight="1">
      <c r="B490" s="483"/>
      <c r="C490" s="484"/>
      <c r="D490" s="481"/>
      <c r="E490" s="222">
        <v>7</v>
      </c>
      <c r="F490" s="292" t="s">
        <v>249</v>
      </c>
      <c r="G490" s="220" t="s">
        <v>236</v>
      </c>
      <c r="H490" s="225">
        <v>280</v>
      </c>
      <c r="I490" s="125">
        <f>IFERROR(H490/D484,"-")</f>
        <v>0.16696481812760883</v>
      </c>
      <c r="J490" s="282">
        <v>32023626</v>
      </c>
      <c r="K490" s="232">
        <f t="shared" si="51"/>
        <v>114370.09285714285</v>
      </c>
      <c r="L490" s="122"/>
    </row>
    <row r="491" spans="2:12" ht="14.25" customHeight="1">
      <c r="B491" s="483"/>
      <c r="C491" s="484"/>
      <c r="D491" s="481"/>
      <c r="E491" s="222">
        <v>8</v>
      </c>
      <c r="F491" s="292" t="s">
        <v>150</v>
      </c>
      <c r="G491" s="220" t="s">
        <v>151</v>
      </c>
      <c r="H491" s="225">
        <v>279</v>
      </c>
      <c r="I491" s="125">
        <f>IFERROR(H491/D484,"-")</f>
        <v>0.16636851520572452</v>
      </c>
      <c r="J491" s="282">
        <v>11261106</v>
      </c>
      <c r="K491" s="232">
        <f t="shared" si="51"/>
        <v>40362.387096774197</v>
      </c>
      <c r="L491" s="122"/>
    </row>
    <row r="492" spans="2:12" ht="14.25" customHeight="1">
      <c r="B492" s="483"/>
      <c r="C492" s="484"/>
      <c r="D492" s="481"/>
      <c r="E492" s="222">
        <v>9</v>
      </c>
      <c r="F492" s="292" t="s">
        <v>251</v>
      </c>
      <c r="G492" s="220" t="s">
        <v>238</v>
      </c>
      <c r="H492" s="225">
        <v>248</v>
      </c>
      <c r="I492" s="125">
        <f>IFERROR(H492/D484,"-")</f>
        <v>0.14788312462731068</v>
      </c>
      <c r="J492" s="282">
        <v>36304832</v>
      </c>
      <c r="K492" s="232">
        <f t="shared" si="51"/>
        <v>146390.45161290321</v>
      </c>
      <c r="L492" s="122"/>
    </row>
    <row r="493" spans="2:12" ht="14.25" customHeight="1">
      <c r="B493" s="483"/>
      <c r="C493" s="484"/>
      <c r="D493" s="482"/>
      <c r="E493" s="252">
        <v>10</v>
      </c>
      <c r="F493" s="294" t="s">
        <v>247</v>
      </c>
      <c r="G493" s="286" t="s">
        <v>234</v>
      </c>
      <c r="H493" s="287">
        <v>244</v>
      </c>
      <c r="I493" s="253">
        <f>IFERROR(H493/D484,"-")</f>
        <v>0.14549791293977341</v>
      </c>
      <c r="J493" s="288">
        <v>45542002</v>
      </c>
      <c r="K493" s="254">
        <f t="shared" si="51"/>
        <v>186647.54918032786</v>
      </c>
      <c r="L493" s="122"/>
    </row>
    <row r="494" spans="2:12" ht="14.25" customHeight="1">
      <c r="B494" s="483">
        <v>50</v>
      </c>
      <c r="C494" s="460" t="s">
        <v>17</v>
      </c>
      <c r="D494" s="480">
        <f t="shared" ref="D494" si="56">VLOOKUP(C494,$N$4:$O$77,2,FALSE)</f>
        <v>2174</v>
      </c>
      <c r="E494" s="221">
        <v>1</v>
      </c>
      <c r="F494" s="291" t="s">
        <v>244</v>
      </c>
      <c r="G494" s="219" t="s">
        <v>231</v>
      </c>
      <c r="H494" s="280">
        <v>965</v>
      </c>
      <c r="I494" s="119">
        <f>IFERROR(H494/D494,"-")</f>
        <v>0.44388224471021159</v>
      </c>
      <c r="J494" s="281">
        <v>173066600</v>
      </c>
      <c r="K494" s="231">
        <f t="shared" si="51"/>
        <v>179343.62694300519</v>
      </c>
      <c r="L494" s="122"/>
    </row>
    <row r="495" spans="2:12" ht="14.25" customHeight="1">
      <c r="B495" s="483"/>
      <c r="C495" s="461"/>
      <c r="D495" s="481"/>
      <c r="E495" s="222">
        <v>2</v>
      </c>
      <c r="F495" s="292" t="s">
        <v>154</v>
      </c>
      <c r="G495" s="262" t="s">
        <v>155</v>
      </c>
      <c r="H495" s="225">
        <v>884</v>
      </c>
      <c r="I495" s="125">
        <f>IFERROR(H495/D494,"-")</f>
        <v>0.40662373505059796</v>
      </c>
      <c r="J495" s="282">
        <v>24605096</v>
      </c>
      <c r="K495" s="232">
        <f t="shared" si="51"/>
        <v>27833.819004524888</v>
      </c>
      <c r="L495" s="122"/>
    </row>
    <row r="496" spans="2:12" ht="14.25" customHeight="1">
      <c r="B496" s="483"/>
      <c r="C496" s="461"/>
      <c r="D496" s="481"/>
      <c r="E496" s="222">
        <v>3</v>
      </c>
      <c r="F496" s="292" t="s">
        <v>246</v>
      </c>
      <c r="G496" s="220" t="s">
        <v>233</v>
      </c>
      <c r="H496" s="225">
        <v>720</v>
      </c>
      <c r="I496" s="125">
        <f>IFERROR(H496/D494,"-")</f>
        <v>0.33118675252989882</v>
      </c>
      <c r="J496" s="282">
        <v>232417432</v>
      </c>
      <c r="K496" s="232">
        <f t="shared" si="51"/>
        <v>322801.98888888891</v>
      </c>
      <c r="L496" s="122"/>
    </row>
    <row r="497" spans="2:12" ht="14.25" customHeight="1">
      <c r="B497" s="483"/>
      <c r="C497" s="461"/>
      <c r="D497" s="481"/>
      <c r="E497" s="222">
        <v>4</v>
      </c>
      <c r="F497" s="292" t="s">
        <v>245</v>
      </c>
      <c r="G497" s="220" t="s">
        <v>232</v>
      </c>
      <c r="H497" s="225">
        <v>601</v>
      </c>
      <c r="I497" s="125">
        <f>IFERROR(H497/D494,"-")</f>
        <v>0.27644894204231829</v>
      </c>
      <c r="J497" s="282">
        <v>28828136</v>
      </c>
      <c r="K497" s="232">
        <f t="shared" si="51"/>
        <v>47966.948419301167</v>
      </c>
      <c r="L497" s="122"/>
    </row>
    <row r="498" spans="2:12" ht="14.25" customHeight="1">
      <c r="B498" s="483"/>
      <c r="C498" s="461"/>
      <c r="D498" s="481"/>
      <c r="E498" s="222">
        <v>5</v>
      </c>
      <c r="F498" s="292" t="s">
        <v>196</v>
      </c>
      <c r="G498" s="220" t="s">
        <v>197</v>
      </c>
      <c r="H498" s="225">
        <v>473</v>
      </c>
      <c r="I498" s="125">
        <f>IFERROR(H498/D494,"-")</f>
        <v>0.21757129714811407</v>
      </c>
      <c r="J498" s="282">
        <v>215090670</v>
      </c>
      <c r="K498" s="232">
        <f t="shared" si="51"/>
        <v>454737.14587737841</v>
      </c>
      <c r="L498" s="122"/>
    </row>
    <row r="499" spans="2:12" ht="14.25" customHeight="1">
      <c r="B499" s="483"/>
      <c r="C499" s="461"/>
      <c r="D499" s="481"/>
      <c r="E499" s="222">
        <v>6</v>
      </c>
      <c r="F499" s="292" t="s">
        <v>150</v>
      </c>
      <c r="G499" s="220" t="s">
        <v>151</v>
      </c>
      <c r="H499" s="225">
        <v>459</v>
      </c>
      <c r="I499" s="125">
        <f>IFERROR(H499/D494,"-")</f>
        <v>0.21113155473781048</v>
      </c>
      <c r="J499" s="282">
        <v>41307716</v>
      </c>
      <c r="K499" s="232">
        <f t="shared" si="51"/>
        <v>89995.023965141605</v>
      </c>
      <c r="L499" s="122"/>
    </row>
    <row r="500" spans="2:12" ht="14.25" customHeight="1">
      <c r="B500" s="483"/>
      <c r="C500" s="461"/>
      <c r="D500" s="481"/>
      <c r="E500" s="222">
        <v>7</v>
      </c>
      <c r="F500" s="292" t="s">
        <v>248</v>
      </c>
      <c r="G500" s="220" t="s">
        <v>235</v>
      </c>
      <c r="H500" s="225">
        <v>443</v>
      </c>
      <c r="I500" s="125">
        <f>IFERROR(H500/D494,"-")</f>
        <v>0.20377184912603497</v>
      </c>
      <c r="J500" s="282">
        <v>50572344</v>
      </c>
      <c r="K500" s="232">
        <f t="shared" si="51"/>
        <v>114158.7900677201</v>
      </c>
      <c r="L500" s="122"/>
    </row>
    <row r="501" spans="2:12" ht="14.25" customHeight="1">
      <c r="B501" s="483"/>
      <c r="C501" s="461"/>
      <c r="D501" s="481"/>
      <c r="E501" s="222">
        <v>8</v>
      </c>
      <c r="F501" s="292" t="s">
        <v>247</v>
      </c>
      <c r="G501" s="220" t="s">
        <v>234</v>
      </c>
      <c r="H501" s="225">
        <v>442</v>
      </c>
      <c r="I501" s="125">
        <f>IFERROR(H501/D494,"-")</f>
        <v>0.20331186752529898</v>
      </c>
      <c r="J501" s="282">
        <v>91138910</v>
      </c>
      <c r="K501" s="232">
        <f t="shared" si="51"/>
        <v>206196.62895927601</v>
      </c>
      <c r="L501" s="122"/>
    </row>
    <row r="502" spans="2:12" ht="14.25" customHeight="1">
      <c r="B502" s="483"/>
      <c r="C502" s="461"/>
      <c r="D502" s="481"/>
      <c r="E502" s="222">
        <v>9</v>
      </c>
      <c r="F502" s="292" t="s">
        <v>249</v>
      </c>
      <c r="G502" s="220" t="s">
        <v>236</v>
      </c>
      <c r="H502" s="225">
        <v>437</v>
      </c>
      <c r="I502" s="125">
        <f>IFERROR(H502/D494,"-")</f>
        <v>0.20101195952161913</v>
      </c>
      <c r="J502" s="282">
        <v>41852278</v>
      </c>
      <c r="K502" s="232">
        <f t="shared" si="51"/>
        <v>95771.803203661329</v>
      </c>
      <c r="L502" s="122"/>
    </row>
    <row r="503" spans="2:12" ht="14.25" customHeight="1">
      <c r="B503" s="483"/>
      <c r="C503" s="462"/>
      <c r="D503" s="482"/>
      <c r="E503" s="252">
        <v>10</v>
      </c>
      <c r="F503" s="294" t="s">
        <v>156</v>
      </c>
      <c r="G503" s="286" t="s">
        <v>157</v>
      </c>
      <c r="H503" s="287">
        <v>376</v>
      </c>
      <c r="I503" s="253">
        <f>IFERROR(H503/D494,"-")</f>
        <v>0.17295308187672492</v>
      </c>
      <c r="J503" s="288">
        <v>148928534</v>
      </c>
      <c r="K503" s="254">
        <f t="shared" si="51"/>
        <v>396086.52659574465</v>
      </c>
      <c r="L503" s="122"/>
    </row>
    <row r="504" spans="2:12" ht="14.25" customHeight="1">
      <c r="B504" s="483">
        <v>51</v>
      </c>
      <c r="C504" s="460" t="s">
        <v>49</v>
      </c>
      <c r="D504" s="480">
        <f t="shared" ref="D504" si="57">VLOOKUP(C504,$N$4:$O$77,2,FALSE)</f>
        <v>1743</v>
      </c>
      <c r="E504" s="221">
        <v>1</v>
      </c>
      <c r="F504" s="291" t="s">
        <v>154</v>
      </c>
      <c r="G504" s="219" t="s">
        <v>155</v>
      </c>
      <c r="H504" s="280">
        <v>651</v>
      </c>
      <c r="I504" s="119">
        <f>IFERROR(H504/D504,"-")</f>
        <v>0.37349397590361444</v>
      </c>
      <c r="J504" s="281">
        <v>15788090</v>
      </c>
      <c r="K504" s="231">
        <f t="shared" si="51"/>
        <v>24252.058371735791</v>
      </c>
      <c r="L504" s="122"/>
    </row>
    <row r="505" spans="2:12" ht="14.25" customHeight="1">
      <c r="B505" s="483"/>
      <c r="C505" s="461"/>
      <c r="D505" s="481"/>
      <c r="E505" s="222">
        <v>2</v>
      </c>
      <c r="F505" s="292" t="s">
        <v>244</v>
      </c>
      <c r="G505" s="262" t="s">
        <v>231</v>
      </c>
      <c r="H505" s="225">
        <v>620</v>
      </c>
      <c r="I505" s="125">
        <f>IFERROR(H505/D504,"-")</f>
        <v>0.35570854847963279</v>
      </c>
      <c r="J505" s="282">
        <v>125442914</v>
      </c>
      <c r="K505" s="232">
        <f t="shared" si="51"/>
        <v>202327.28064516129</v>
      </c>
      <c r="L505" s="122"/>
    </row>
    <row r="506" spans="2:12" ht="14.25" customHeight="1">
      <c r="B506" s="483"/>
      <c r="C506" s="461"/>
      <c r="D506" s="481"/>
      <c r="E506" s="222">
        <v>3</v>
      </c>
      <c r="F506" s="292" t="s">
        <v>246</v>
      </c>
      <c r="G506" s="220" t="s">
        <v>233</v>
      </c>
      <c r="H506" s="225">
        <v>528</v>
      </c>
      <c r="I506" s="125">
        <f>IFERROR(H506/D504,"-")</f>
        <v>0.30292598967297762</v>
      </c>
      <c r="J506" s="282">
        <v>254227544</v>
      </c>
      <c r="K506" s="232">
        <f t="shared" si="51"/>
        <v>481491.56060606061</v>
      </c>
      <c r="L506" s="122"/>
    </row>
    <row r="507" spans="2:12" ht="14.25" customHeight="1">
      <c r="B507" s="483"/>
      <c r="C507" s="461"/>
      <c r="D507" s="481"/>
      <c r="E507" s="222">
        <v>4</v>
      </c>
      <c r="F507" s="292" t="s">
        <v>245</v>
      </c>
      <c r="G507" s="220" t="s">
        <v>232</v>
      </c>
      <c r="H507" s="225">
        <v>443</v>
      </c>
      <c r="I507" s="125">
        <f>IFERROR(H507/D504,"-")</f>
        <v>0.25415949512335057</v>
      </c>
      <c r="J507" s="282">
        <v>20618856</v>
      </c>
      <c r="K507" s="232">
        <f t="shared" si="51"/>
        <v>46543.693002257336</v>
      </c>
      <c r="L507" s="122"/>
    </row>
    <row r="508" spans="2:12" ht="14.25" customHeight="1">
      <c r="B508" s="483"/>
      <c r="C508" s="461"/>
      <c r="D508" s="481"/>
      <c r="E508" s="222">
        <v>5</v>
      </c>
      <c r="F508" s="292" t="s">
        <v>247</v>
      </c>
      <c r="G508" s="220" t="s">
        <v>234</v>
      </c>
      <c r="H508" s="225">
        <v>365</v>
      </c>
      <c r="I508" s="125">
        <f>IFERROR(H508/D504,"-")</f>
        <v>0.20940906483075158</v>
      </c>
      <c r="J508" s="282">
        <v>52332126</v>
      </c>
      <c r="K508" s="232">
        <f t="shared" si="51"/>
        <v>143375.68767123288</v>
      </c>
      <c r="L508" s="122"/>
    </row>
    <row r="509" spans="2:12" ht="14.25" customHeight="1">
      <c r="B509" s="483"/>
      <c r="C509" s="461"/>
      <c r="D509" s="481"/>
      <c r="E509" s="222">
        <v>6</v>
      </c>
      <c r="F509" s="292" t="s">
        <v>196</v>
      </c>
      <c r="G509" s="220" t="s">
        <v>197</v>
      </c>
      <c r="H509" s="225">
        <v>325</v>
      </c>
      <c r="I509" s="125">
        <f>IFERROR(H509/D504,"-")</f>
        <v>0.18646012621916236</v>
      </c>
      <c r="J509" s="282">
        <v>258173194</v>
      </c>
      <c r="K509" s="232">
        <f t="shared" si="51"/>
        <v>794379.05846153852</v>
      </c>
      <c r="L509" s="122"/>
    </row>
    <row r="510" spans="2:12" ht="14.25" customHeight="1">
      <c r="B510" s="483"/>
      <c r="C510" s="461"/>
      <c r="D510" s="481"/>
      <c r="E510" s="222">
        <v>7</v>
      </c>
      <c r="F510" s="292" t="s">
        <v>150</v>
      </c>
      <c r="G510" s="220" t="s">
        <v>151</v>
      </c>
      <c r="H510" s="225">
        <v>298</v>
      </c>
      <c r="I510" s="125">
        <f>IFERROR(H510/D504,"-")</f>
        <v>0.17096959265633965</v>
      </c>
      <c r="J510" s="282">
        <v>22996602</v>
      </c>
      <c r="K510" s="232">
        <f t="shared" si="51"/>
        <v>77169.805369127513</v>
      </c>
      <c r="L510" s="122"/>
    </row>
    <row r="511" spans="2:12" ht="14.25" customHeight="1">
      <c r="B511" s="483"/>
      <c r="C511" s="461"/>
      <c r="D511" s="481"/>
      <c r="E511" s="222">
        <v>8</v>
      </c>
      <c r="F511" s="292" t="s">
        <v>152</v>
      </c>
      <c r="G511" s="220" t="s">
        <v>153</v>
      </c>
      <c r="H511" s="225">
        <v>288</v>
      </c>
      <c r="I511" s="125">
        <f>IFERROR(H511/D504,"-")</f>
        <v>0.16523235800344235</v>
      </c>
      <c r="J511" s="282">
        <v>4233612</v>
      </c>
      <c r="K511" s="232">
        <f t="shared" si="51"/>
        <v>14700.041666666666</v>
      </c>
      <c r="L511" s="122"/>
    </row>
    <row r="512" spans="2:12" ht="14.25" customHeight="1">
      <c r="B512" s="483"/>
      <c r="C512" s="461"/>
      <c r="D512" s="481"/>
      <c r="E512" s="222">
        <v>9</v>
      </c>
      <c r="F512" s="292" t="s">
        <v>249</v>
      </c>
      <c r="G512" s="220" t="s">
        <v>236</v>
      </c>
      <c r="H512" s="225">
        <v>256</v>
      </c>
      <c r="I512" s="125">
        <f>IFERROR(H512/D504,"-")</f>
        <v>0.14687320711417096</v>
      </c>
      <c r="J512" s="282">
        <v>41263616</v>
      </c>
      <c r="K512" s="232">
        <f t="shared" si="51"/>
        <v>161186</v>
      </c>
      <c r="L512" s="122"/>
    </row>
    <row r="513" spans="2:12" ht="14.25" customHeight="1">
      <c r="B513" s="483"/>
      <c r="C513" s="461"/>
      <c r="D513" s="482"/>
      <c r="E513" s="223">
        <v>10</v>
      </c>
      <c r="F513" s="293" t="s">
        <v>248</v>
      </c>
      <c r="G513" s="257" t="s">
        <v>235</v>
      </c>
      <c r="H513" s="226">
        <v>253</v>
      </c>
      <c r="I513" s="132">
        <f>IFERROR(H513/D504,"-")</f>
        <v>0.14515203671830179</v>
      </c>
      <c r="J513" s="284">
        <v>33166542</v>
      </c>
      <c r="K513" s="233">
        <f t="shared" si="51"/>
        <v>131093.0513833992</v>
      </c>
      <c r="L513" s="122"/>
    </row>
    <row r="514" spans="2:12" ht="14.25" customHeight="1">
      <c r="B514" s="483">
        <v>52</v>
      </c>
      <c r="C514" s="460" t="s">
        <v>5</v>
      </c>
      <c r="D514" s="480">
        <f t="shared" ref="D514" si="58">VLOOKUP(C514,$N$4:$O$77,2,FALSE)</f>
        <v>1634</v>
      </c>
      <c r="E514" s="221">
        <v>1</v>
      </c>
      <c r="F514" s="291" t="s">
        <v>154</v>
      </c>
      <c r="G514" s="219" t="s">
        <v>155</v>
      </c>
      <c r="H514" s="280">
        <v>590</v>
      </c>
      <c r="I514" s="119">
        <f>IFERROR(H514/D514,"-")</f>
        <v>0.36107711138310894</v>
      </c>
      <c r="J514" s="281">
        <v>9336898</v>
      </c>
      <c r="K514" s="231">
        <f t="shared" si="51"/>
        <v>15825.250847457628</v>
      </c>
      <c r="L514" s="122"/>
    </row>
    <row r="515" spans="2:12" ht="14.25" customHeight="1">
      <c r="B515" s="483"/>
      <c r="C515" s="461"/>
      <c r="D515" s="481"/>
      <c r="E515" s="222">
        <v>2</v>
      </c>
      <c r="F515" s="292" t="s">
        <v>244</v>
      </c>
      <c r="G515" s="262" t="s">
        <v>231</v>
      </c>
      <c r="H515" s="225">
        <v>535</v>
      </c>
      <c r="I515" s="125">
        <f>IFERROR(H515/D514,"-")</f>
        <v>0.32741738066095472</v>
      </c>
      <c r="J515" s="282">
        <v>69398350</v>
      </c>
      <c r="K515" s="232">
        <f t="shared" si="51"/>
        <v>129716.54205607477</v>
      </c>
      <c r="L515" s="122"/>
    </row>
    <row r="516" spans="2:12" ht="14.25" customHeight="1">
      <c r="B516" s="483"/>
      <c r="C516" s="461"/>
      <c r="D516" s="481"/>
      <c r="E516" s="222">
        <v>3</v>
      </c>
      <c r="F516" s="292" t="s">
        <v>245</v>
      </c>
      <c r="G516" s="220" t="s">
        <v>232</v>
      </c>
      <c r="H516" s="225">
        <v>522</v>
      </c>
      <c r="I516" s="125">
        <f>IFERROR(H516/D514,"-")</f>
        <v>0.31946144430844553</v>
      </c>
      <c r="J516" s="282">
        <v>38071492</v>
      </c>
      <c r="K516" s="232">
        <f t="shared" ref="K516:K579" si="59">IFERROR(J516/H516,"-")</f>
        <v>72933.89272030651</v>
      </c>
      <c r="L516" s="122"/>
    </row>
    <row r="517" spans="2:12" ht="14.25" customHeight="1">
      <c r="B517" s="483"/>
      <c r="C517" s="461"/>
      <c r="D517" s="481"/>
      <c r="E517" s="222">
        <v>4</v>
      </c>
      <c r="F517" s="292" t="s">
        <v>246</v>
      </c>
      <c r="G517" s="220" t="s">
        <v>233</v>
      </c>
      <c r="H517" s="225">
        <v>468</v>
      </c>
      <c r="I517" s="125">
        <f>IFERROR(H517/D514,"-")</f>
        <v>0.2864137086903305</v>
      </c>
      <c r="J517" s="282">
        <v>262213130</v>
      </c>
      <c r="K517" s="232">
        <f t="shared" si="59"/>
        <v>560284.46581196575</v>
      </c>
      <c r="L517" s="122"/>
    </row>
    <row r="518" spans="2:12" ht="14.25" customHeight="1">
      <c r="B518" s="483"/>
      <c r="C518" s="461"/>
      <c r="D518" s="481"/>
      <c r="E518" s="222">
        <v>5</v>
      </c>
      <c r="F518" s="292" t="s">
        <v>247</v>
      </c>
      <c r="G518" s="220" t="s">
        <v>234</v>
      </c>
      <c r="H518" s="225">
        <v>344</v>
      </c>
      <c r="I518" s="125">
        <f>IFERROR(H518/D514,"-")</f>
        <v>0.21052631578947367</v>
      </c>
      <c r="J518" s="282">
        <v>84576576</v>
      </c>
      <c r="K518" s="232">
        <f t="shared" si="59"/>
        <v>245862.13953488372</v>
      </c>
      <c r="L518" s="122"/>
    </row>
    <row r="519" spans="2:12" ht="14.25" customHeight="1">
      <c r="B519" s="483"/>
      <c r="C519" s="461"/>
      <c r="D519" s="481"/>
      <c r="E519" s="222">
        <v>6</v>
      </c>
      <c r="F519" s="292" t="s">
        <v>248</v>
      </c>
      <c r="G519" s="220" t="s">
        <v>235</v>
      </c>
      <c r="H519" s="225">
        <v>320</v>
      </c>
      <c r="I519" s="125">
        <f>IFERROR(H519/D514,"-")</f>
        <v>0.19583843329253367</v>
      </c>
      <c r="J519" s="282">
        <v>15287004</v>
      </c>
      <c r="K519" s="232">
        <f t="shared" si="59"/>
        <v>47771.887499999997</v>
      </c>
      <c r="L519" s="122"/>
    </row>
    <row r="520" spans="2:12" ht="14.25" customHeight="1">
      <c r="B520" s="483"/>
      <c r="C520" s="461"/>
      <c r="D520" s="481"/>
      <c r="E520" s="222">
        <v>7</v>
      </c>
      <c r="F520" s="292" t="s">
        <v>196</v>
      </c>
      <c r="G520" s="220" t="s">
        <v>197</v>
      </c>
      <c r="H520" s="225">
        <v>311</v>
      </c>
      <c r="I520" s="125">
        <f>IFERROR(H520/D514,"-")</f>
        <v>0.19033047735618114</v>
      </c>
      <c r="J520" s="282">
        <v>212349824</v>
      </c>
      <c r="K520" s="232">
        <f t="shared" si="59"/>
        <v>682796.86173633439</v>
      </c>
      <c r="L520" s="122"/>
    </row>
    <row r="521" spans="2:12" ht="14.25" customHeight="1">
      <c r="B521" s="483"/>
      <c r="C521" s="461"/>
      <c r="D521" s="481"/>
      <c r="E521" s="222">
        <v>8</v>
      </c>
      <c r="F521" s="292" t="s">
        <v>249</v>
      </c>
      <c r="G521" s="220" t="s">
        <v>236</v>
      </c>
      <c r="H521" s="225">
        <v>278</v>
      </c>
      <c r="I521" s="125">
        <f>IFERROR(H521/D514,"-")</f>
        <v>0.1701346389228886</v>
      </c>
      <c r="J521" s="282">
        <v>28649264</v>
      </c>
      <c r="K521" s="232">
        <f t="shared" si="59"/>
        <v>103054.90647482015</v>
      </c>
      <c r="L521" s="122"/>
    </row>
    <row r="522" spans="2:12" ht="14.25" customHeight="1">
      <c r="B522" s="483"/>
      <c r="C522" s="461"/>
      <c r="D522" s="481"/>
      <c r="E522" s="222">
        <v>9</v>
      </c>
      <c r="F522" s="292" t="s">
        <v>152</v>
      </c>
      <c r="G522" s="220" t="s">
        <v>153</v>
      </c>
      <c r="H522" s="225">
        <v>272</v>
      </c>
      <c r="I522" s="125">
        <f>IFERROR(H522/D514,"-")</f>
        <v>0.16646266829865361</v>
      </c>
      <c r="J522" s="282">
        <v>4039818</v>
      </c>
      <c r="K522" s="232">
        <f t="shared" si="59"/>
        <v>14852.27205882353</v>
      </c>
      <c r="L522" s="122"/>
    </row>
    <row r="523" spans="2:12" ht="14.25" customHeight="1">
      <c r="B523" s="483"/>
      <c r="C523" s="461"/>
      <c r="D523" s="482"/>
      <c r="E523" s="223">
        <v>10</v>
      </c>
      <c r="F523" s="293" t="s">
        <v>150</v>
      </c>
      <c r="G523" s="257" t="s">
        <v>151</v>
      </c>
      <c r="H523" s="226">
        <v>252</v>
      </c>
      <c r="I523" s="132">
        <f>IFERROR(H523/D514,"-")</f>
        <v>0.15422276621787026</v>
      </c>
      <c r="J523" s="284">
        <v>15463374</v>
      </c>
      <c r="K523" s="233">
        <f t="shared" si="59"/>
        <v>61362.595238095237</v>
      </c>
      <c r="L523" s="122"/>
    </row>
    <row r="524" spans="2:12" ht="14.25" customHeight="1">
      <c r="B524" s="483">
        <v>53</v>
      </c>
      <c r="C524" s="460" t="s">
        <v>23</v>
      </c>
      <c r="D524" s="480">
        <f t="shared" ref="D524" si="60">VLOOKUP(C524,$N$4:$O$77,2,FALSE)</f>
        <v>1094</v>
      </c>
      <c r="E524" s="221">
        <v>1</v>
      </c>
      <c r="F524" s="291" t="s">
        <v>244</v>
      </c>
      <c r="G524" s="219" t="s">
        <v>231</v>
      </c>
      <c r="H524" s="280">
        <v>420</v>
      </c>
      <c r="I524" s="119">
        <f>IFERROR(H524/D524,"-")</f>
        <v>0.38391224862888484</v>
      </c>
      <c r="J524" s="281">
        <v>89971790</v>
      </c>
      <c r="K524" s="231">
        <f t="shared" si="59"/>
        <v>214218.54761904763</v>
      </c>
      <c r="L524" s="122"/>
    </row>
    <row r="525" spans="2:12" ht="14.25" customHeight="1">
      <c r="B525" s="483"/>
      <c r="C525" s="461"/>
      <c r="D525" s="481"/>
      <c r="E525" s="222">
        <v>2</v>
      </c>
      <c r="F525" s="292" t="s">
        <v>245</v>
      </c>
      <c r="G525" s="262" t="s">
        <v>232</v>
      </c>
      <c r="H525" s="225">
        <v>371</v>
      </c>
      <c r="I525" s="125">
        <f>IFERROR(H525/D524,"-")</f>
        <v>0.33912248628884828</v>
      </c>
      <c r="J525" s="282">
        <v>14973416</v>
      </c>
      <c r="K525" s="232">
        <f t="shared" si="59"/>
        <v>40359.611859838275</v>
      </c>
      <c r="L525" s="122"/>
    </row>
    <row r="526" spans="2:12" ht="14.25" customHeight="1">
      <c r="B526" s="483"/>
      <c r="C526" s="461"/>
      <c r="D526" s="481"/>
      <c r="E526" s="222">
        <v>3</v>
      </c>
      <c r="F526" s="292" t="s">
        <v>154</v>
      </c>
      <c r="G526" s="220" t="s">
        <v>155</v>
      </c>
      <c r="H526" s="225">
        <v>371</v>
      </c>
      <c r="I526" s="125">
        <f>IFERROR(H526/D524,"-")</f>
        <v>0.33912248628884828</v>
      </c>
      <c r="J526" s="282">
        <v>5184394</v>
      </c>
      <c r="K526" s="232">
        <f t="shared" si="59"/>
        <v>13974.10781671159</v>
      </c>
      <c r="L526" s="122"/>
    </row>
    <row r="527" spans="2:12" ht="14.25" customHeight="1">
      <c r="B527" s="483"/>
      <c r="C527" s="461"/>
      <c r="D527" s="481"/>
      <c r="E527" s="222">
        <v>4</v>
      </c>
      <c r="F527" s="292" t="s">
        <v>246</v>
      </c>
      <c r="G527" s="220" t="s">
        <v>233</v>
      </c>
      <c r="H527" s="225">
        <v>277</v>
      </c>
      <c r="I527" s="125">
        <f>IFERROR(H527/D524,"-")</f>
        <v>0.25319926873857401</v>
      </c>
      <c r="J527" s="282">
        <v>122020986</v>
      </c>
      <c r="K527" s="232">
        <f t="shared" si="59"/>
        <v>440508.97472924186</v>
      </c>
      <c r="L527" s="122"/>
    </row>
    <row r="528" spans="2:12" ht="14.25" customHeight="1">
      <c r="B528" s="483"/>
      <c r="C528" s="461"/>
      <c r="D528" s="481"/>
      <c r="E528" s="222">
        <v>5</v>
      </c>
      <c r="F528" s="292" t="s">
        <v>196</v>
      </c>
      <c r="G528" s="220" t="s">
        <v>197</v>
      </c>
      <c r="H528" s="225">
        <v>217</v>
      </c>
      <c r="I528" s="125">
        <f>IFERROR(H528/D524,"-")</f>
        <v>0.1983546617915905</v>
      </c>
      <c r="J528" s="282">
        <v>124460146</v>
      </c>
      <c r="K528" s="232">
        <f t="shared" si="59"/>
        <v>573549.05990783405</v>
      </c>
      <c r="L528" s="122"/>
    </row>
    <row r="529" spans="2:12" ht="14.25" customHeight="1">
      <c r="B529" s="483"/>
      <c r="C529" s="461"/>
      <c r="D529" s="481"/>
      <c r="E529" s="222">
        <v>6</v>
      </c>
      <c r="F529" s="292" t="s">
        <v>249</v>
      </c>
      <c r="G529" s="220" t="s">
        <v>236</v>
      </c>
      <c r="H529" s="225">
        <v>210</v>
      </c>
      <c r="I529" s="125">
        <f>IFERROR(H529/D524,"-")</f>
        <v>0.19195612431444242</v>
      </c>
      <c r="J529" s="282">
        <v>6727960</v>
      </c>
      <c r="K529" s="232">
        <f t="shared" si="59"/>
        <v>32037.904761904763</v>
      </c>
      <c r="L529" s="122"/>
    </row>
    <row r="530" spans="2:12" ht="14.25" customHeight="1">
      <c r="B530" s="483"/>
      <c r="C530" s="461"/>
      <c r="D530" s="481"/>
      <c r="E530" s="222">
        <v>7</v>
      </c>
      <c r="F530" s="292" t="s">
        <v>248</v>
      </c>
      <c r="G530" s="220" t="s">
        <v>235</v>
      </c>
      <c r="H530" s="225">
        <v>192</v>
      </c>
      <c r="I530" s="125">
        <f>IFERROR(H530/D524,"-")</f>
        <v>0.17550274223034734</v>
      </c>
      <c r="J530" s="282">
        <v>10927942</v>
      </c>
      <c r="K530" s="232">
        <f t="shared" si="59"/>
        <v>56916.364583333336</v>
      </c>
      <c r="L530" s="122"/>
    </row>
    <row r="531" spans="2:12" ht="14.25" customHeight="1">
      <c r="B531" s="483"/>
      <c r="C531" s="461"/>
      <c r="D531" s="481"/>
      <c r="E531" s="222">
        <v>8</v>
      </c>
      <c r="F531" s="292" t="s">
        <v>150</v>
      </c>
      <c r="G531" s="220" t="s">
        <v>151</v>
      </c>
      <c r="H531" s="225">
        <v>177</v>
      </c>
      <c r="I531" s="125">
        <f>IFERROR(H531/D524,"-")</f>
        <v>0.16179159049360145</v>
      </c>
      <c r="J531" s="282">
        <v>6819548</v>
      </c>
      <c r="K531" s="232">
        <f t="shared" si="59"/>
        <v>38528.5197740113</v>
      </c>
      <c r="L531" s="122"/>
    </row>
    <row r="532" spans="2:12" ht="14.25" customHeight="1">
      <c r="B532" s="483"/>
      <c r="C532" s="461"/>
      <c r="D532" s="481"/>
      <c r="E532" s="222">
        <v>9</v>
      </c>
      <c r="F532" s="292" t="s">
        <v>253</v>
      </c>
      <c r="G532" s="220" t="s">
        <v>240</v>
      </c>
      <c r="H532" s="225">
        <v>154</v>
      </c>
      <c r="I532" s="125">
        <f>IFERROR(H532/D524,"-")</f>
        <v>0.14076782449725778</v>
      </c>
      <c r="J532" s="282">
        <v>197586348</v>
      </c>
      <c r="K532" s="232">
        <f t="shared" si="59"/>
        <v>1283028.2337662338</v>
      </c>
      <c r="L532" s="122"/>
    </row>
    <row r="533" spans="2:12" ht="14.25" customHeight="1">
      <c r="B533" s="483"/>
      <c r="C533" s="461"/>
      <c r="D533" s="482"/>
      <c r="E533" s="223">
        <v>10</v>
      </c>
      <c r="F533" s="293" t="s">
        <v>152</v>
      </c>
      <c r="G533" s="257" t="s">
        <v>153</v>
      </c>
      <c r="H533" s="226">
        <v>153</v>
      </c>
      <c r="I533" s="132">
        <f>IFERROR(H533/D524,"-")</f>
        <v>0.13985374771480805</v>
      </c>
      <c r="J533" s="284">
        <v>2473938</v>
      </c>
      <c r="K533" s="233">
        <f t="shared" si="59"/>
        <v>16169.529411764706</v>
      </c>
      <c r="L533" s="122"/>
    </row>
    <row r="534" spans="2:12" ht="14.25" customHeight="1">
      <c r="B534" s="483">
        <v>54</v>
      </c>
      <c r="C534" s="484" t="s">
        <v>29</v>
      </c>
      <c r="D534" s="480">
        <f t="shared" ref="D534" si="61">VLOOKUP(C534,$N$4:$O$77,2,FALSE)</f>
        <v>1346</v>
      </c>
      <c r="E534" s="221">
        <v>1</v>
      </c>
      <c r="F534" s="291" t="s">
        <v>244</v>
      </c>
      <c r="G534" s="219" t="s">
        <v>231</v>
      </c>
      <c r="H534" s="280">
        <v>564</v>
      </c>
      <c r="I534" s="119">
        <f>IFERROR(H534/D534,"-")</f>
        <v>0.41901931649331353</v>
      </c>
      <c r="J534" s="281">
        <v>54479748</v>
      </c>
      <c r="K534" s="231">
        <f t="shared" si="59"/>
        <v>96595.297872340423</v>
      </c>
      <c r="L534" s="122"/>
    </row>
    <row r="535" spans="2:12" ht="14.25" customHeight="1">
      <c r="B535" s="483"/>
      <c r="C535" s="484"/>
      <c r="D535" s="481"/>
      <c r="E535" s="222">
        <v>2</v>
      </c>
      <c r="F535" s="292" t="s">
        <v>154</v>
      </c>
      <c r="G535" s="262" t="s">
        <v>155</v>
      </c>
      <c r="H535" s="225">
        <v>496</v>
      </c>
      <c r="I535" s="125">
        <f>IFERROR(H535/D534,"-")</f>
        <v>0.3684992570579495</v>
      </c>
      <c r="J535" s="282">
        <v>8733248</v>
      </c>
      <c r="K535" s="232">
        <f t="shared" si="59"/>
        <v>17607.354838709678</v>
      </c>
      <c r="L535" s="122"/>
    </row>
    <row r="536" spans="2:12" ht="14.25" customHeight="1">
      <c r="B536" s="483"/>
      <c r="C536" s="484"/>
      <c r="D536" s="481"/>
      <c r="E536" s="222">
        <v>3</v>
      </c>
      <c r="F536" s="292" t="s">
        <v>245</v>
      </c>
      <c r="G536" s="220" t="s">
        <v>232</v>
      </c>
      <c r="H536" s="225">
        <v>432</v>
      </c>
      <c r="I536" s="125">
        <f>IFERROR(H536/D534,"-")</f>
        <v>0.3209509658246657</v>
      </c>
      <c r="J536" s="282">
        <v>20452808</v>
      </c>
      <c r="K536" s="232">
        <f t="shared" si="59"/>
        <v>47344.462962962964</v>
      </c>
      <c r="L536" s="122"/>
    </row>
    <row r="537" spans="2:12" ht="14.25" customHeight="1">
      <c r="B537" s="483"/>
      <c r="C537" s="484"/>
      <c r="D537" s="481"/>
      <c r="E537" s="222">
        <v>4</v>
      </c>
      <c r="F537" s="292" t="s">
        <v>246</v>
      </c>
      <c r="G537" s="220" t="s">
        <v>233</v>
      </c>
      <c r="H537" s="225">
        <v>387</v>
      </c>
      <c r="I537" s="125">
        <f>IFERROR(H537/D534,"-")</f>
        <v>0.28751857355126298</v>
      </c>
      <c r="J537" s="282">
        <v>201321122</v>
      </c>
      <c r="K537" s="232">
        <f t="shared" si="59"/>
        <v>520209.61757105944</v>
      </c>
      <c r="L537" s="122"/>
    </row>
    <row r="538" spans="2:12" ht="14.25" customHeight="1">
      <c r="B538" s="483"/>
      <c r="C538" s="484"/>
      <c r="D538" s="481"/>
      <c r="E538" s="222">
        <v>5</v>
      </c>
      <c r="F538" s="292" t="s">
        <v>196</v>
      </c>
      <c r="G538" s="220" t="s">
        <v>197</v>
      </c>
      <c r="H538" s="225">
        <v>371</v>
      </c>
      <c r="I538" s="125">
        <f>IFERROR(H538/D534,"-")</f>
        <v>0.27563150074294207</v>
      </c>
      <c r="J538" s="282">
        <v>191703776</v>
      </c>
      <c r="K538" s="232">
        <f t="shared" si="59"/>
        <v>516721.76819407009</v>
      </c>
      <c r="L538" s="122"/>
    </row>
    <row r="539" spans="2:12" ht="14.25" customHeight="1">
      <c r="B539" s="483"/>
      <c r="C539" s="484"/>
      <c r="D539" s="481"/>
      <c r="E539" s="222">
        <v>6</v>
      </c>
      <c r="F539" s="292" t="s">
        <v>248</v>
      </c>
      <c r="G539" s="220" t="s">
        <v>235</v>
      </c>
      <c r="H539" s="225">
        <v>267</v>
      </c>
      <c r="I539" s="125">
        <f>IFERROR(H539/D534,"-")</f>
        <v>0.19836552748885586</v>
      </c>
      <c r="J539" s="282">
        <v>14279554</v>
      </c>
      <c r="K539" s="232">
        <f t="shared" si="59"/>
        <v>53481.47565543071</v>
      </c>
      <c r="L539" s="122"/>
    </row>
    <row r="540" spans="2:12" ht="14.25" customHeight="1">
      <c r="B540" s="483"/>
      <c r="C540" s="484"/>
      <c r="D540" s="481"/>
      <c r="E540" s="222">
        <v>7</v>
      </c>
      <c r="F540" s="292" t="s">
        <v>150</v>
      </c>
      <c r="G540" s="220" t="s">
        <v>151</v>
      </c>
      <c r="H540" s="225">
        <v>245</v>
      </c>
      <c r="I540" s="125">
        <f>IFERROR(H540/D534,"-")</f>
        <v>0.18202080237741455</v>
      </c>
      <c r="J540" s="282">
        <v>10548680</v>
      </c>
      <c r="K540" s="232">
        <f t="shared" si="59"/>
        <v>43055.836734693876</v>
      </c>
      <c r="L540" s="122"/>
    </row>
    <row r="541" spans="2:12" ht="14.25" customHeight="1">
      <c r="B541" s="483"/>
      <c r="C541" s="484"/>
      <c r="D541" s="481"/>
      <c r="E541" s="222">
        <v>8</v>
      </c>
      <c r="F541" s="292" t="s">
        <v>249</v>
      </c>
      <c r="G541" s="220" t="s">
        <v>236</v>
      </c>
      <c r="H541" s="225">
        <v>238</v>
      </c>
      <c r="I541" s="125">
        <f>IFERROR(H541/D534,"-")</f>
        <v>0.17682020802377416</v>
      </c>
      <c r="J541" s="282">
        <v>24143666</v>
      </c>
      <c r="K541" s="232">
        <f t="shared" si="59"/>
        <v>101443.97478991597</v>
      </c>
      <c r="L541" s="122"/>
    </row>
    <row r="542" spans="2:12" ht="14.25" customHeight="1">
      <c r="B542" s="483"/>
      <c r="C542" s="484"/>
      <c r="D542" s="481"/>
      <c r="E542" s="222">
        <v>9</v>
      </c>
      <c r="F542" s="292" t="s">
        <v>189</v>
      </c>
      <c r="G542" s="220" t="s">
        <v>190</v>
      </c>
      <c r="H542" s="225">
        <v>208</v>
      </c>
      <c r="I542" s="125">
        <f>IFERROR(H542/D534,"-")</f>
        <v>0.15453194650817237</v>
      </c>
      <c r="J542" s="282">
        <v>118685192</v>
      </c>
      <c r="K542" s="232">
        <f t="shared" si="59"/>
        <v>570601.88461538462</v>
      </c>
      <c r="L542" s="122"/>
    </row>
    <row r="543" spans="2:12" ht="14.25" customHeight="1">
      <c r="B543" s="483"/>
      <c r="C543" s="484"/>
      <c r="D543" s="482"/>
      <c r="E543" s="252">
        <v>10</v>
      </c>
      <c r="F543" s="294" t="s">
        <v>247</v>
      </c>
      <c r="G543" s="286" t="s">
        <v>234</v>
      </c>
      <c r="H543" s="287">
        <v>186</v>
      </c>
      <c r="I543" s="253">
        <f>IFERROR(H543/D534,"-")</f>
        <v>0.13818722139673106</v>
      </c>
      <c r="J543" s="288">
        <v>46356028</v>
      </c>
      <c r="K543" s="254">
        <f t="shared" si="59"/>
        <v>249225.95698924732</v>
      </c>
      <c r="L543" s="122"/>
    </row>
    <row r="544" spans="2:12" ht="14.25" customHeight="1">
      <c r="B544" s="483">
        <v>55</v>
      </c>
      <c r="C544" s="484" t="s">
        <v>18</v>
      </c>
      <c r="D544" s="480">
        <f t="shared" ref="D544" si="62">VLOOKUP(C544,$N$4:$O$77,2,FALSE)</f>
        <v>1740</v>
      </c>
      <c r="E544" s="221">
        <v>1</v>
      </c>
      <c r="F544" s="291" t="s">
        <v>244</v>
      </c>
      <c r="G544" s="219" t="s">
        <v>231</v>
      </c>
      <c r="H544" s="280">
        <v>725</v>
      </c>
      <c r="I544" s="119">
        <f>IFERROR(H544/D544,"-")</f>
        <v>0.41666666666666669</v>
      </c>
      <c r="J544" s="281">
        <v>120413442</v>
      </c>
      <c r="K544" s="231">
        <f t="shared" si="59"/>
        <v>166087.50620689656</v>
      </c>
      <c r="L544" s="122"/>
    </row>
    <row r="545" spans="2:12" ht="14.25" customHeight="1">
      <c r="B545" s="483"/>
      <c r="C545" s="484"/>
      <c r="D545" s="481"/>
      <c r="E545" s="222">
        <v>2</v>
      </c>
      <c r="F545" s="292" t="s">
        <v>154</v>
      </c>
      <c r="G545" s="262" t="s">
        <v>155</v>
      </c>
      <c r="H545" s="225">
        <v>706</v>
      </c>
      <c r="I545" s="125">
        <f>IFERROR(H545/D544,"-")</f>
        <v>0.40574712643678162</v>
      </c>
      <c r="J545" s="282">
        <v>12305872</v>
      </c>
      <c r="K545" s="232">
        <f t="shared" si="59"/>
        <v>17430.41359773371</v>
      </c>
      <c r="L545" s="122"/>
    </row>
    <row r="546" spans="2:12" ht="14.25" customHeight="1">
      <c r="B546" s="483"/>
      <c r="C546" s="484"/>
      <c r="D546" s="481"/>
      <c r="E546" s="222">
        <v>3</v>
      </c>
      <c r="F546" s="292" t="s">
        <v>246</v>
      </c>
      <c r="G546" s="220" t="s">
        <v>233</v>
      </c>
      <c r="H546" s="225">
        <v>644</v>
      </c>
      <c r="I546" s="125">
        <f>IFERROR(H546/D544,"-")</f>
        <v>0.37011494252873561</v>
      </c>
      <c r="J546" s="282">
        <v>260058866</v>
      </c>
      <c r="K546" s="232">
        <f t="shared" si="59"/>
        <v>403818.11490683228</v>
      </c>
      <c r="L546" s="122"/>
    </row>
    <row r="547" spans="2:12" ht="14.25" customHeight="1">
      <c r="B547" s="483"/>
      <c r="C547" s="484"/>
      <c r="D547" s="481"/>
      <c r="E547" s="222">
        <v>4</v>
      </c>
      <c r="F547" s="292" t="s">
        <v>245</v>
      </c>
      <c r="G547" s="220" t="s">
        <v>232</v>
      </c>
      <c r="H547" s="225">
        <v>576</v>
      </c>
      <c r="I547" s="125">
        <f>IFERROR(H547/D544,"-")</f>
        <v>0.33103448275862069</v>
      </c>
      <c r="J547" s="282">
        <v>31274608</v>
      </c>
      <c r="K547" s="232">
        <f t="shared" si="59"/>
        <v>54296.194444444445</v>
      </c>
      <c r="L547" s="122"/>
    </row>
    <row r="548" spans="2:12" ht="14.25" customHeight="1">
      <c r="B548" s="483"/>
      <c r="C548" s="484"/>
      <c r="D548" s="481"/>
      <c r="E548" s="222">
        <v>5</v>
      </c>
      <c r="F548" s="292" t="s">
        <v>196</v>
      </c>
      <c r="G548" s="220" t="s">
        <v>197</v>
      </c>
      <c r="H548" s="225">
        <v>399</v>
      </c>
      <c r="I548" s="125">
        <f>IFERROR(H548/D544,"-")</f>
        <v>0.22931034482758619</v>
      </c>
      <c r="J548" s="282">
        <v>165131072</v>
      </c>
      <c r="K548" s="232">
        <f t="shared" si="59"/>
        <v>413862.33583959902</v>
      </c>
      <c r="L548" s="122"/>
    </row>
    <row r="549" spans="2:12" ht="14.25" customHeight="1">
      <c r="B549" s="483"/>
      <c r="C549" s="484"/>
      <c r="D549" s="481"/>
      <c r="E549" s="222">
        <v>6</v>
      </c>
      <c r="F549" s="292" t="s">
        <v>249</v>
      </c>
      <c r="G549" s="220" t="s">
        <v>236</v>
      </c>
      <c r="H549" s="225">
        <v>382</v>
      </c>
      <c r="I549" s="125">
        <f>IFERROR(H549/D544,"-")</f>
        <v>0.21954022988505748</v>
      </c>
      <c r="J549" s="282">
        <v>33485700</v>
      </c>
      <c r="K549" s="232">
        <f t="shared" si="59"/>
        <v>87658.900523560209</v>
      </c>
      <c r="L549" s="122"/>
    </row>
    <row r="550" spans="2:12" ht="14.25" customHeight="1">
      <c r="B550" s="483"/>
      <c r="C550" s="484"/>
      <c r="D550" s="481"/>
      <c r="E550" s="222">
        <v>7</v>
      </c>
      <c r="F550" s="292" t="s">
        <v>150</v>
      </c>
      <c r="G550" s="220" t="s">
        <v>151</v>
      </c>
      <c r="H550" s="225">
        <v>371</v>
      </c>
      <c r="I550" s="125">
        <f>IFERROR(H550/D544,"-")</f>
        <v>0.2132183908045977</v>
      </c>
      <c r="J550" s="282">
        <v>22340964</v>
      </c>
      <c r="K550" s="232">
        <f t="shared" si="59"/>
        <v>60218.231805929921</v>
      </c>
      <c r="L550" s="122"/>
    </row>
    <row r="551" spans="2:12" ht="14.25" customHeight="1">
      <c r="B551" s="483"/>
      <c r="C551" s="484"/>
      <c r="D551" s="481"/>
      <c r="E551" s="222">
        <v>8</v>
      </c>
      <c r="F551" s="292" t="s">
        <v>247</v>
      </c>
      <c r="G551" s="220" t="s">
        <v>234</v>
      </c>
      <c r="H551" s="225">
        <v>317</v>
      </c>
      <c r="I551" s="125">
        <f>IFERROR(H551/D544,"-")</f>
        <v>0.18218390804597701</v>
      </c>
      <c r="J551" s="282">
        <v>63633432</v>
      </c>
      <c r="K551" s="232">
        <f t="shared" si="59"/>
        <v>200736.37854889591</v>
      </c>
      <c r="L551" s="122"/>
    </row>
    <row r="552" spans="2:12" ht="14.25" customHeight="1">
      <c r="B552" s="483"/>
      <c r="C552" s="484"/>
      <c r="D552" s="481"/>
      <c r="E552" s="222">
        <v>9</v>
      </c>
      <c r="F552" s="292" t="s">
        <v>248</v>
      </c>
      <c r="G552" s="220" t="s">
        <v>235</v>
      </c>
      <c r="H552" s="225">
        <v>314</v>
      </c>
      <c r="I552" s="125">
        <f>IFERROR(H552/D544,"-")</f>
        <v>0.18045977011494252</v>
      </c>
      <c r="J552" s="282">
        <v>14700216</v>
      </c>
      <c r="K552" s="232">
        <f t="shared" si="59"/>
        <v>46815.974522292992</v>
      </c>
      <c r="L552" s="122"/>
    </row>
    <row r="553" spans="2:12" ht="14.25" customHeight="1">
      <c r="B553" s="483"/>
      <c r="C553" s="484"/>
      <c r="D553" s="482"/>
      <c r="E553" s="252">
        <v>10</v>
      </c>
      <c r="F553" s="294" t="s">
        <v>156</v>
      </c>
      <c r="G553" s="286" t="s">
        <v>157</v>
      </c>
      <c r="H553" s="287">
        <v>288</v>
      </c>
      <c r="I553" s="253">
        <f>IFERROR(H553/D544,"-")</f>
        <v>0.16551724137931034</v>
      </c>
      <c r="J553" s="288">
        <v>87463440</v>
      </c>
      <c r="K553" s="254">
        <f t="shared" si="59"/>
        <v>303692.5</v>
      </c>
      <c r="L553" s="122"/>
    </row>
    <row r="554" spans="2:12" ht="14.25" customHeight="1">
      <c r="B554" s="483">
        <v>56</v>
      </c>
      <c r="C554" s="460" t="s">
        <v>11</v>
      </c>
      <c r="D554" s="480">
        <f t="shared" ref="D554" si="63">VLOOKUP(C554,$N$4:$O$77,2,FALSE)</f>
        <v>1438</v>
      </c>
      <c r="E554" s="221">
        <v>1</v>
      </c>
      <c r="F554" s="291" t="s">
        <v>244</v>
      </c>
      <c r="G554" s="219" t="s">
        <v>231</v>
      </c>
      <c r="H554" s="280">
        <v>592</v>
      </c>
      <c r="I554" s="119">
        <f>IFERROR(H554/D554,"-")</f>
        <v>0.41168289290681503</v>
      </c>
      <c r="J554" s="281">
        <v>104405278</v>
      </c>
      <c r="K554" s="231">
        <f t="shared" si="59"/>
        <v>176360.26689189189</v>
      </c>
      <c r="L554" s="122"/>
    </row>
    <row r="555" spans="2:12" ht="14.25" customHeight="1">
      <c r="B555" s="483"/>
      <c r="C555" s="461"/>
      <c r="D555" s="481"/>
      <c r="E555" s="222">
        <v>2</v>
      </c>
      <c r="F555" s="292" t="s">
        <v>154</v>
      </c>
      <c r="G555" s="262" t="s">
        <v>155</v>
      </c>
      <c r="H555" s="225">
        <v>584</v>
      </c>
      <c r="I555" s="125">
        <f>IFERROR(H555/D554,"-")</f>
        <v>0.40611961057023643</v>
      </c>
      <c r="J555" s="282">
        <v>21726310</v>
      </c>
      <c r="K555" s="232">
        <f t="shared" si="59"/>
        <v>37202.585616438359</v>
      </c>
      <c r="L555" s="122"/>
    </row>
    <row r="556" spans="2:12" ht="14.25" customHeight="1">
      <c r="B556" s="483"/>
      <c r="C556" s="461"/>
      <c r="D556" s="481"/>
      <c r="E556" s="222">
        <v>3</v>
      </c>
      <c r="F556" s="292" t="s">
        <v>245</v>
      </c>
      <c r="G556" s="220" t="s">
        <v>232</v>
      </c>
      <c r="H556" s="225">
        <v>486</v>
      </c>
      <c r="I556" s="125">
        <f>IFERROR(H556/D554,"-")</f>
        <v>0.33796940194714881</v>
      </c>
      <c r="J556" s="282">
        <v>27617794</v>
      </c>
      <c r="K556" s="232">
        <f t="shared" si="59"/>
        <v>56826.736625514401</v>
      </c>
      <c r="L556" s="122"/>
    </row>
    <row r="557" spans="2:12" ht="14.25" customHeight="1">
      <c r="B557" s="483"/>
      <c r="C557" s="461"/>
      <c r="D557" s="481"/>
      <c r="E557" s="222">
        <v>4</v>
      </c>
      <c r="F557" s="292" t="s">
        <v>246</v>
      </c>
      <c r="G557" s="220" t="s">
        <v>233</v>
      </c>
      <c r="H557" s="225">
        <v>420</v>
      </c>
      <c r="I557" s="125">
        <f>IFERROR(H557/D554,"-")</f>
        <v>0.29207232267037553</v>
      </c>
      <c r="J557" s="282">
        <v>233296830</v>
      </c>
      <c r="K557" s="232">
        <f t="shared" si="59"/>
        <v>555468.64285714284</v>
      </c>
      <c r="L557" s="122"/>
    </row>
    <row r="558" spans="2:12" ht="14.25" customHeight="1">
      <c r="B558" s="483"/>
      <c r="C558" s="461"/>
      <c r="D558" s="481"/>
      <c r="E558" s="222">
        <v>5</v>
      </c>
      <c r="F558" s="292" t="s">
        <v>150</v>
      </c>
      <c r="G558" s="220" t="s">
        <v>151</v>
      </c>
      <c r="H558" s="225">
        <v>311</v>
      </c>
      <c r="I558" s="125">
        <f>IFERROR(H558/D554,"-")</f>
        <v>0.21627260083449235</v>
      </c>
      <c r="J558" s="282">
        <v>17282520</v>
      </c>
      <c r="K558" s="232">
        <f t="shared" si="59"/>
        <v>55570.8038585209</v>
      </c>
      <c r="L558" s="122"/>
    </row>
    <row r="559" spans="2:12" ht="14.25" customHeight="1">
      <c r="B559" s="483"/>
      <c r="C559" s="461"/>
      <c r="D559" s="481"/>
      <c r="E559" s="222">
        <v>6</v>
      </c>
      <c r="F559" s="292" t="s">
        <v>247</v>
      </c>
      <c r="G559" s="220" t="s">
        <v>234</v>
      </c>
      <c r="H559" s="225">
        <v>296</v>
      </c>
      <c r="I559" s="125">
        <f>IFERROR(H559/D554,"-")</f>
        <v>0.20584144645340752</v>
      </c>
      <c r="J559" s="282">
        <v>55074782</v>
      </c>
      <c r="K559" s="232">
        <f t="shared" si="59"/>
        <v>186063.45270270269</v>
      </c>
      <c r="L559" s="122"/>
    </row>
    <row r="560" spans="2:12" ht="14.25" customHeight="1">
      <c r="B560" s="483"/>
      <c r="C560" s="461"/>
      <c r="D560" s="481"/>
      <c r="E560" s="222">
        <v>7</v>
      </c>
      <c r="F560" s="292" t="s">
        <v>196</v>
      </c>
      <c r="G560" s="220" t="s">
        <v>197</v>
      </c>
      <c r="H560" s="225">
        <v>278</v>
      </c>
      <c r="I560" s="125">
        <f>IFERROR(H560/D554,"-")</f>
        <v>0.19332406119610571</v>
      </c>
      <c r="J560" s="282">
        <v>153783114</v>
      </c>
      <c r="K560" s="232">
        <f t="shared" si="59"/>
        <v>553176.66906474822</v>
      </c>
      <c r="L560" s="122"/>
    </row>
    <row r="561" spans="2:12" ht="14.25" customHeight="1">
      <c r="B561" s="483"/>
      <c r="C561" s="461"/>
      <c r="D561" s="481"/>
      <c r="E561" s="222">
        <v>8</v>
      </c>
      <c r="F561" s="292" t="s">
        <v>248</v>
      </c>
      <c r="G561" s="220" t="s">
        <v>235</v>
      </c>
      <c r="H561" s="225">
        <v>274</v>
      </c>
      <c r="I561" s="125">
        <f>IFERROR(H561/D554,"-")</f>
        <v>0.19054242002781641</v>
      </c>
      <c r="J561" s="282">
        <v>14639580</v>
      </c>
      <c r="K561" s="232">
        <f t="shared" si="59"/>
        <v>53429.124087591241</v>
      </c>
      <c r="L561" s="122"/>
    </row>
    <row r="562" spans="2:12" ht="14.25" customHeight="1">
      <c r="B562" s="483"/>
      <c r="C562" s="461"/>
      <c r="D562" s="481"/>
      <c r="E562" s="222">
        <v>9</v>
      </c>
      <c r="F562" s="292" t="s">
        <v>152</v>
      </c>
      <c r="G562" s="220" t="s">
        <v>153</v>
      </c>
      <c r="H562" s="225">
        <v>260</v>
      </c>
      <c r="I562" s="125">
        <f>IFERROR(H562/D554,"-")</f>
        <v>0.1808066759388039</v>
      </c>
      <c r="J562" s="282">
        <v>3775782</v>
      </c>
      <c r="K562" s="232">
        <f t="shared" si="59"/>
        <v>14522.238461538462</v>
      </c>
      <c r="L562" s="122"/>
    </row>
    <row r="563" spans="2:12" ht="14.25" customHeight="1">
      <c r="B563" s="483"/>
      <c r="C563" s="462"/>
      <c r="D563" s="482"/>
      <c r="E563" s="252">
        <v>10</v>
      </c>
      <c r="F563" s="294" t="s">
        <v>249</v>
      </c>
      <c r="G563" s="286" t="s">
        <v>236</v>
      </c>
      <c r="H563" s="287">
        <v>230</v>
      </c>
      <c r="I563" s="253">
        <f>IFERROR(H563/D554,"-")</f>
        <v>0.15994436717663421</v>
      </c>
      <c r="J563" s="288">
        <v>26875814</v>
      </c>
      <c r="K563" s="254">
        <f t="shared" si="59"/>
        <v>116851.3652173913</v>
      </c>
      <c r="L563" s="122"/>
    </row>
    <row r="564" spans="2:12" ht="14.25" customHeight="1">
      <c r="B564" s="483">
        <v>57</v>
      </c>
      <c r="C564" s="460" t="s">
        <v>50</v>
      </c>
      <c r="D564" s="480">
        <f t="shared" ref="D564" si="64">VLOOKUP(C564,$N$4:$O$77,2,FALSE)</f>
        <v>777</v>
      </c>
      <c r="E564" s="221">
        <v>1</v>
      </c>
      <c r="F564" s="291" t="s">
        <v>154</v>
      </c>
      <c r="G564" s="219" t="s">
        <v>155</v>
      </c>
      <c r="H564" s="280">
        <v>307</v>
      </c>
      <c r="I564" s="119">
        <f>IFERROR(H564/D564,"-")</f>
        <v>0.39510939510939513</v>
      </c>
      <c r="J564" s="281">
        <v>4901548</v>
      </c>
      <c r="K564" s="231">
        <f t="shared" si="59"/>
        <v>15965.954397394136</v>
      </c>
      <c r="L564" s="122"/>
    </row>
    <row r="565" spans="2:12" ht="14.25" customHeight="1">
      <c r="B565" s="483"/>
      <c r="C565" s="461"/>
      <c r="D565" s="481"/>
      <c r="E565" s="222">
        <v>2</v>
      </c>
      <c r="F565" s="292" t="s">
        <v>244</v>
      </c>
      <c r="G565" s="262" t="s">
        <v>231</v>
      </c>
      <c r="H565" s="225">
        <v>302</v>
      </c>
      <c r="I565" s="125">
        <f>IFERROR(H565/D564,"-")</f>
        <v>0.38867438867438869</v>
      </c>
      <c r="J565" s="282">
        <v>50401682</v>
      </c>
      <c r="K565" s="232">
        <f t="shared" si="59"/>
        <v>166892.9867549669</v>
      </c>
      <c r="L565" s="122"/>
    </row>
    <row r="566" spans="2:12" ht="14.25" customHeight="1">
      <c r="B566" s="483"/>
      <c r="C566" s="461"/>
      <c r="D566" s="481"/>
      <c r="E566" s="222">
        <v>3</v>
      </c>
      <c r="F566" s="292" t="s">
        <v>245</v>
      </c>
      <c r="G566" s="220" t="s">
        <v>232</v>
      </c>
      <c r="H566" s="225">
        <v>238</v>
      </c>
      <c r="I566" s="125">
        <f>IFERROR(H566/D564,"-")</f>
        <v>0.30630630630630629</v>
      </c>
      <c r="J566" s="282">
        <v>10867112</v>
      </c>
      <c r="K566" s="232">
        <f t="shared" si="59"/>
        <v>45660.134453781509</v>
      </c>
      <c r="L566" s="122"/>
    </row>
    <row r="567" spans="2:12" ht="14.25" customHeight="1">
      <c r="B567" s="483"/>
      <c r="C567" s="461"/>
      <c r="D567" s="481"/>
      <c r="E567" s="222">
        <v>4</v>
      </c>
      <c r="F567" s="292" t="s">
        <v>246</v>
      </c>
      <c r="G567" s="220" t="s">
        <v>233</v>
      </c>
      <c r="H567" s="225">
        <v>223</v>
      </c>
      <c r="I567" s="125">
        <f>IFERROR(H567/D564,"-")</f>
        <v>0.28700128700128702</v>
      </c>
      <c r="J567" s="282">
        <v>54451586</v>
      </c>
      <c r="K567" s="232">
        <f t="shared" si="59"/>
        <v>244177.51569506727</v>
      </c>
      <c r="L567" s="122"/>
    </row>
    <row r="568" spans="2:12" ht="14.25" customHeight="1">
      <c r="B568" s="483"/>
      <c r="C568" s="461"/>
      <c r="D568" s="481"/>
      <c r="E568" s="222">
        <v>5</v>
      </c>
      <c r="F568" s="292" t="s">
        <v>196</v>
      </c>
      <c r="G568" s="220" t="s">
        <v>197</v>
      </c>
      <c r="H568" s="225">
        <v>154</v>
      </c>
      <c r="I568" s="125">
        <f>IFERROR(H568/D564,"-")</f>
        <v>0.1981981981981982</v>
      </c>
      <c r="J568" s="282">
        <v>79255748</v>
      </c>
      <c r="K568" s="232">
        <f t="shared" si="59"/>
        <v>514647.71428571426</v>
      </c>
      <c r="L568" s="122"/>
    </row>
    <row r="569" spans="2:12" ht="14.25" customHeight="1">
      <c r="B569" s="483"/>
      <c r="C569" s="461"/>
      <c r="D569" s="481"/>
      <c r="E569" s="222">
        <v>6</v>
      </c>
      <c r="F569" s="292" t="s">
        <v>247</v>
      </c>
      <c r="G569" s="220" t="s">
        <v>234</v>
      </c>
      <c r="H569" s="225">
        <v>152</v>
      </c>
      <c r="I569" s="125">
        <f>IFERROR(H569/D564,"-")</f>
        <v>0.19562419562419561</v>
      </c>
      <c r="J569" s="282">
        <v>31960258</v>
      </c>
      <c r="K569" s="232">
        <f t="shared" si="59"/>
        <v>210264.85526315789</v>
      </c>
      <c r="L569" s="122"/>
    </row>
    <row r="570" spans="2:12" ht="14.25" customHeight="1">
      <c r="B570" s="483"/>
      <c r="C570" s="461"/>
      <c r="D570" s="481"/>
      <c r="E570" s="222">
        <v>7</v>
      </c>
      <c r="F570" s="292" t="s">
        <v>152</v>
      </c>
      <c r="G570" s="220" t="s">
        <v>153</v>
      </c>
      <c r="H570" s="225">
        <v>152</v>
      </c>
      <c r="I570" s="125">
        <f>IFERROR(H570/D564,"-")</f>
        <v>0.19562419562419561</v>
      </c>
      <c r="J570" s="282">
        <v>3098718</v>
      </c>
      <c r="K570" s="232">
        <f t="shared" si="59"/>
        <v>20386.302631578947</v>
      </c>
      <c r="L570" s="122"/>
    </row>
    <row r="571" spans="2:12" ht="14.25" customHeight="1">
      <c r="B571" s="483"/>
      <c r="C571" s="461"/>
      <c r="D571" s="481"/>
      <c r="E571" s="222">
        <v>8</v>
      </c>
      <c r="F571" s="292" t="s">
        <v>249</v>
      </c>
      <c r="G571" s="220" t="s">
        <v>236</v>
      </c>
      <c r="H571" s="225">
        <v>150</v>
      </c>
      <c r="I571" s="125">
        <f>IFERROR(H571/D564,"-")</f>
        <v>0.19305019305019305</v>
      </c>
      <c r="J571" s="282">
        <v>5806468</v>
      </c>
      <c r="K571" s="232">
        <f t="shared" si="59"/>
        <v>38709.786666666667</v>
      </c>
      <c r="L571" s="122"/>
    </row>
    <row r="572" spans="2:12" ht="14.25" customHeight="1">
      <c r="B572" s="483"/>
      <c r="C572" s="461"/>
      <c r="D572" s="481"/>
      <c r="E572" s="222">
        <v>9</v>
      </c>
      <c r="F572" s="292" t="s">
        <v>248</v>
      </c>
      <c r="G572" s="220" t="s">
        <v>235</v>
      </c>
      <c r="H572" s="225">
        <v>149</v>
      </c>
      <c r="I572" s="125">
        <f>IFERROR(H572/D564,"-")</f>
        <v>0.19176319176319176</v>
      </c>
      <c r="J572" s="282">
        <v>7673706</v>
      </c>
      <c r="K572" s="232">
        <f t="shared" si="59"/>
        <v>51501.382550335569</v>
      </c>
      <c r="L572" s="122"/>
    </row>
    <row r="573" spans="2:12" ht="14.25" customHeight="1">
      <c r="B573" s="483"/>
      <c r="C573" s="461"/>
      <c r="D573" s="482"/>
      <c r="E573" s="223">
        <v>10</v>
      </c>
      <c r="F573" s="293" t="s">
        <v>150</v>
      </c>
      <c r="G573" s="257" t="s">
        <v>151</v>
      </c>
      <c r="H573" s="226">
        <v>148</v>
      </c>
      <c r="I573" s="132">
        <f>IFERROR(H573/D564,"-")</f>
        <v>0.19047619047619047</v>
      </c>
      <c r="J573" s="284">
        <v>9189786</v>
      </c>
      <c r="K573" s="233">
        <f t="shared" si="59"/>
        <v>62093.148648648646</v>
      </c>
      <c r="L573" s="122"/>
    </row>
    <row r="574" spans="2:12" ht="14.25" customHeight="1">
      <c r="B574" s="483">
        <v>58</v>
      </c>
      <c r="C574" s="460" t="s">
        <v>30</v>
      </c>
      <c r="D574" s="480">
        <f t="shared" ref="D574" si="65">VLOOKUP(C574,$N$4:$O$77,2,FALSE)</f>
        <v>829</v>
      </c>
      <c r="E574" s="221">
        <v>1</v>
      </c>
      <c r="F574" s="291" t="s">
        <v>244</v>
      </c>
      <c r="G574" s="219" t="s">
        <v>231</v>
      </c>
      <c r="H574" s="280">
        <v>332</v>
      </c>
      <c r="I574" s="119">
        <f>IFERROR(H574/D574,"-")</f>
        <v>0.40048250904704463</v>
      </c>
      <c r="J574" s="281">
        <v>24918130</v>
      </c>
      <c r="K574" s="231">
        <f t="shared" si="59"/>
        <v>75054.608433734946</v>
      </c>
      <c r="L574" s="122"/>
    </row>
    <row r="575" spans="2:12" ht="14.25" customHeight="1">
      <c r="B575" s="483"/>
      <c r="C575" s="461"/>
      <c r="D575" s="481"/>
      <c r="E575" s="222">
        <v>2</v>
      </c>
      <c r="F575" s="292" t="s">
        <v>154</v>
      </c>
      <c r="G575" s="262" t="s">
        <v>155</v>
      </c>
      <c r="H575" s="225">
        <v>314</v>
      </c>
      <c r="I575" s="125">
        <f>IFERROR(H575/D574,"-")</f>
        <v>0.37876960193003617</v>
      </c>
      <c r="J575" s="282">
        <v>4692816</v>
      </c>
      <c r="K575" s="232">
        <f t="shared" si="59"/>
        <v>14945.273885350318</v>
      </c>
      <c r="L575" s="122"/>
    </row>
    <row r="576" spans="2:12" ht="14.25" customHeight="1">
      <c r="B576" s="483"/>
      <c r="C576" s="461"/>
      <c r="D576" s="481"/>
      <c r="E576" s="222">
        <v>3</v>
      </c>
      <c r="F576" s="292" t="s">
        <v>245</v>
      </c>
      <c r="G576" s="220" t="s">
        <v>232</v>
      </c>
      <c r="H576" s="225">
        <v>259</v>
      </c>
      <c r="I576" s="125">
        <f>IFERROR(H576/D574,"-")</f>
        <v>0.31242460796139926</v>
      </c>
      <c r="J576" s="282">
        <v>14027614</v>
      </c>
      <c r="K576" s="232">
        <f t="shared" si="59"/>
        <v>54160.671814671812</v>
      </c>
      <c r="L576" s="122"/>
    </row>
    <row r="577" spans="2:12" ht="14.25" customHeight="1">
      <c r="B577" s="483"/>
      <c r="C577" s="461"/>
      <c r="D577" s="481"/>
      <c r="E577" s="222">
        <v>4</v>
      </c>
      <c r="F577" s="292" t="s">
        <v>246</v>
      </c>
      <c r="G577" s="220" t="s">
        <v>233</v>
      </c>
      <c r="H577" s="225">
        <v>248</v>
      </c>
      <c r="I577" s="125">
        <f>IFERROR(H577/D574,"-")</f>
        <v>0.29915560916767192</v>
      </c>
      <c r="J577" s="282">
        <v>81615642</v>
      </c>
      <c r="K577" s="232">
        <f t="shared" si="59"/>
        <v>329095.33064516127</v>
      </c>
      <c r="L577" s="122"/>
    </row>
    <row r="578" spans="2:12" ht="14.25" customHeight="1">
      <c r="B578" s="483"/>
      <c r="C578" s="461"/>
      <c r="D578" s="481"/>
      <c r="E578" s="222">
        <v>5</v>
      </c>
      <c r="F578" s="292" t="s">
        <v>196</v>
      </c>
      <c r="G578" s="220" t="s">
        <v>197</v>
      </c>
      <c r="H578" s="225">
        <v>205</v>
      </c>
      <c r="I578" s="125">
        <f>IFERROR(H578/D574,"-")</f>
        <v>0.24728588661037396</v>
      </c>
      <c r="J578" s="282">
        <v>80594194</v>
      </c>
      <c r="K578" s="232">
        <f t="shared" si="59"/>
        <v>393142.40975609754</v>
      </c>
      <c r="L578" s="122"/>
    </row>
    <row r="579" spans="2:12" ht="14.25" customHeight="1">
      <c r="B579" s="483"/>
      <c r="C579" s="461"/>
      <c r="D579" s="481"/>
      <c r="E579" s="222">
        <v>6</v>
      </c>
      <c r="F579" s="292" t="s">
        <v>249</v>
      </c>
      <c r="G579" s="220" t="s">
        <v>236</v>
      </c>
      <c r="H579" s="225">
        <v>168</v>
      </c>
      <c r="I579" s="125">
        <f>IFERROR(H579/D574,"-")</f>
        <v>0.20265379975874548</v>
      </c>
      <c r="J579" s="282">
        <v>5284892</v>
      </c>
      <c r="K579" s="232">
        <f t="shared" si="59"/>
        <v>31457.690476190477</v>
      </c>
      <c r="L579" s="122"/>
    </row>
    <row r="580" spans="2:12" ht="14.25" customHeight="1">
      <c r="B580" s="483"/>
      <c r="C580" s="461"/>
      <c r="D580" s="481"/>
      <c r="E580" s="222">
        <v>7</v>
      </c>
      <c r="F580" s="292" t="s">
        <v>248</v>
      </c>
      <c r="G580" s="220" t="s">
        <v>235</v>
      </c>
      <c r="H580" s="225">
        <v>167</v>
      </c>
      <c r="I580" s="125">
        <f>IFERROR(H580/D574,"-")</f>
        <v>0.2014475271411339</v>
      </c>
      <c r="J580" s="282">
        <v>9438534</v>
      </c>
      <c r="K580" s="232">
        <f t="shared" ref="K580:K643" si="66">IFERROR(J580/H580,"-")</f>
        <v>56518.167664670662</v>
      </c>
      <c r="L580" s="122"/>
    </row>
    <row r="581" spans="2:12" ht="14.25" customHeight="1">
      <c r="B581" s="483"/>
      <c r="C581" s="461"/>
      <c r="D581" s="481"/>
      <c r="E581" s="222">
        <v>8</v>
      </c>
      <c r="F581" s="292" t="s">
        <v>250</v>
      </c>
      <c r="G581" s="220" t="s">
        <v>237</v>
      </c>
      <c r="H581" s="225">
        <v>150</v>
      </c>
      <c r="I581" s="125">
        <f>IFERROR(H581/D574,"-")</f>
        <v>0.18094089264173704</v>
      </c>
      <c r="J581" s="282">
        <v>2164366</v>
      </c>
      <c r="K581" s="232">
        <f t="shared" si="66"/>
        <v>14429.106666666667</v>
      </c>
      <c r="L581" s="122"/>
    </row>
    <row r="582" spans="2:12" ht="14.25" customHeight="1">
      <c r="B582" s="483"/>
      <c r="C582" s="461"/>
      <c r="D582" s="481"/>
      <c r="E582" s="222">
        <v>9</v>
      </c>
      <c r="F582" s="292" t="s">
        <v>150</v>
      </c>
      <c r="G582" s="220" t="s">
        <v>151</v>
      </c>
      <c r="H582" s="225">
        <v>146</v>
      </c>
      <c r="I582" s="125">
        <f>IFERROR(H582/D574,"-")</f>
        <v>0.17611580217129072</v>
      </c>
      <c r="J582" s="282">
        <v>5275004</v>
      </c>
      <c r="K582" s="232">
        <f t="shared" si="66"/>
        <v>36130.164383561641</v>
      </c>
      <c r="L582" s="122"/>
    </row>
    <row r="583" spans="2:12" ht="14.25" customHeight="1">
      <c r="B583" s="483"/>
      <c r="C583" s="461"/>
      <c r="D583" s="482"/>
      <c r="E583" s="223">
        <v>10</v>
      </c>
      <c r="F583" s="293" t="s">
        <v>189</v>
      </c>
      <c r="G583" s="257" t="s">
        <v>190</v>
      </c>
      <c r="H583" s="226">
        <v>139</v>
      </c>
      <c r="I583" s="132">
        <f>IFERROR(H583/D574,"-")</f>
        <v>0.16767189384800965</v>
      </c>
      <c r="J583" s="284">
        <v>41199602</v>
      </c>
      <c r="K583" s="233">
        <f t="shared" si="66"/>
        <v>296400.01438848919</v>
      </c>
      <c r="L583" s="122"/>
    </row>
    <row r="584" spans="2:12" ht="14.25" customHeight="1">
      <c r="B584" s="483">
        <v>59</v>
      </c>
      <c r="C584" s="460" t="s">
        <v>24</v>
      </c>
      <c r="D584" s="480">
        <f t="shared" ref="D584" si="67">VLOOKUP(C584,$N$4:$O$77,2,FALSE)</f>
        <v>5992</v>
      </c>
      <c r="E584" s="221">
        <v>1</v>
      </c>
      <c r="F584" s="291" t="s">
        <v>154</v>
      </c>
      <c r="G584" s="219" t="s">
        <v>155</v>
      </c>
      <c r="H584" s="280">
        <v>2480</v>
      </c>
      <c r="I584" s="119">
        <f>IFERROR(H584/D584,"-")</f>
        <v>0.41388518024032045</v>
      </c>
      <c r="J584" s="281">
        <v>44731300</v>
      </c>
      <c r="K584" s="231">
        <f t="shared" si="66"/>
        <v>18036.814516129034</v>
      </c>
      <c r="L584" s="122"/>
    </row>
    <row r="585" spans="2:12" ht="14.25" customHeight="1">
      <c r="B585" s="483"/>
      <c r="C585" s="461"/>
      <c r="D585" s="481"/>
      <c r="E585" s="222">
        <v>2</v>
      </c>
      <c r="F585" s="292" t="s">
        <v>244</v>
      </c>
      <c r="G585" s="262" t="s">
        <v>231</v>
      </c>
      <c r="H585" s="225">
        <v>2449</v>
      </c>
      <c r="I585" s="125">
        <f>IFERROR(H585/D584,"-")</f>
        <v>0.40871161548731644</v>
      </c>
      <c r="J585" s="282">
        <v>332768630</v>
      </c>
      <c r="K585" s="232">
        <f t="shared" si="66"/>
        <v>135879.39158840344</v>
      </c>
      <c r="L585" s="122"/>
    </row>
    <row r="586" spans="2:12" ht="14.25" customHeight="1">
      <c r="B586" s="483"/>
      <c r="C586" s="461"/>
      <c r="D586" s="481"/>
      <c r="E586" s="222">
        <v>3</v>
      </c>
      <c r="F586" s="292" t="s">
        <v>245</v>
      </c>
      <c r="G586" s="220" t="s">
        <v>232</v>
      </c>
      <c r="H586" s="225">
        <v>1976</v>
      </c>
      <c r="I586" s="125">
        <f>IFERROR(H586/D584,"-")</f>
        <v>0.32977303070761016</v>
      </c>
      <c r="J586" s="282">
        <v>95584414</v>
      </c>
      <c r="K586" s="232">
        <f t="shared" si="66"/>
        <v>48372.679149797572</v>
      </c>
      <c r="L586" s="122"/>
    </row>
    <row r="587" spans="2:12" ht="14.25" customHeight="1">
      <c r="B587" s="483"/>
      <c r="C587" s="461"/>
      <c r="D587" s="481"/>
      <c r="E587" s="222">
        <v>4</v>
      </c>
      <c r="F587" s="292" t="s">
        <v>246</v>
      </c>
      <c r="G587" s="220" t="s">
        <v>233</v>
      </c>
      <c r="H587" s="225">
        <v>1800</v>
      </c>
      <c r="I587" s="125">
        <f>IFERROR(H587/D584,"-")</f>
        <v>0.30040053404539385</v>
      </c>
      <c r="J587" s="282">
        <v>684287138</v>
      </c>
      <c r="K587" s="232">
        <f t="shared" si="66"/>
        <v>380159.5211111111</v>
      </c>
      <c r="L587" s="122"/>
    </row>
    <row r="588" spans="2:12" ht="14.25" customHeight="1">
      <c r="B588" s="483"/>
      <c r="C588" s="461"/>
      <c r="D588" s="481"/>
      <c r="E588" s="222">
        <v>5</v>
      </c>
      <c r="F588" s="292" t="s">
        <v>196</v>
      </c>
      <c r="G588" s="220" t="s">
        <v>197</v>
      </c>
      <c r="H588" s="225">
        <v>1436</v>
      </c>
      <c r="I588" s="125">
        <f>IFERROR(H588/D584,"-")</f>
        <v>0.23965287049399198</v>
      </c>
      <c r="J588" s="282">
        <v>754489888</v>
      </c>
      <c r="K588" s="232">
        <f t="shared" si="66"/>
        <v>525410.78551532037</v>
      </c>
      <c r="L588" s="122"/>
    </row>
    <row r="589" spans="2:12" ht="14.25" customHeight="1">
      <c r="B589" s="483"/>
      <c r="C589" s="461"/>
      <c r="D589" s="481"/>
      <c r="E589" s="222">
        <v>6</v>
      </c>
      <c r="F589" s="292" t="s">
        <v>249</v>
      </c>
      <c r="G589" s="220" t="s">
        <v>236</v>
      </c>
      <c r="H589" s="225">
        <v>1314</v>
      </c>
      <c r="I589" s="125">
        <f>IFERROR(H589/D584,"-")</f>
        <v>0.21929238985313751</v>
      </c>
      <c r="J589" s="282">
        <v>94109170</v>
      </c>
      <c r="K589" s="232">
        <f t="shared" si="66"/>
        <v>71620.372907153724</v>
      </c>
      <c r="L589" s="122"/>
    </row>
    <row r="590" spans="2:12" ht="14.25" customHeight="1">
      <c r="B590" s="483"/>
      <c r="C590" s="461"/>
      <c r="D590" s="481"/>
      <c r="E590" s="222">
        <v>7</v>
      </c>
      <c r="F590" s="292" t="s">
        <v>248</v>
      </c>
      <c r="G590" s="220" t="s">
        <v>235</v>
      </c>
      <c r="H590" s="225">
        <v>1136</v>
      </c>
      <c r="I590" s="125">
        <f>IFERROR(H590/D584,"-")</f>
        <v>0.18958611481975968</v>
      </c>
      <c r="J590" s="282">
        <v>69069952</v>
      </c>
      <c r="K590" s="232">
        <f t="shared" si="66"/>
        <v>60801.014084507042</v>
      </c>
      <c r="L590" s="122"/>
    </row>
    <row r="591" spans="2:12" ht="14.25" customHeight="1">
      <c r="B591" s="483"/>
      <c r="C591" s="461"/>
      <c r="D591" s="481"/>
      <c r="E591" s="222">
        <v>8</v>
      </c>
      <c r="F591" s="292" t="s">
        <v>150</v>
      </c>
      <c r="G591" s="220" t="s">
        <v>151</v>
      </c>
      <c r="H591" s="225">
        <v>1132</v>
      </c>
      <c r="I591" s="125">
        <f>IFERROR(H591/D584,"-")</f>
        <v>0.18891855807743657</v>
      </c>
      <c r="J591" s="282">
        <v>49363240</v>
      </c>
      <c r="K591" s="232">
        <f t="shared" si="66"/>
        <v>43607.102473498235</v>
      </c>
      <c r="L591" s="122"/>
    </row>
    <row r="592" spans="2:12" ht="14.25" customHeight="1">
      <c r="B592" s="483"/>
      <c r="C592" s="461"/>
      <c r="D592" s="481"/>
      <c r="E592" s="222">
        <v>9</v>
      </c>
      <c r="F592" s="292" t="s">
        <v>247</v>
      </c>
      <c r="G592" s="220" t="s">
        <v>234</v>
      </c>
      <c r="H592" s="225">
        <v>1105</v>
      </c>
      <c r="I592" s="125">
        <f>IFERROR(H592/D584,"-")</f>
        <v>0.18441255006675566</v>
      </c>
      <c r="J592" s="282">
        <v>232639586</v>
      </c>
      <c r="K592" s="232">
        <f t="shared" si="66"/>
        <v>210533.56199095023</v>
      </c>
      <c r="L592" s="122"/>
    </row>
    <row r="593" spans="2:12" ht="14.25" customHeight="1">
      <c r="B593" s="483"/>
      <c r="C593" s="461"/>
      <c r="D593" s="482"/>
      <c r="E593" s="223">
        <v>10</v>
      </c>
      <c r="F593" s="293" t="s">
        <v>152</v>
      </c>
      <c r="G593" s="257" t="s">
        <v>153</v>
      </c>
      <c r="H593" s="226">
        <v>995</v>
      </c>
      <c r="I593" s="132">
        <f>IFERROR(H593/D584,"-")</f>
        <v>0.16605473965287049</v>
      </c>
      <c r="J593" s="284">
        <v>13613286</v>
      </c>
      <c r="K593" s="233">
        <f t="shared" si="66"/>
        <v>13681.694472361809</v>
      </c>
      <c r="L593" s="122"/>
    </row>
    <row r="594" spans="2:12" ht="14.25" customHeight="1">
      <c r="B594" s="483">
        <v>60</v>
      </c>
      <c r="C594" s="484" t="s">
        <v>51</v>
      </c>
      <c r="D594" s="480">
        <f t="shared" ref="D594" si="68">VLOOKUP(C594,$N$4:$O$77,2,FALSE)</f>
        <v>663</v>
      </c>
      <c r="E594" s="221">
        <v>1</v>
      </c>
      <c r="F594" s="291" t="s">
        <v>154</v>
      </c>
      <c r="G594" s="219" t="s">
        <v>155</v>
      </c>
      <c r="H594" s="280">
        <v>309</v>
      </c>
      <c r="I594" s="119">
        <f>IFERROR(H594/D594,"-")</f>
        <v>0.4660633484162896</v>
      </c>
      <c r="J594" s="281">
        <v>5065934</v>
      </c>
      <c r="K594" s="231">
        <f t="shared" si="66"/>
        <v>16394.608414239483</v>
      </c>
      <c r="L594" s="122"/>
    </row>
    <row r="595" spans="2:12" ht="14.25" customHeight="1">
      <c r="B595" s="483"/>
      <c r="C595" s="484"/>
      <c r="D595" s="481"/>
      <c r="E595" s="222">
        <v>2</v>
      </c>
      <c r="F595" s="292" t="s">
        <v>244</v>
      </c>
      <c r="G595" s="262" t="s">
        <v>231</v>
      </c>
      <c r="H595" s="225">
        <v>297</v>
      </c>
      <c r="I595" s="125">
        <f>IFERROR(H595/D594,"-")</f>
        <v>0.44796380090497739</v>
      </c>
      <c r="J595" s="282">
        <v>30790660</v>
      </c>
      <c r="K595" s="232">
        <f t="shared" si="66"/>
        <v>103672.2558922559</v>
      </c>
      <c r="L595" s="122"/>
    </row>
    <row r="596" spans="2:12" ht="14.25" customHeight="1">
      <c r="B596" s="483"/>
      <c r="C596" s="484"/>
      <c r="D596" s="481"/>
      <c r="E596" s="222">
        <v>3</v>
      </c>
      <c r="F596" s="292" t="s">
        <v>246</v>
      </c>
      <c r="G596" s="220" t="s">
        <v>233</v>
      </c>
      <c r="H596" s="225">
        <v>264</v>
      </c>
      <c r="I596" s="125">
        <f>IFERROR(H596/D594,"-")</f>
        <v>0.39819004524886875</v>
      </c>
      <c r="J596" s="282">
        <v>67231750</v>
      </c>
      <c r="K596" s="232">
        <f t="shared" si="66"/>
        <v>254665.7196969697</v>
      </c>
      <c r="L596" s="122"/>
    </row>
    <row r="597" spans="2:12" ht="14.25" customHeight="1">
      <c r="B597" s="483"/>
      <c r="C597" s="484"/>
      <c r="D597" s="481"/>
      <c r="E597" s="222">
        <v>4</v>
      </c>
      <c r="F597" s="292" t="s">
        <v>245</v>
      </c>
      <c r="G597" s="220" t="s">
        <v>232</v>
      </c>
      <c r="H597" s="225">
        <v>216</v>
      </c>
      <c r="I597" s="125">
        <f>IFERROR(H597/D594,"-")</f>
        <v>0.32579185520361992</v>
      </c>
      <c r="J597" s="282">
        <v>8770722</v>
      </c>
      <c r="K597" s="232">
        <f t="shared" si="66"/>
        <v>40605.194444444445</v>
      </c>
      <c r="L597" s="122"/>
    </row>
    <row r="598" spans="2:12" ht="14.25" customHeight="1">
      <c r="B598" s="483"/>
      <c r="C598" s="484"/>
      <c r="D598" s="481"/>
      <c r="E598" s="222">
        <v>5</v>
      </c>
      <c r="F598" s="292" t="s">
        <v>248</v>
      </c>
      <c r="G598" s="220" t="s">
        <v>235</v>
      </c>
      <c r="H598" s="225">
        <v>147</v>
      </c>
      <c r="I598" s="125">
        <f>IFERROR(H598/D594,"-")</f>
        <v>0.22171945701357465</v>
      </c>
      <c r="J598" s="282">
        <v>4950886</v>
      </c>
      <c r="K598" s="232">
        <f t="shared" si="66"/>
        <v>33679.496598639453</v>
      </c>
      <c r="L598" s="122"/>
    </row>
    <row r="599" spans="2:12" ht="14.25" customHeight="1">
      <c r="B599" s="483"/>
      <c r="C599" s="484"/>
      <c r="D599" s="481"/>
      <c r="E599" s="222">
        <v>6</v>
      </c>
      <c r="F599" s="292" t="s">
        <v>196</v>
      </c>
      <c r="G599" s="220" t="s">
        <v>197</v>
      </c>
      <c r="H599" s="225">
        <v>134</v>
      </c>
      <c r="I599" s="125">
        <f>IFERROR(H599/D594,"-")</f>
        <v>0.20211161387631976</v>
      </c>
      <c r="J599" s="282">
        <v>68020836</v>
      </c>
      <c r="K599" s="232">
        <f t="shared" si="66"/>
        <v>507618.17910447763</v>
      </c>
      <c r="L599" s="122"/>
    </row>
    <row r="600" spans="2:12" ht="14.25" customHeight="1">
      <c r="B600" s="483"/>
      <c r="C600" s="484"/>
      <c r="D600" s="481"/>
      <c r="E600" s="222">
        <v>7</v>
      </c>
      <c r="F600" s="292" t="s">
        <v>249</v>
      </c>
      <c r="G600" s="220" t="s">
        <v>236</v>
      </c>
      <c r="H600" s="225">
        <v>125</v>
      </c>
      <c r="I600" s="125">
        <f>IFERROR(H600/D594,"-")</f>
        <v>0.18853695324283559</v>
      </c>
      <c r="J600" s="282">
        <v>10145944</v>
      </c>
      <c r="K600" s="232">
        <f t="shared" si="66"/>
        <v>81167.551999999996</v>
      </c>
      <c r="L600" s="122"/>
    </row>
    <row r="601" spans="2:12" ht="14.25" customHeight="1">
      <c r="B601" s="483"/>
      <c r="C601" s="484"/>
      <c r="D601" s="481"/>
      <c r="E601" s="222">
        <v>8</v>
      </c>
      <c r="F601" s="292" t="s">
        <v>150</v>
      </c>
      <c r="G601" s="220" t="s">
        <v>151</v>
      </c>
      <c r="H601" s="225">
        <v>112</v>
      </c>
      <c r="I601" s="125">
        <f>IFERROR(H601/D594,"-")</f>
        <v>0.1689291101055807</v>
      </c>
      <c r="J601" s="282">
        <v>4086350</v>
      </c>
      <c r="K601" s="232">
        <f t="shared" si="66"/>
        <v>36485.267857142855</v>
      </c>
      <c r="L601" s="122"/>
    </row>
    <row r="602" spans="2:12" ht="14.25" customHeight="1">
      <c r="B602" s="483"/>
      <c r="C602" s="484"/>
      <c r="D602" s="481"/>
      <c r="E602" s="222">
        <v>9</v>
      </c>
      <c r="F602" s="292" t="s">
        <v>152</v>
      </c>
      <c r="G602" s="220" t="s">
        <v>153</v>
      </c>
      <c r="H602" s="225">
        <v>108</v>
      </c>
      <c r="I602" s="125">
        <f>IFERROR(H602/D594,"-")</f>
        <v>0.16289592760180996</v>
      </c>
      <c r="J602" s="282">
        <v>1196606</v>
      </c>
      <c r="K602" s="232">
        <f t="shared" si="66"/>
        <v>11079.685185185184</v>
      </c>
      <c r="L602" s="122"/>
    </row>
    <row r="603" spans="2:12" ht="14.25" customHeight="1">
      <c r="B603" s="483"/>
      <c r="C603" s="484"/>
      <c r="D603" s="482"/>
      <c r="E603" s="252">
        <v>10</v>
      </c>
      <c r="F603" s="294" t="s">
        <v>162</v>
      </c>
      <c r="G603" s="286" t="s">
        <v>163</v>
      </c>
      <c r="H603" s="287">
        <v>107</v>
      </c>
      <c r="I603" s="253">
        <f>IFERROR(H603/D594,"-")</f>
        <v>0.16138763197586728</v>
      </c>
      <c r="J603" s="288">
        <v>24638560</v>
      </c>
      <c r="K603" s="254">
        <f t="shared" si="66"/>
        <v>230266.91588785045</v>
      </c>
      <c r="L603" s="122"/>
    </row>
    <row r="604" spans="2:12" ht="14.25" customHeight="1">
      <c r="B604" s="483">
        <v>61</v>
      </c>
      <c r="C604" s="484" t="s">
        <v>19</v>
      </c>
      <c r="D604" s="480">
        <f t="shared" ref="D604" si="69">VLOOKUP(C604,$N$4:$O$77,2,FALSE)</f>
        <v>1215</v>
      </c>
      <c r="E604" s="221">
        <v>1</v>
      </c>
      <c r="F604" s="291" t="s">
        <v>244</v>
      </c>
      <c r="G604" s="219" t="s">
        <v>231</v>
      </c>
      <c r="H604" s="280">
        <v>474</v>
      </c>
      <c r="I604" s="119">
        <f>IFERROR(H604/D604,"-")</f>
        <v>0.39012345679012345</v>
      </c>
      <c r="J604" s="281">
        <v>102341686</v>
      </c>
      <c r="K604" s="231">
        <f t="shared" si="66"/>
        <v>215910.72995780592</v>
      </c>
      <c r="L604" s="122"/>
    </row>
    <row r="605" spans="2:12" ht="14.25" customHeight="1">
      <c r="B605" s="483"/>
      <c r="C605" s="484"/>
      <c r="D605" s="481"/>
      <c r="E605" s="222">
        <v>2</v>
      </c>
      <c r="F605" s="292" t="s">
        <v>246</v>
      </c>
      <c r="G605" s="262" t="s">
        <v>233</v>
      </c>
      <c r="H605" s="225">
        <v>390</v>
      </c>
      <c r="I605" s="125">
        <f>IFERROR(H605/D604,"-")</f>
        <v>0.32098765432098764</v>
      </c>
      <c r="J605" s="282">
        <v>133143616</v>
      </c>
      <c r="K605" s="232">
        <f t="shared" si="66"/>
        <v>341393.88717948715</v>
      </c>
      <c r="L605" s="122"/>
    </row>
    <row r="606" spans="2:12" ht="14.25" customHeight="1">
      <c r="B606" s="483"/>
      <c r="C606" s="484"/>
      <c r="D606" s="481"/>
      <c r="E606" s="222">
        <v>3</v>
      </c>
      <c r="F606" s="292" t="s">
        <v>154</v>
      </c>
      <c r="G606" s="220" t="s">
        <v>155</v>
      </c>
      <c r="H606" s="225">
        <v>379</v>
      </c>
      <c r="I606" s="125">
        <f>IFERROR(H606/D604,"-")</f>
        <v>0.31193415637860084</v>
      </c>
      <c r="J606" s="282">
        <v>7059294</v>
      </c>
      <c r="K606" s="232">
        <f t="shared" si="66"/>
        <v>18626.105540897097</v>
      </c>
      <c r="L606" s="122"/>
    </row>
    <row r="607" spans="2:12" ht="14.25" customHeight="1">
      <c r="B607" s="483"/>
      <c r="C607" s="484"/>
      <c r="D607" s="481"/>
      <c r="E607" s="222">
        <v>4</v>
      </c>
      <c r="F607" s="292" t="s">
        <v>245</v>
      </c>
      <c r="G607" s="220" t="s">
        <v>232</v>
      </c>
      <c r="H607" s="225">
        <v>317</v>
      </c>
      <c r="I607" s="125">
        <f>IFERROR(H607/D604,"-")</f>
        <v>0.26090534979423868</v>
      </c>
      <c r="J607" s="282">
        <v>15253212</v>
      </c>
      <c r="K607" s="232">
        <f t="shared" si="66"/>
        <v>48117.388012618299</v>
      </c>
      <c r="L607" s="122"/>
    </row>
    <row r="608" spans="2:12" ht="14.25" customHeight="1">
      <c r="B608" s="483"/>
      <c r="C608" s="484"/>
      <c r="D608" s="481"/>
      <c r="E608" s="222">
        <v>5</v>
      </c>
      <c r="F608" s="292" t="s">
        <v>247</v>
      </c>
      <c r="G608" s="220" t="s">
        <v>234</v>
      </c>
      <c r="H608" s="225">
        <v>268</v>
      </c>
      <c r="I608" s="125">
        <f>IFERROR(H608/D604,"-")</f>
        <v>0.2205761316872428</v>
      </c>
      <c r="J608" s="282">
        <v>44561526</v>
      </c>
      <c r="K608" s="232">
        <f t="shared" si="66"/>
        <v>166274.35074626867</v>
      </c>
      <c r="L608" s="122"/>
    </row>
    <row r="609" spans="2:12" ht="14.25" customHeight="1">
      <c r="B609" s="483"/>
      <c r="C609" s="484"/>
      <c r="D609" s="481"/>
      <c r="E609" s="222">
        <v>6</v>
      </c>
      <c r="F609" s="292" t="s">
        <v>196</v>
      </c>
      <c r="G609" s="220" t="s">
        <v>197</v>
      </c>
      <c r="H609" s="225">
        <v>265</v>
      </c>
      <c r="I609" s="125">
        <f>IFERROR(H609/D604,"-")</f>
        <v>0.21810699588477367</v>
      </c>
      <c r="J609" s="282">
        <v>142353908</v>
      </c>
      <c r="K609" s="232">
        <f t="shared" si="66"/>
        <v>537184.55849056609</v>
      </c>
      <c r="L609" s="122"/>
    </row>
    <row r="610" spans="2:12" ht="14.25" customHeight="1">
      <c r="B610" s="483"/>
      <c r="C610" s="484"/>
      <c r="D610" s="481"/>
      <c r="E610" s="222">
        <v>7</v>
      </c>
      <c r="F610" s="292" t="s">
        <v>249</v>
      </c>
      <c r="G610" s="220" t="s">
        <v>236</v>
      </c>
      <c r="H610" s="225">
        <v>214</v>
      </c>
      <c r="I610" s="125">
        <f>IFERROR(H610/D604,"-")</f>
        <v>0.17613168724279835</v>
      </c>
      <c r="J610" s="282">
        <v>32437918</v>
      </c>
      <c r="K610" s="232">
        <f t="shared" si="66"/>
        <v>151579.05607476635</v>
      </c>
      <c r="L610" s="122"/>
    </row>
    <row r="611" spans="2:12" ht="14.25" customHeight="1">
      <c r="B611" s="483"/>
      <c r="C611" s="484"/>
      <c r="D611" s="481"/>
      <c r="E611" s="222">
        <v>8</v>
      </c>
      <c r="F611" s="292" t="s">
        <v>150</v>
      </c>
      <c r="G611" s="220" t="s">
        <v>151</v>
      </c>
      <c r="H611" s="225">
        <v>206</v>
      </c>
      <c r="I611" s="125">
        <f>IFERROR(H611/D604,"-")</f>
        <v>0.16954732510288065</v>
      </c>
      <c r="J611" s="282">
        <v>8801782</v>
      </c>
      <c r="K611" s="232">
        <f t="shared" si="66"/>
        <v>42727.097087378643</v>
      </c>
      <c r="L611" s="122"/>
    </row>
    <row r="612" spans="2:12" ht="14.25" customHeight="1">
      <c r="B612" s="483"/>
      <c r="C612" s="484"/>
      <c r="D612" s="481"/>
      <c r="E612" s="222">
        <v>9</v>
      </c>
      <c r="F612" s="292" t="s">
        <v>248</v>
      </c>
      <c r="G612" s="220" t="s">
        <v>235</v>
      </c>
      <c r="H612" s="225">
        <v>204</v>
      </c>
      <c r="I612" s="125">
        <f>IFERROR(H612/D604,"-")</f>
        <v>0.16790123456790124</v>
      </c>
      <c r="J612" s="282">
        <v>22431718</v>
      </c>
      <c r="K612" s="232">
        <f t="shared" si="66"/>
        <v>109959.40196078431</v>
      </c>
      <c r="L612" s="122"/>
    </row>
    <row r="613" spans="2:12" ht="14.25" customHeight="1">
      <c r="B613" s="483"/>
      <c r="C613" s="484"/>
      <c r="D613" s="482"/>
      <c r="E613" s="223">
        <v>10</v>
      </c>
      <c r="F613" s="293" t="s">
        <v>156</v>
      </c>
      <c r="G613" s="257" t="s">
        <v>157</v>
      </c>
      <c r="H613" s="226">
        <v>198</v>
      </c>
      <c r="I613" s="132">
        <f>IFERROR(H613/D604,"-")</f>
        <v>0.16296296296296298</v>
      </c>
      <c r="J613" s="284">
        <v>72526440</v>
      </c>
      <c r="K613" s="233">
        <f t="shared" si="66"/>
        <v>366295.15151515149</v>
      </c>
      <c r="L613" s="122"/>
    </row>
    <row r="614" spans="2:12" ht="14.25" customHeight="1">
      <c r="B614" s="483">
        <v>62</v>
      </c>
      <c r="C614" s="460" t="s">
        <v>20</v>
      </c>
      <c r="D614" s="480">
        <f t="shared" ref="D614" si="70">VLOOKUP(C614,$N$4:$O$77,2,FALSE)</f>
        <v>1444</v>
      </c>
      <c r="E614" s="221">
        <v>1</v>
      </c>
      <c r="F614" s="291" t="s">
        <v>154</v>
      </c>
      <c r="G614" s="219" t="s">
        <v>155</v>
      </c>
      <c r="H614" s="280">
        <v>580</v>
      </c>
      <c r="I614" s="119">
        <f>IFERROR(H614/D614,"-")</f>
        <v>0.40166204986149584</v>
      </c>
      <c r="J614" s="281">
        <v>9375718</v>
      </c>
      <c r="K614" s="231">
        <f t="shared" si="66"/>
        <v>16165.031034482759</v>
      </c>
      <c r="L614" s="122"/>
    </row>
    <row r="615" spans="2:12" ht="14.25" customHeight="1">
      <c r="B615" s="483"/>
      <c r="C615" s="461"/>
      <c r="D615" s="481"/>
      <c r="E615" s="222">
        <v>2</v>
      </c>
      <c r="F615" s="292" t="s">
        <v>244</v>
      </c>
      <c r="G615" s="262" t="s">
        <v>231</v>
      </c>
      <c r="H615" s="225">
        <v>573</v>
      </c>
      <c r="I615" s="125">
        <f>IFERROR(H615/D614,"-")</f>
        <v>0.39681440443213295</v>
      </c>
      <c r="J615" s="282">
        <v>89258802</v>
      </c>
      <c r="K615" s="232">
        <f t="shared" si="66"/>
        <v>155774.52356020943</v>
      </c>
      <c r="L615" s="122"/>
    </row>
    <row r="616" spans="2:12" ht="14.25" customHeight="1">
      <c r="B616" s="483"/>
      <c r="C616" s="461"/>
      <c r="D616" s="481"/>
      <c r="E616" s="222">
        <v>3</v>
      </c>
      <c r="F616" s="292" t="s">
        <v>246</v>
      </c>
      <c r="G616" s="220" t="s">
        <v>233</v>
      </c>
      <c r="H616" s="225">
        <v>406</v>
      </c>
      <c r="I616" s="125">
        <f>IFERROR(H616/D614,"-")</f>
        <v>0.28116343490304707</v>
      </c>
      <c r="J616" s="282">
        <v>161915308</v>
      </c>
      <c r="K616" s="232">
        <f t="shared" si="66"/>
        <v>398806.17733990145</v>
      </c>
      <c r="L616" s="122"/>
    </row>
    <row r="617" spans="2:12" ht="14.25" customHeight="1">
      <c r="B617" s="483"/>
      <c r="C617" s="461"/>
      <c r="D617" s="481"/>
      <c r="E617" s="222">
        <v>4</v>
      </c>
      <c r="F617" s="292" t="s">
        <v>245</v>
      </c>
      <c r="G617" s="220" t="s">
        <v>232</v>
      </c>
      <c r="H617" s="225">
        <v>376</v>
      </c>
      <c r="I617" s="125">
        <f>IFERROR(H617/D614,"-")</f>
        <v>0.26038781163434904</v>
      </c>
      <c r="J617" s="282">
        <v>16207816</v>
      </c>
      <c r="K617" s="232">
        <f t="shared" si="66"/>
        <v>43105.893617021276</v>
      </c>
      <c r="L617" s="122"/>
    </row>
    <row r="618" spans="2:12" ht="14.25" customHeight="1">
      <c r="B618" s="483"/>
      <c r="C618" s="461"/>
      <c r="D618" s="481"/>
      <c r="E618" s="222">
        <v>5</v>
      </c>
      <c r="F618" s="292" t="s">
        <v>249</v>
      </c>
      <c r="G618" s="220" t="s">
        <v>236</v>
      </c>
      <c r="H618" s="225">
        <v>298</v>
      </c>
      <c r="I618" s="125">
        <f>IFERROR(H618/D614,"-")</f>
        <v>0.20637119113573407</v>
      </c>
      <c r="J618" s="282">
        <v>31352016</v>
      </c>
      <c r="K618" s="232">
        <f t="shared" si="66"/>
        <v>105208.10738255034</v>
      </c>
      <c r="L618" s="122"/>
    </row>
    <row r="619" spans="2:12" ht="14.25" customHeight="1">
      <c r="B619" s="483"/>
      <c r="C619" s="461"/>
      <c r="D619" s="481"/>
      <c r="E619" s="222">
        <v>6</v>
      </c>
      <c r="F619" s="292" t="s">
        <v>150</v>
      </c>
      <c r="G619" s="220" t="s">
        <v>151</v>
      </c>
      <c r="H619" s="225">
        <v>289</v>
      </c>
      <c r="I619" s="125">
        <f>IFERROR(H619/D614,"-")</f>
        <v>0.20013850415512466</v>
      </c>
      <c r="J619" s="282">
        <v>12161592</v>
      </c>
      <c r="K619" s="232">
        <f t="shared" si="66"/>
        <v>42081.633217993076</v>
      </c>
      <c r="L619" s="122"/>
    </row>
    <row r="620" spans="2:12" ht="14.25" customHeight="1">
      <c r="B620" s="483"/>
      <c r="C620" s="461"/>
      <c r="D620" s="481"/>
      <c r="E620" s="222">
        <v>7</v>
      </c>
      <c r="F620" s="292" t="s">
        <v>196</v>
      </c>
      <c r="G620" s="220" t="s">
        <v>197</v>
      </c>
      <c r="H620" s="225">
        <v>277</v>
      </c>
      <c r="I620" s="125">
        <f>IFERROR(H620/D614,"-")</f>
        <v>0.19182825484764543</v>
      </c>
      <c r="J620" s="282">
        <v>175520118</v>
      </c>
      <c r="K620" s="232">
        <f t="shared" si="66"/>
        <v>633646.63537906134</v>
      </c>
      <c r="L620" s="122"/>
    </row>
    <row r="621" spans="2:12" ht="14.25" customHeight="1">
      <c r="B621" s="483"/>
      <c r="C621" s="461"/>
      <c r="D621" s="481"/>
      <c r="E621" s="222">
        <v>8</v>
      </c>
      <c r="F621" s="292" t="s">
        <v>152</v>
      </c>
      <c r="G621" s="220" t="s">
        <v>153</v>
      </c>
      <c r="H621" s="225">
        <v>276</v>
      </c>
      <c r="I621" s="125">
        <f>IFERROR(H621/D614,"-")</f>
        <v>0.19113573407202217</v>
      </c>
      <c r="J621" s="282">
        <v>2764148</v>
      </c>
      <c r="K621" s="232">
        <f t="shared" si="66"/>
        <v>10015.028985507246</v>
      </c>
      <c r="L621" s="122"/>
    </row>
    <row r="622" spans="2:12" ht="14.25" customHeight="1">
      <c r="B622" s="483"/>
      <c r="C622" s="461"/>
      <c r="D622" s="481"/>
      <c r="E622" s="222">
        <v>9</v>
      </c>
      <c r="F622" s="292" t="s">
        <v>248</v>
      </c>
      <c r="G622" s="220" t="s">
        <v>235</v>
      </c>
      <c r="H622" s="225">
        <v>239</v>
      </c>
      <c r="I622" s="125">
        <f>IFERROR(H622/D614,"-")</f>
        <v>0.16551246537396122</v>
      </c>
      <c r="J622" s="282">
        <v>17745334</v>
      </c>
      <c r="K622" s="232">
        <f t="shared" si="66"/>
        <v>74248.259414225948</v>
      </c>
      <c r="L622" s="122"/>
    </row>
    <row r="623" spans="2:12" ht="14.25" customHeight="1">
      <c r="B623" s="483"/>
      <c r="C623" s="461"/>
      <c r="D623" s="482"/>
      <c r="E623" s="223">
        <v>10</v>
      </c>
      <c r="F623" s="293" t="s">
        <v>247</v>
      </c>
      <c r="G623" s="257" t="s">
        <v>234</v>
      </c>
      <c r="H623" s="226">
        <v>235</v>
      </c>
      <c r="I623" s="132">
        <f>IFERROR(H623/D614,"-")</f>
        <v>0.16274238227146814</v>
      </c>
      <c r="J623" s="284">
        <v>35626020</v>
      </c>
      <c r="K623" s="233">
        <f t="shared" si="66"/>
        <v>151600.08510638299</v>
      </c>
      <c r="L623" s="122"/>
    </row>
    <row r="624" spans="2:12" ht="14.25" customHeight="1">
      <c r="B624" s="483">
        <v>63</v>
      </c>
      <c r="C624" s="460" t="s">
        <v>31</v>
      </c>
      <c r="D624" s="480">
        <f t="shared" ref="D624" si="71">VLOOKUP(C624,$N$4:$O$77,2,FALSE)</f>
        <v>561</v>
      </c>
      <c r="E624" s="221">
        <v>1</v>
      </c>
      <c r="F624" s="291" t="s">
        <v>244</v>
      </c>
      <c r="G624" s="219" t="s">
        <v>231</v>
      </c>
      <c r="H624" s="280">
        <v>231</v>
      </c>
      <c r="I624" s="119">
        <f>IFERROR(H624/D624,"-")</f>
        <v>0.41176470588235292</v>
      </c>
      <c r="J624" s="281">
        <v>38492982</v>
      </c>
      <c r="K624" s="231">
        <f t="shared" si="66"/>
        <v>166636.28571428571</v>
      </c>
      <c r="L624" s="122"/>
    </row>
    <row r="625" spans="2:12" ht="14.25" customHeight="1">
      <c r="B625" s="483"/>
      <c r="C625" s="461"/>
      <c r="D625" s="481"/>
      <c r="E625" s="222">
        <v>2</v>
      </c>
      <c r="F625" s="292" t="s">
        <v>154</v>
      </c>
      <c r="G625" s="262" t="s">
        <v>155</v>
      </c>
      <c r="H625" s="225">
        <v>212</v>
      </c>
      <c r="I625" s="125">
        <f>IFERROR(H625/D624,"-")</f>
        <v>0.37789661319073081</v>
      </c>
      <c r="J625" s="282">
        <v>4511638</v>
      </c>
      <c r="K625" s="232">
        <f t="shared" si="66"/>
        <v>21281.311320754718</v>
      </c>
      <c r="L625" s="122"/>
    </row>
    <row r="626" spans="2:12" ht="14.25" customHeight="1">
      <c r="B626" s="483"/>
      <c r="C626" s="461"/>
      <c r="D626" s="481"/>
      <c r="E626" s="222">
        <v>3</v>
      </c>
      <c r="F626" s="292" t="s">
        <v>245</v>
      </c>
      <c r="G626" s="220" t="s">
        <v>232</v>
      </c>
      <c r="H626" s="225">
        <v>194</v>
      </c>
      <c r="I626" s="125">
        <f>IFERROR(H626/D624,"-")</f>
        <v>0.34581105169340465</v>
      </c>
      <c r="J626" s="282">
        <v>20358056</v>
      </c>
      <c r="K626" s="232">
        <f t="shared" si="66"/>
        <v>104938.43298969071</v>
      </c>
      <c r="L626" s="122"/>
    </row>
    <row r="627" spans="2:12" ht="14.25" customHeight="1">
      <c r="B627" s="483"/>
      <c r="C627" s="461"/>
      <c r="D627" s="481"/>
      <c r="E627" s="222">
        <v>4</v>
      </c>
      <c r="F627" s="292" t="s">
        <v>246</v>
      </c>
      <c r="G627" s="220" t="s">
        <v>233</v>
      </c>
      <c r="H627" s="225">
        <v>183</v>
      </c>
      <c r="I627" s="125">
        <f>IFERROR(H627/D624,"-")</f>
        <v>0.32620320855614976</v>
      </c>
      <c r="J627" s="282">
        <v>106280910</v>
      </c>
      <c r="K627" s="232">
        <f t="shared" si="66"/>
        <v>580770</v>
      </c>
      <c r="L627" s="122"/>
    </row>
    <row r="628" spans="2:12" ht="14.25" customHeight="1">
      <c r="B628" s="483"/>
      <c r="C628" s="461"/>
      <c r="D628" s="481"/>
      <c r="E628" s="222">
        <v>5</v>
      </c>
      <c r="F628" s="292" t="s">
        <v>196</v>
      </c>
      <c r="G628" s="220" t="s">
        <v>197</v>
      </c>
      <c r="H628" s="225">
        <v>110</v>
      </c>
      <c r="I628" s="125">
        <f>IFERROR(H628/D624,"-")</f>
        <v>0.19607843137254902</v>
      </c>
      <c r="J628" s="282">
        <v>76769438</v>
      </c>
      <c r="K628" s="232">
        <f t="shared" si="66"/>
        <v>697903.98181818181</v>
      </c>
      <c r="L628" s="122"/>
    </row>
    <row r="629" spans="2:12" ht="14.25" customHeight="1">
      <c r="B629" s="483"/>
      <c r="C629" s="461"/>
      <c r="D629" s="481"/>
      <c r="E629" s="222">
        <v>6</v>
      </c>
      <c r="F629" s="292" t="s">
        <v>249</v>
      </c>
      <c r="G629" s="220" t="s">
        <v>236</v>
      </c>
      <c r="H629" s="225">
        <v>101</v>
      </c>
      <c r="I629" s="125">
        <f>IFERROR(H629/D624,"-")</f>
        <v>0.18003565062388591</v>
      </c>
      <c r="J629" s="282">
        <v>10302584</v>
      </c>
      <c r="K629" s="232">
        <f t="shared" si="66"/>
        <v>102005.78217821782</v>
      </c>
      <c r="L629" s="122"/>
    </row>
    <row r="630" spans="2:12" ht="14.25" customHeight="1">
      <c r="B630" s="483"/>
      <c r="C630" s="461"/>
      <c r="D630" s="481"/>
      <c r="E630" s="222">
        <v>7</v>
      </c>
      <c r="F630" s="292" t="s">
        <v>189</v>
      </c>
      <c r="G630" s="220" t="s">
        <v>190</v>
      </c>
      <c r="H630" s="225">
        <v>89</v>
      </c>
      <c r="I630" s="125">
        <f>IFERROR(H630/D624,"-")</f>
        <v>0.1586452762923351</v>
      </c>
      <c r="J630" s="282">
        <v>50355892</v>
      </c>
      <c r="K630" s="232">
        <f t="shared" si="66"/>
        <v>565796.53932584275</v>
      </c>
      <c r="L630" s="122"/>
    </row>
    <row r="631" spans="2:12" ht="14.25" customHeight="1">
      <c r="B631" s="483"/>
      <c r="C631" s="461"/>
      <c r="D631" s="481"/>
      <c r="E631" s="222">
        <v>8</v>
      </c>
      <c r="F631" s="292" t="s">
        <v>248</v>
      </c>
      <c r="G631" s="220" t="s">
        <v>235</v>
      </c>
      <c r="H631" s="225">
        <v>88</v>
      </c>
      <c r="I631" s="125">
        <f>IFERROR(H631/D624,"-")</f>
        <v>0.15686274509803921</v>
      </c>
      <c r="J631" s="282">
        <v>2929984</v>
      </c>
      <c r="K631" s="232">
        <f t="shared" si="66"/>
        <v>33295.272727272728</v>
      </c>
      <c r="L631" s="122"/>
    </row>
    <row r="632" spans="2:12" ht="14.25" customHeight="1">
      <c r="B632" s="483"/>
      <c r="C632" s="461"/>
      <c r="D632" s="481"/>
      <c r="E632" s="222">
        <v>9</v>
      </c>
      <c r="F632" s="292" t="s">
        <v>152</v>
      </c>
      <c r="G632" s="220" t="s">
        <v>153</v>
      </c>
      <c r="H632" s="225">
        <v>82</v>
      </c>
      <c r="I632" s="125">
        <f>IFERROR(H632/D624,"-")</f>
        <v>0.14616755793226383</v>
      </c>
      <c r="J632" s="282">
        <v>1356498</v>
      </c>
      <c r="K632" s="232">
        <f t="shared" si="66"/>
        <v>16542.658536585364</v>
      </c>
      <c r="L632" s="122"/>
    </row>
    <row r="633" spans="2:12" ht="14.25" customHeight="1">
      <c r="B633" s="483"/>
      <c r="C633" s="462"/>
      <c r="D633" s="482"/>
      <c r="E633" s="252">
        <v>10</v>
      </c>
      <c r="F633" s="294" t="s">
        <v>253</v>
      </c>
      <c r="G633" s="286" t="s">
        <v>240</v>
      </c>
      <c r="H633" s="287">
        <v>76</v>
      </c>
      <c r="I633" s="253">
        <f>IFERROR(H633/D624,"-")</f>
        <v>0.13547237076648841</v>
      </c>
      <c r="J633" s="288">
        <v>77263094</v>
      </c>
      <c r="K633" s="254">
        <f t="shared" si="66"/>
        <v>1016619.6578947369</v>
      </c>
      <c r="L633" s="122"/>
    </row>
    <row r="634" spans="2:12" ht="14.25" customHeight="1">
      <c r="B634" s="483">
        <v>64</v>
      </c>
      <c r="C634" s="460" t="s">
        <v>52</v>
      </c>
      <c r="D634" s="480">
        <f t="shared" ref="D634" si="72">VLOOKUP(C634,$N$4:$O$77,2,FALSE)</f>
        <v>643</v>
      </c>
      <c r="E634" s="221">
        <v>1</v>
      </c>
      <c r="F634" s="291" t="s">
        <v>244</v>
      </c>
      <c r="G634" s="219" t="s">
        <v>231</v>
      </c>
      <c r="H634" s="280">
        <v>272</v>
      </c>
      <c r="I634" s="119">
        <f>IFERROR(H634/D634,"-")</f>
        <v>0.42301710730948677</v>
      </c>
      <c r="J634" s="281">
        <v>34994636</v>
      </c>
      <c r="K634" s="231">
        <f t="shared" si="66"/>
        <v>128656.75</v>
      </c>
      <c r="L634" s="122"/>
    </row>
    <row r="635" spans="2:12" ht="14.25" customHeight="1">
      <c r="B635" s="483"/>
      <c r="C635" s="461"/>
      <c r="D635" s="481"/>
      <c r="E635" s="222">
        <v>2</v>
      </c>
      <c r="F635" s="292" t="s">
        <v>154</v>
      </c>
      <c r="G635" s="262" t="s">
        <v>155</v>
      </c>
      <c r="H635" s="225">
        <v>244</v>
      </c>
      <c r="I635" s="125">
        <f>IFERROR(H635/D634,"-")</f>
        <v>0.37947122861586313</v>
      </c>
      <c r="J635" s="282">
        <v>4241836</v>
      </c>
      <c r="K635" s="232">
        <f t="shared" si="66"/>
        <v>17384.573770491803</v>
      </c>
      <c r="L635" s="122"/>
    </row>
    <row r="636" spans="2:12" ht="14.25" customHeight="1">
      <c r="B636" s="483"/>
      <c r="C636" s="461"/>
      <c r="D636" s="481"/>
      <c r="E636" s="222">
        <v>3</v>
      </c>
      <c r="F636" s="292" t="s">
        <v>246</v>
      </c>
      <c r="G636" s="220" t="s">
        <v>233</v>
      </c>
      <c r="H636" s="225">
        <v>236</v>
      </c>
      <c r="I636" s="125">
        <f>IFERROR(H636/D634,"-")</f>
        <v>0.36702954898911355</v>
      </c>
      <c r="J636" s="282">
        <v>79996674</v>
      </c>
      <c r="K636" s="232">
        <f t="shared" si="66"/>
        <v>338968.95762711862</v>
      </c>
      <c r="L636" s="122"/>
    </row>
    <row r="637" spans="2:12" ht="14.25" customHeight="1">
      <c r="B637" s="483"/>
      <c r="C637" s="461"/>
      <c r="D637" s="481"/>
      <c r="E637" s="222">
        <v>4</v>
      </c>
      <c r="F637" s="292" t="s">
        <v>245</v>
      </c>
      <c r="G637" s="220" t="s">
        <v>232</v>
      </c>
      <c r="H637" s="225">
        <v>196</v>
      </c>
      <c r="I637" s="125">
        <f>IFERROR(H637/D634,"-")</f>
        <v>0.30482115085536549</v>
      </c>
      <c r="J637" s="282">
        <v>6754710</v>
      </c>
      <c r="K637" s="232">
        <f t="shared" si="66"/>
        <v>34462.806122448979</v>
      </c>
      <c r="L637" s="122"/>
    </row>
    <row r="638" spans="2:12" ht="14.25" customHeight="1">
      <c r="B638" s="483"/>
      <c r="C638" s="461"/>
      <c r="D638" s="481"/>
      <c r="E638" s="222">
        <v>5</v>
      </c>
      <c r="F638" s="292" t="s">
        <v>196</v>
      </c>
      <c r="G638" s="220" t="s">
        <v>197</v>
      </c>
      <c r="H638" s="225">
        <v>158</v>
      </c>
      <c r="I638" s="125">
        <f>IFERROR(H638/D634,"-")</f>
        <v>0.24572317262830481</v>
      </c>
      <c r="J638" s="282">
        <v>55927612</v>
      </c>
      <c r="K638" s="232">
        <f t="shared" si="66"/>
        <v>353972.22784810129</v>
      </c>
      <c r="L638" s="122"/>
    </row>
    <row r="639" spans="2:12" ht="14.25" customHeight="1">
      <c r="B639" s="483"/>
      <c r="C639" s="461"/>
      <c r="D639" s="481"/>
      <c r="E639" s="222">
        <v>6</v>
      </c>
      <c r="F639" s="292" t="s">
        <v>249</v>
      </c>
      <c r="G639" s="220" t="s">
        <v>236</v>
      </c>
      <c r="H639" s="225">
        <v>134</v>
      </c>
      <c r="I639" s="125">
        <f>IFERROR(H639/D634,"-")</f>
        <v>0.20839813374805599</v>
      </c>
      <c r="J639" s="282">
        <v>6897248</v>
      </c>
      <c r="K639" s="232">
        <f t="shared" si="66"/>
        <v>51472</v>
      </c>
      <c r="L639" s="122"/>
    </row>
    <row r="640" spans="2:12" ht="14.25" customHeight="1">
      <c r="B640" s="483"/>
      <c r="C640" s="461"/>
      <c r="D640" s="481"/>
      <c r="E640" s="222">
        <v>7</v>
      </c>
      <c r="F640" s="292" t="s">
        <v>248</v>
      </c>
      <c r="G640" s="220" t="s">
        <v>235</v>
      </c>
      <c r="H640" s="225">
        <v>133</v>
      </c>
      <c r="I640" s="125">
        <f>IFERROR(H640/D634,"-")</f>
        <v>0.20684292379471228</v>
      </c>
      <c r="J640" s="282">
        <v>3671988</v>
      </c>
      <c r="K640" s="232">
        <f t="shared" si="66"/>
        <v>27608.932330827069</v>
      </c>
      <c r="L640" s="122"/>
    </row>
    <row r="641" spans="2:12" ht="14.25" customHeight="1">
      <c r="B641" s="483"/>
      <c r="C641" s="461"/>
      <c r="D641" s="481"/>
      <c r="E641" s="222">
        <v>8</v>
      </c>
      <c r="F641" s="292" t="s">
        <v>247</v>
      </c>
      <c r="G641" s="220" t="s">
        <v>234</v>
      </c>
      <c r="H641" s="225">
        <v>119</v>
      </c>
      <c r="I641" s="125">
        <f>IFERROR(H641/D634,"-")</f>
        <v>0.18506998444790046</v>
      </c>
      <c r="J641" s="282">
        <v>31691008</v>
      </c>
      <c r="K641" s="232">
        <f t="shared" si="66"/>
        <v>266310.99159663863</v>
      </c>
      <c r="L641" s="122"/>
    </row>
    <row r="642" spans="2:12" ht="14.25" customHeight="1">
      <c r="B642" s="483"/>
      <c r="C642" s="461"/>
      <c r="D642" s="481"/>
      <c r="E642" s="222">
        <v>9</v>
      </c>
      <c r="F642" s="292" t="s">
        <v>189</v>
      </c>
      <c r="G642" s="220" t="s">
        <v>190</v>
      </c>
      <c r="H642" s="225">
        <v>113</v>
      </c>
      <c r="I642" s="125">
        <f>IFERROR(H642/D634,"-")</f>
        <v>0.17573872472783825</v>
      </c>
      <c r="J642" s="282">
        <v>68037546</v>
      </c>
      <c r="K642" s="232">
        <f t="shared" si="66"/>
        <v>602102.17699115048</v>
      </c>
      <c r="L642" s="122"/>
    </row>
    <row r="643" spans="2:12" ht="14.25" customHeight="1">
      <c r="B643" s="483"/>
      <c r="C643" s="461"/>
      <c r="D643" s="482"/>
      <c r="E643" s="223">
        <v>10</v>
      </c>
      <c r="F643" s="293" t="s">
        <v>150</v>
      </c>
      <c r="G643" s="257" t="s">
        <v>151</v>
      </c>
      <c r="H643" s="226">
        <v>113</v>
      </c>
      <c r="I643" s="132">
        <f>IFERROR(H643/D634,"-")</f>
        <v>0.17573872472783825</v>
      </c>
      <c r="J643" s="284">
        <v>3537638</v>
      </c>
      <c r="K643" s="233">
        <f t="shared" si="66"/>
        <v>31306.530973451328</v>
      </c>
      <c r="L643" s="122"/>
    </row>
    <row r="644" spans="2:12" ht="14.25" customHeight="1">
      <c r="B644" s="483">
        <v>65</v>
      </c>
      <c r="C644" s="460" t="s">
        <v>12</v>
      </c>
      <c r="D644" s="480">
        <f t="shared" ref="D644" si="73">VLOOKUP(C644,$N$4:$O$77,2,FALSE)</f>
        <v>347</v>
      </c>
      <c r="E644" s="221">
        <v>1</v>
      </c>
      <c r="F644" s="291" t="s">
        <v>244</v>
      </c>
      <c r="G644" s="219" t="s">
        <v>231</v>
      </c>
      <c r="H644" s="280">
        <v>164</v>
      </c>
      <c r="I644" s="119">
        <f>IFERROR(H644/D644,"-")</f>
        <v>0.47262247838616717</v>
      </c>
      <c r="J644" s="281">
        <v>25248012</v>
      </c>
      <c r="K644" s="231">
        <f t="shared" ref="K644:K707" si="74">IFERROR(J644/H644,"-")</f>
        <v>153951.29268292684</v>
      </c>
      <c r="L644" s="122"/>
    </row>
    <row r="645" spans="2:12" ht="14.25" customHeight="1">
      <c r="B645" s="483"/>
      <c r="C645" s="461"/>
      <c r="D645" s="481"/>
      <c r="E645" s="222">
        <v>2</v>
      </c>
      <c r="F645" s="292" t="s">
        <v>154</v>
      </c>
      <c r="G645" s="262" t="s">
        <v>155</v>
      </c>
      <c r="H645" s="225">
        <v>122</v>
      </c>
      <c r="I645" s="125">
        <f>IFERROR(H645/D644,"-")</f>
        <v>0.35158501440922191</v>
      </c>
      <c r="J645" s="282">
        <v>1901826</v>
      </c>
      <c r="K645" s="232">
        <f t="shared" si="74"/>
        <v>15588.737704918032</v>
      </c>
      <c r="L645" s="122"/>
    </row>
    <row r="646" spans="2:12" ht="14.25" customHeight="1">
      <c r="B646" s="483"/>
      <c r="C646" s="461"/>
      <c r="D646" s="481"/>
      <c r="E646" s="222">
        <v>3</v>
      </c>
      <c r="F646" s="292" t="s">
        <v>245</v>
      </c>
      <c r="G646" s="220" t="s">
        <v>232</v>
      </c>
      <c r="H646" s="225">
        <v>115</v>
      </c>
      <c r="I646" s="125">
        <f>IFERROR(H646/D644,"-")</f>
        <v>0.33141210374639768</v>
      </c>
      <c r="J646" s="282">
        <v>4008336</v>
      </c>
      <c r="K646" s="232">
        <f t="shared" si="74"/>
        <v>34855.095652173914</v>
      </c>
      <c r="L646" s="122"/>
    </row>
    <row r="647" spans="2:12" ht="14.25" customHeight="1">
      <c r="B647" s="483"/>
      <c r="C647" s="461"/>
      <c r="D647" s="481"/>
      <c r="E647" s="222">
        <v>4</v>
      </c>
      <c r="F647" s="292" t="s">
        <v>246</v>
      </c>
      <c r="G647" s="220" t="s">
        <v>233</v>
      </c>
      <c r="H647" s="225">
        <v>111</v>
      </c>
      <c r="I647" s="125">
        <f>IFERROR(H647/D644,"-")</f>
        <v>0.31988472622478387</v>
      </c>
      <c r="J647" s="282">
        <v>20036162</v>
      </c>
      <c r="K647" s="232">
        <f t="shared" si="74"/>
        <v>180505.96396396396</v>
      </c>
      <c r="L647" s="122"/>
    </row>
    <row r="648" spans="2:12" ht="14.25" customHeight="1">
      <c r="B648" s="483"/>
      <c r="C648" s="461"/>
      <c r="D648" s="481"/>
      <c r="E648" s="222">
        <v>5</v>
      </c>
      <c r="F648" s="292" t="s">
        <v>196</v>
      </c>
      <c r="G648" s="220" t="s">
        <v>197</v>
      </c>
      <c r="H648" s="225">
        <v>94</v>
      </c>
      <c r="I648" s="125">
        <f>IFERROR(H648/D644,"-")</f>
        <v>0.27089337175792505</v>
      </c>
      <c r="J648" s="282">
        <v>73239858</v>
      </c>
      <c r="K648" s="232">
        <f t="shared" si="74"/>
        <v>779147.42553191492</v>
      </c>
      <c r="L648" s="122"/>
    </row>
    <row r="649" spans="2:12" ht="14.25" customHeight="1">
      <c r="B649" s="483"/>
      <c r="C649" s="461"/>
      <c r="D649" s="481"/>
      <c r="E649" s="222">
        <v>6</v>
      </c>
      <c r="F649" s="292" t="s">
        <v>247</v>
      </c>
      <c r="G649" s="220" t="s">
        <v>234</v>
      </c>
      <c r="H649" s="225">
        <v>91</v>
      </c>
      <c r="I649" s="125">
        <f>IFERROR(H649/D644,"-")</f>
        <v>0.26224783861671469</v>
      </c>
      <c r="J649" s="282">
        <v>41294514</v>
      </c>
      <c r="K649" s="232">
        <f t="shared" si="74"/>
        <v>453785.86813186813</v>
      </c>
      <c r="L649" s="122"/>
    </row>
    <row r="650" spans="2:12" ht="14.25" customHeight="1">
      <c r="B650" s="483"/>
      <c r="C650" s="461"/>
      <c r="D650" s="481"/>
      <c r="E650" s="222">
        <v>7</v>
      </c>
      <c r="F650" s="292" t="s">
        <v>249</v>
      </c>
      <c r="G650" s="220" t="s">
        <v>236</v>
      </c>
      <c r="H650" s="225">
        <v>87</v>
      </c>
      <c r="I650" s="125">
        <f>IFERROR(H650/D644,"-")</f>
        <v>0.25072046109510088</v>
      </c>
      <c r="J650" s="282">
        <v>9594840</v>
      </c>
      <c r="K650" s="232">
        <f t="shared" si="74"/>
        <v>110285.5172413793</v>
      </c>
      <c r="L650" s="122"/>
    </row>
    <row r="651" spans="2:12" ht="14.25" customHeight="1">
      <c r="B651" s="483"/>
      <c r="C651" s="461"/>
      <c r="D651" s="481"/>
      <c r="E651" s="222">
        <v>8</v>
      </c>
      <c r="F651" s="292" t="s">
        <v>248</v>
      </c>
      <c r="G651" s="220" t="s">
        <v>235</v>
      </c>
      <c r="H651" s="225">
        <v>73</v>
      </c>
      <c r="I651" s="125">
        <f>IFERROR(H651/D644,"-")</f>
        <v>0.21037463976945245</v>
      </c>
      <c r="J651" s="282">
        <v>3396228</v>
      </c>
      <c r="K651" s="232">
        <f t="shared" si="74"/>
        <v>46523.67123287671</v>
      </c>
      <c r="L651" s="122"/>
    </row>
    <row r="652" spans="2:12" ht="14.25" customHeight="1">
      <c r="B652" s="483"/>
      <c r="C652" s="461"/>
      <c r="D652" s="481"/>
      <c r="E652" s="222">
        <v>9</v>
      </c>
      <c r="F652" s="292" t="s">
        <v>150</v>
      </c>
      <c r="G652" s="220" t="s">
        <v>151</v>
      </c>
      <c r="H652" s="225">
        <v>65</v>
      </c>
      <c r="I652" s="125">
        <f>IFERROR(H652/D644,"-")</f>
        <v>0.18731988472622479</v>
      </c>
      <c r="J652" s="282">
        <v>3466186</v>
      </c>
      <c r="K652" s="232">
        <f t="shared" si="74"/>
        <v>53325.938461538462</v>
      </c>
      <c r="L652" s="122"/>
    </row>
    <row r="653" spans="2:12" ht="14.25" customHeight="1">
      <c r="B653" s="483"/>
      <c r="C653" s="462"/>
      <c r="D653" s="482"/>
      <c r="E653" s="252">
        <v>10</v>
      </c>
      <c r="F653" s="294" t="s">
        <v>252</v>
      </c>
      <c r="G653" s="286" t="s">
        <v>239</v>
      </c>
      <c r="H653" s="287">
        <v>63</v>
      </c>
      <c r="I653" s="253">
        <f>IFERROR(H653/D644,"-")</f>
        <v>0.18155619596541786</v>
      </c>
      <c r="J653" s="288">
        <v>5295630</v>
      </c>
      <c r="K653" s="254">
        <f t="shared" si="74"/>
        <v>84057.619047619053</v>
      </c>
      <c r="L653" s="122"/>
    </row>
    <row r="654" spans="2:12" ht="14.25" customHeight="1">
      <c r="B654" s="483">
        <v>66</v>
      </c>
      <c r="C654" s="484" t="s">
        <v>6</v>
      </c>
      <c r="D654" s="480">
        <f t="shared" ref="D654" si="75">VLOOKUP(C654,$N$4:$O$77,2,FALSE)</f>
        <v>349</v>
      </c>
      <c r="E654" s="221">
        <v>1</v>
      </c>
      <c r="F654" s="291" t="s">
        <v>244</v>
      </c>
      <c r="G654" s="219" t="s">
        <v>231</v>
      </c>
      <c r="H654" s="280">
        <v>135</v>
      </c>
      <c r="I654" s="119">
        <f>IFERROR(H654/D654,"-")</f>
        <v>0.38681948424068768</v>
      </c>
      <c r="J654" s="281">
        <v>21334476</v>
      </c>
      <c r="K654" s="231">
        <f t="shared" si="74"/>
        <v>158033.15555555557</v>
      </c>
      <c r="L654" s="122"/>
    </row>
    <row r="655" spans="2:12" ht="14.25" customHeight="1">
      <c r="B655" s="483"/>
      <c r="C655" s="484"/>
      <c r="D655" s="481"/>
      <c r="E655" s="222">
        <v>2</v>
      </c>
      <c r="F655" s="292" t="s">
        <v>154</v>
      </c>
      <c r="G655" s="262" t="s">
        <v>155</v>
      </c>
      <c r="H655" s="225">
        <v>124</v>
      </c>
      <c r="I655" s="125">
        <f>IFERROR(H655/D654,"-")</f>
        <v>0.35530085959885388</v>
      </c>
      <c r="J655" s="282">
        <v>1707970</v>
      </c>
      <c r="K655" s="232">
        <f t="shared" si="74"/>
        <v>13773.951612903225</v>
      </c>
      <c r="L655" s="122"/>
    </row>
    <row r="656" spans="2:12" ht="14.25" customHeight="1">
      <c r="B656" s="483"/>
      <c r="C656" s="484"/>
      <c r="D656" s="481"/>
      <c r="E656" s="222">
        <v>3</v>
      </c>
      <c r="F656" s="292" t="s">
        <v>246</v>
      </c>
      <c r="G656" s="220" t="s">
        <v>233</v>
      </c>
      <c r="H656" s="225">
        <v>100</v>
      </c>
      <c r="I656" s="125">
        <f>IFERROR(H656/D654,"-")</f>
        <v>0.28653295128939826</v>
      </c>
      <c r="J656" s="282">
        <v>39112148</v>
      </c>
      <c r="K656" s="232">
        <f t="shared" si="74"/>
        <v>391121.48</v>
      </c>
      <c r="L656" s="122"/>
    </row>
    <row r="657" spans="2:12" ht="14.25" customHeight="1">
      <c r="B657" s="483"/>
      <c r="C657" s="484"/>
      <c r="D657" s="481"/>
      <c r="E657" s="222">
        <v>4</v>
      </c>
      <c r="F657" s="292" t="s">
        <v>245</v>
      </c>
      <c r="G657" s="220" t="s">
        <v>232</v>
      </c>
      <c r="H657" s="225">
        <v>89</v>
      </c>
      <c r="I657" s="125">
        <f>IFERROR(H657/D654,"-")</f>
        <v>0.25501432664756446</v>
      </c>
      <c r="J657" s="282">
        <v>3048918</v>
      </c>
      <c r="K657" s="232">
        <f t="shared" si="74"/>
        <v>34257.505617977527</v>
      </c>
      <c r="L657" s="122"/>
    </row>
    <row r="658" spans="2:12" ht="14.25" customHeight="1">
      <c r="B658" s="483"/>
      <c r="C658" s="484"/>
      <c r="D658" s="481"/>
      <c r="E658" s="222">
        <v>5</v>
      </c>
      <c r="F658" s="292" t="s">
        <v>196</v>
      </c>
      <c r="G658" s="220" t="s">
        <v>197</v>
      </c>
      <c r="H658" s="225">
        <v>65</v>
      </c>
      <c r="I658" s="125">
        <f>IFERROR(H658/D654,"-")</f>
        <v>0.18624641833810887</v>
      </c>
      <c r="J658" s="282">
        <v>37136274</v>
      </c>
      <c r="K658" s="232">
        <f t="shared" si="74"/>
        <v>571327.29230769235</v>
      </c>
      <c r="L658" s="122"/>
    </row>
    <row r="659" spans="2:12" ht="14.25" customHeight="1">
      <c r="B659" s="483"/>
      <c r="C659" s="484"/>
      <c r="D659" s="481"/>
      <c r="E659" s="222">
        <v>6</v>
      </c>
      <c r="F659" s="292" t="s">
        <v>247</v>
      </c>
      <c r="G659" s="220" t="s">
        <v>234</v>
      </c>
      <c r="H659" s="225">
        <v>61</v>
      </c>
      <c r="I659" s="125">
        <f>IFERROR(H659/D654,"-")</f>
        <v>0.17478510028653296</v>
      </c>
      <c r="J659" s="282">
        <v>11658292</v>
      </c>
      <c r="K659" s="232">
        <f t="shared" si="74"/>
        <v>191119.54098360657</v>
      </c>
      <c r="L659" s="122"/>
    </row>
    <row r="660" spans="2:12" ht="14.25" customHeight="1">
      <c r="B660" s="483"/>
      <c r="C660" s="484"/>
      <c r="D660" s="481"/>
      <c r="E660" s="222">
        <v>7</v>
      </c>
      <c r="F660" s="292" t="s">
        <v>249</v>
      </c>
      <c r="G660" s="220" t="s">
        <v>236</v>
      </c>
      <c r="H660" s="225">
        <v>61</v>
      </c>
      <c r="I660" s="125">
        <f>IFERROR(H660/D654,"-")</f>
        <v>0.17478510028653296</v>
      </c>
      <c r="J660" s="282">
        <v>11435958</v>
      </c>
      <c r="K660" s="232">
        <f t="shared" si="74"/>
        <v>187474.72131147541</v>
      </c>
      <c r="L660" s="122"/>
    </row>
    <row r="661" spans="2:12" ht="14.25" customHeight="1">
      <c r="B661" s="483"/>
      <c r="C661" s="484"/>
      <c r="D661" s="481"/>
      <c r="E661" s="222">
        <v>8</v>
      </c>
      <c r="F661" s="292" t="s">
        <v>152</v>
      </c>
      <c r="G661" s="220" t="s">
        <v>153</v>
      </c>
      <c r="H661" s="225">
        <v>59</v>
      </c>
      <c r="I661" s="125">
        <f>IFERROR(H661/D654,"-")</f>
        <v>0.16905444126074498</v>
      </c>
      <c r="J661" s="282">
        <v>494202</v>
      </c>
      <c r="K661" s="232">
        <f t="shared" si="74"/>
        <v>8376.3050847457635</v>
      </c>
      <c r="L661" s="122"/>
    </row>
    <row r="662" spans="2:12" ht="14.25" customHeight="1">
      <c r="B662" s="483"/>
      <c r="C662" s="484"/>
      <c r="D662" s="481"/>
      <c r="E662" s="222">
        <v>9</v>
      </c>
      <c r="F662" s="292" t="s">
        <v>248</v>
      </c>
      <c r="G662" s="220" t="s">
        <v>235</v>
      </c>
      <c r="H662" s="225">
        <v>53</v>
      </c>
      <c r="I662" s="125">
        <f>IFERROR(H662/D654,"-")</f>
        <v>0.15186246418338109</v>
      </c>
      <c r="J662" s="282">
        <v>4570794</v>
      </c>
      <c r="K662" s="232">
        <f t="shared" si="74"/>
        <v>86241.39622641509</v>
      </c>
      <c r="L662" s="122"/>
    </row>
    <row r="663" spans="2:12" ht="14.25" customHeight="1">
      <c r="B663" s="483"/>
      <c r="C663" s="484"/>
      <c r="D663" s="482"/>
      <c r="E663" s="252">
        <v>10</v>
      </c>
      <c r="F663" s="294" t="s">
        <v>150</v>
      </c>
      <c r="G663" s="286" t="s">
        <v>151</v>
      </c>
      <c r="H663" s="287">
        <v>53</v>
      </c>
      <c r="I663" s="253">
        <f>IFERROR(H663/D654,"-")</f>
        <v>0.15186246418338109</v>
      </c>
      <c r="J663" s="288">
        <v>2112894</v>
      </c>
      <c r="K663" s="254">
        <f t="shared" si="74"/>
        <v>39865.92452830189</v>
      </c>
      <c r="L663" s="122"/>
    </row>
    <row r="664" spans="2:12" ht="14.25" customHeight="1">
      <c r="B664" s="483">
        <v>67</v>
      </c>
      <c r="C664" s="484" t="s">
        <v>7</v>
      </c>
      <c r="D664" s="480">
        <f t="shared" ref="D664" si="76">VLOOKUP(C664,$N$4:$O$77,2,FALSE)</f>
        <v>173</v>
      </c>
      <c r="E664" s="221">
        <v>1</v>
      </c>
      <c r="F664" s="291" t="s">
        <v>244</v>
      </c>
      <c r="G664" s="219" t="s">
        <v>231</v>
      </c>
      <c r="H664" s="280">
        <v>64</v>
      </c>
      <c r="I664" s="119">
        <f>IFERROR(H664/D664,"-")</f>
        <v>0.36994219653179189</v>
      </c>
      <c r="J664" s="281">
        <v>7017712</v>
      </c>
      <c r="K664" s="231">
        <f t="shared" si="74"/>
        <v>109651.75</v>
      </c>
      <c r="L664" s="122"/>
    </row>
    <row r="665" spans="2:12" ht="14.25" customHeight="1">
      <c r="B665" s="483"/>
      <c r="C665" s="484"/>
      <c r="D665" s="481"/>
      <c r="E665" s="222">
        <v>2</v>
      </c>
      <c r="F665" s="292" t="s">
        <v>246</v>
      </c>
      <c r="G665" s="262" t="s">
        <v>233</v>
      </c>
      <c r="H665" s="225">
        <v>54</v>
      </c>
      <c r="I665" s="125">
        <f>IFERROR(H665/D664,"-")</f>
        <v>0.31213872832369943</v>
      </c>
      <c r="J665" s="282">
        <v>12863964</v>
      </c>
      <c r="K665" s="232">
        <f t="shared" si="74"/>
        <v>238221.55555555556</v>
      </c>
      <c r="L665" s="122"/>
    </row>
    <row r="666" spans="2:12" ht="14.25" customHeight="1">
      <c r="B666" s="483"/>
      <c r="C666" s="484"/>
      <c r="D666" s="481"/>
      <c r="E666" s="222">
        <v>3</v>
      </c>
      <c r="F666" s="292" t="s">
        <v>154</v>
      </c>
      <c r="G666" s="220" t="s">
        <v>155</v>
      </c>
      <c r="H666" s="225">
        <v>54</v>
      </c>
      <c r="I666" s="125">
        <f>IFERROR(H666/D664,"-")</f>
        <v>0.31213872832369943</v>
      </c>
      <c r="J666" s="282">
        <v>644214</v>
      </c>
      <c r="K666" s="232">
        <f t="shared" si="74"/>
        <v>11929.888888888889</v>
      </c>
      <c r="L666" s="122"/>
    </row>
    <row r="667" spans="2:12" ht="14.25" customHeight="1">
      <c r="B667" s="483"/>
      <c r="C667" s="484"/>
      <c r="D667" s="481"/>
      <c r="E667" s="222">
        <v>4</v>
      </c>
      <c r="F667" s="292" t="s">
        <v>245</v>
      </c>
      <c r="G667" s="220" t="s">
        <v>232</v>
      </c>
      <c r="H667" s="225">
        <v>45</v>
      </c>
      <c r="I667" s="125">
        <f>IFERROR(H667/D664,"-")</f>
        <v>0.26011560693641617</v>
      </c>
      <c r="J667" s="282">
        <v>959922</v>
      </c>
      <c r="K667" s="232">
        <f t="shared" si="74"/>
        <v>21331.599999999999</v>
      </c>
      <c r="L667" s="122"/>
    </row>
    <row r="668" spans="2:12" ht="14.25" customHeight="1">
      <c r="B668" s="483"/>
      <c r="C668" s="484"/>
      <c r="D668" s="481"/>
      <c r="E668" s="222">
        <v>5</v>
      </c>
      <c r="F668" s="292" t="s">
        <v>191</v>
      </c>
      <c r="G668" s="220" t="s">
        <v>241</v>
      </c>
      <c r="H668" s="225">
        <v>36</v>
      </c>
      <c r="I668" s="125">
        <f>IFERROR(H668/D664,"-")</f>
        <v>0.20809248554913296</v>
      </c>
      <c r="J668" s="282">
        <v>595956</v>
      </c>
      <c r="K668" s="232">
        <f t="shared" si="74"/>
        <v>16554.333333333332</v>
      </c>
      <c r="L668" s="122"/>
    </row>
    <row r="669" spans="2:12" ht="14.25" customHeight="1">
      <c r="B669" s="483"/>
      <c r="C669" s="484"/>
      <c r="D669" s="481"/>
      <c r="E669" s="222">
        <v>6</v>
      </c>
      <c r="F669" s="292" t="s">
        <v>189</v>
      </c>
      <c r="G669" s="220" t="s">
        <v>190</v>
      </c>
      <c r="H669" s="225">
        <v>33</v>
      </c>
      <c r="I669" s="125">
        <f>IFERROR(H669/D664,"-")</f>
        <v>0.19075144508670519</v>
      </c>
      <c r="J669" s="282">
        <v>15938198</v>
      </c>
      <c r="K669" s="232">
        <f t="shared" si="74"/>
        <v>482975.69696969696</v>
      </c>
      <c r="L669" s="122"/>
    </row>
    <row r="670" spans="2:12" ht="14.25" customHeight="1">
      <c r="B670" s="483"/>
      <c r="C670" s="484"/>
      <c r="D670" s="481"/>
      <c r="E670" s="222">
        <v>7</v>
      </c>
      <c r="F670" s="292" t="s">
        <v>254</v>
      </c>
      <c r="G670" s="220" t="s">
        <v>242</v>
      </c>
      <c r="H670" s="225">
        <v>33</v>
      </c>
      <c r="I670" s="125">
        <f>IFERROR(H670/D664,"-")</f>
        <v>0.19075144508670519</v>
      </c>
      <c r="J670" s="282">
        <v>353702</v>
      </c>
      <c r="K670" s="232">
        <f t="shared" si="74"/>
        <v>10718.242424242424</v>
      </c>
      <c r="L670" s="122"/>
    </row>
    <row r="671" spans="2:12" ht="14.25" customHeight="1">
      <c r="B671" s="483"/>
      <c r="C671" s="484"/>
      <c r="D671" s="481"/>
      <c r="E671" s="222">
        <v>8</v>
      </c>
      <c r="F671" s="292" t="s">
        <v>152</v>
      </c>
      <c r="G671" s="220" t="s">
        <v>153</v>
      </c>
      <c r="H671" s="225">
        <v>32</v>
      </c>
      <c r="I671" s="125">
        <f>IFERROR(H671/D664,"-")</f>
        <v>0.18497109826589594</v>
      </c>
      <c r="J671" s="282">
        <v>410316</v>
      </c>
      <c r="K671" s="232">
        <f t="shared" si="74"/>
        <v>12822.375</v>
      </c>
      <c r="L671" s="122"/>
    </row>
    <row r="672" spans="2:12" ht="14.25" customHeight="1">
      <c r="B672" s="483"/>
      <c r="C672" s="484"/>
      <c r="D672" s="481"/>
      <c r="E672" s="222">
        <v>9</v>
      </c>
      <c r="F672" s="292" t="s">
        <v>247</v>
      </c>
      <c r="G672" s="220" t="s">
        <v>234</v>
      </c>
      <c r="H672" s="225">
        <v>30</v>
      </c>
      <c r="I672" s="125">
        <f>IFERROR(H672/D664,"-")</f>
        <v>0.17341040462427745</v>
      </c>
      <c r="J672" s="282">
        <v>2230688</v>
      </c>
      <c r="K672" s="232">
        <f t="shared" si="74"/>
        <v>74356.266666666663</v>
      </c>
      <c r="L672" s="122"/>
    </row>
    <row r="673" spans="2:12" ht="14.25" customHeight="1">
      <c r="B673" s="483"/>
      <c r="C673" s="484"/>
      <c r="D673" s="482"/>
      <c r="E673" s="223">
        <v>10</v>
      </c>
      <c r="F673" s="293" t="s">
        <v>248</v>
      </c>
      <c r="G673" s="257" t="s">
        <v>235</v>
      </c>
      <c r="H673" s="226">
        <v>29</v>
      </c>
      <c r="I673" s="132">
        <f>IFERROR(H673/D664,"-")</f>
        <v>0.16763005780346821</v>
      </c>
      <c r="J673" s="284">
        <v>2600258</v>
      </c>
      <c r="K673" s="233">
        <f t="shared" si="74"/>
        <v>89664.068965517246</v>
      </c>
      <c r="L673" s="122"/>
    </row>
    <row r="674" spans="2:12" ht="14.25" customHeight="1">
      <c r="B674" s="483">
        <v>68</v>
      </c>
      <c r="C674" s="460" t="s">
        <v>53</v>
      </c>
      <c r="D674" s="480">
        <f t="shared" ref="D674" si="77">VLOOKUP(C674,$N$4:$O$77,2,FALSE)</f>
        <v>294</v>
      </c>
      <c r="E674" s="221">
        <v>1</v>
      </c>
      <c r="F674" s="291" t="s">
        <v>154</v>
      </c>
      <c r="G674" s="219" t="s">
        <v>155</v>
      </c>
      <c r="H674" s="280">
        <v>112</v>
      </c>
      <c r="I674" s="119">
        <f>IFERROR(H674/D674,"-")</f>
        <v>0.38095238095238093</v>
      </c>
      <c r="J674" s="281">
        <v>1052664</v>
      </c>
      <c r="K674" s="231">
        <f t="shared" si="74"/>
        <v>9398.7857142857138</v>
      </c>
      <c r="L674" s="122"/>
    </row>
    <row r="675" spans="2:12" ht="14.25" customHeight="1">
      <c r="B675" s="483"/>
      <c r="C675" s="461"/>
      <c r="D675" s="481"/>
      <c r="E675" s="222">
        <v>2</v>
      </c>
      <c r="F675" s="292" t="s">
        <v>244</v>
      </c>
      <c r="G675" s="262" t="s">
        <v>231</v>
      </c>
      <c r="H675" s="225">
        <v>102</v>
      </c>
      <c r="I675" s="125">
        <f>IFERROR(H675/D674,"-")</f>
        <v>0.34693877551020408</v>
      </c>
      <c r="J675" s="282">
        <v>17011628</v>
      </c>
      <c r="K675" s="232">
        <f t="shared" si="74"/>
        <v>166780.66666666666</v>
      </c>
      <c r="L675" s="122"/>
    </row>
    <row r="676" spans="2:12" ht="14.25" customHeight="1">
      <c r="B676" s="483"/>
      <c r="C676" s="461"/>
      <c r="D676" s="481"/>
      <c r="E676" s="222">
        <v>3</v>
      </c>
      <c r="F676" s="292" t="s">
        <v>246</v>
      </c>
      <c r="G676" s="220" t="s">
        <v>233</v>
      </c>
      <c r="H676" s="225">
        <v>96</v>
      </c>
      <c r="I676" s="125">
        <f>IFERROR(H676/D674,"-")</f>
        <v>0.32653061224489793</v>
      </c>
      <c r="J676" s="282">
        <v>56925648</v>
      </c>
      <c r="K676" s="232">
        <f t="shared" si="74"/>
        <v>592975.5</v>
      </c>
      <c r="L676" s="122"/>
    </row>
    <row r="677" spans="2:12" ht="14.25" customHeight="1">
      <c r="B677" s="483"/>
      <c r="C677" s="461"/>
      <c r="D677" s="481"/>
      <c r="E677" s="222">
        <v>4</v>
      </c>
      <c r="F677" s="292" t="s">
        <v>245</v>
      </c>
      <c r="G677" s="220" t="s">
        <v>232</v>
      </c>
      <c r="H677" s="225">
        <v>76</v>
      </c>
      <c r="I677" s="125">
        <f>IFERROR(H677/D674,"-")</f>
        <v>0.25850340136054423</v>
      </c>
      <c r="J677" s="282">
        <v>2002764</v>
      </c>
      <c r="K677" s="232">
        <f t="shared" si="74"/>
        <v>26352.157894736843</v>
      </c>
      <c r="L677" s="122"/>
    </row>
    <row r="678" spans="2:12" ht="14.25" customHeight="1">
      <c r="B678" s="483"/>
      <c r="C678" s="461"/>
      <c r="D678" s="481"/>
      <c r="E678" s="222">
        <v>5</v>
      </c>
      <c r="F678" s="292" t="s">
        <v>196</v>
      </c>
      <c r="G678" s="220" t="s">
        <v>197</v>
      </c>
      <c r="H678" s="225">
        <v>61</v>
      </c>
      <c r="I678" s="125">
        <f>IFERROR(H678/D674,"-")</f>
        <v>0.20748299319727892</v>
      </c>
      <c r="J678" s="282">
        <v>18493970</v>
      </c>
      <c r="K678" s="232">
        <f t="shared" si="74"/>
        <v>303179.83606557379</v>
      </c>
      <c r="L678" s="122"/>
    </row>
    <row r="679" spans="2:12" ht="14.25" customHeight="1">
      <c r="B679" s="483"/>
      <c r="C679" s="461"/>
      <c r="D679" s="481"/>
      <c r="E679" s="222">
        <v>6</v>
      </c>
      <c r="F679" s="292" t="s">
        <v>247</v>
      </c>
      <c r="G679" s="220" t="s">
        <v>234</v>
      </c>
      <c r="H679" s="225">
        <v>48</v>
      </c>
      <c r="I679" s="125">
        <f>IFERROR(H679/D674,"-")</f>
        <v>0.16326530612244897</v>
      </c>
      <c r="J679" s="282">
        <v>7246600</v>
      </c>
      <c r="K679" s="232">
        <f t="shared" si="74"/>
        <v>150970.83333333334</v>
      </c>
      <c r="L679" s="122"/>
    </row>
    <row r="680" spans="2:12" ht="14.25" customHeight="1">
      <c r="B680" s="483"/>
      <c r="C680" s="461"/>
      <c r="D680" s="481"/>
      <c r="E680" s="222">
        <v>7</v>
      </c>
      <c r="F680" s="292" t="s">
        <v>250</v>
      </c>
      <c r="G680" s="220" t="s">
        <v>237</v>
      </c>
      <c r="H680" s="225">
        <v>48</v>
      </c>
      <c r="I680" s="125">
        <f>IFERROR(H680/D674,"-")</f>
        <v>0.16326530612244897</v>
      </c>
      <c r="J680" s="282">
        <v>286630</v>
      </c>
      <c r="K680" s="232">
        <f t="shared" si="74"/>
        <v>5971.458333333333</v>
      </c>
      <c r="L680" s="122"/>
    </row>
    <row r="681" spans="2:12" ht="14.25" customHeight="1">
      <c r="B681" s="483"/>
      <c r="C681" s="461"/>
      <c r="D681" s="481"/>
      <c r="E681" s="222">
        <v>8</v>
      </c>
      <c r="F681" s="292" t="s">
        <v>248</v>
      </c>
      <c r="G681" s="220" t="s">
        <v>235</v>
      </c>
      <c r="H681" s="225">
        <v>47</v>
      </c>
      <c r="I681" s="125">
        <f>IFERROR(H681/D674,"-")</f>
        <v>0.1598639455782313</v>
      </c>
      <c r="J681" s="282">
        <v>2295896</v>
      </c>
      <c r="K681" s="232">
        <f t="shared" si="74"/>
        <v>48848.851063829788</v>
      </c>
      <c r="L681" s="122"/>
    </row>
    <row r="682" spans="2:12" ht="14.25" customHeight="1">
      <c r="B682" s="483"/>
      <c r="C682" s="461"/>
      <c r="D682" s="481"/>
      <c r="E682" s="222">
        <v>9</v>
      </c>
      <c r="F682" s="292" t="s">
        <v>249</v>
      </c>
      <c r="G682" s="220" t="s">
        <v>236</v>
      </c>
      <c r="H682" s="225">
        <v>46</v>
      </c>
      <c r="I682" s="125">
        <f>IFERROR(H682/D674,"-")</f>
        <v>0.15646258503401361</v>
      </c>
      <c r="J682" s="282">
        <v>1947976</v>
      </c>
      <c r="K682" s="232">
        <f t="shared" si="74"/>
        <v>42347.304347826088</v>
      </c>
      <c r="L682" s="122"/>
    </row>
    <row r="683" spans="2:12" ht="14.25" customHeight="1">
      <c r="B683" s="483"/>
      <c r="C683" s="461"/>
      <c r="D683" s="482"/>
      <c r="E683" s="223">
        <v>10</v>
      </c>
      <c r="F683" s="293" t="s">
        <v>253</v>
      </c>
      <c r="G683" s="257" t="s">
        <v>240</v>
      </c>
      <c r="H683" s="226">
        <v>45</v>
      </c>
      <c r="I683" s="132">
        <f>IFERROR(H683/D674,"-")</f>
        <v>0.15306122448979592</v>
      </c>
      <c r="J683" s="284">
        <v>56363714</v>
      </c>
      <c r="K683" s="233">
        <f t="shared" si="74"/>
        <v>1252526.9777777777</v>
      </c>
      <c r="L683" s="122"/>
    </row>
    <row r="684" spans="2:12" ht="14.25" customHeight="1">
      <c r="B684" s="483">
        <v>69</v>
      </c>
      <c r="C684" s="460" t="s">
        <v>54</v>
      </c>
      <c r="D684" s="480">
        <f t="shared" ref="D684" si="78">VLOOKUP(C684,$N$4:$O$77,2,FALSE)</f>
        <v>714</v>
      </c>
      <c r="E684" s="221">
        <v>1</v>
      </c>
      <c r="F684" s="291" t="s">
        <v>244</v>
      </c>
      <c r="G684" s="219" t="s">
        <v>231</v>
      </c>
      <c r="H684" s="280">
        <v>260</v>
      </c>
      <c r="I684" s="119">
        <f>IFERROR(H684/D684,"-")</f>
        <v>0.36414565826330531</v>
      </c>
      <c r="J684" s="281">
        <v>42106504</v>
      </c>
      <c r="K684" s="231">
        <f t="shared" si="74"/>
        <v>161948.09230769231</v>
      </c>
      <c r="L684" s="122"/>
    </row>
    <row r="685" spans="2:12" ht="14.25" customHeight="1">
      <c r="B685" s="483"/>
      <c r="C685" s="461"/>
      <c r="D685" s="481"/>
      <c r="E685" s="222">
        <v>2</v>
      </c>
      <c r="F685" s="292" t="s">
        <v>154</v>
      </c>
      <c r="G685" s="262" t="s">
        <v>155</v>
      </c>
      <c r="H685" s="225">
        <v>254</v>
      </c>
      <c r="I685" s="125">
        <f>IFERROR(H685/D684,"-")</f>
        <v>0.35574229691876752</v>
      </c>
      <c r="J685" s="282">
        <v>8653346</v>
      </c>
      <c r="K685" s="232">
        <f t="shared" si="74"/>
        <v>34068.291338582676</v>
      </c>
      <c r="L685" s="122"/>
    </row>
    <row r="686" spans="2:12" ht="14.25" customHeight="1">
      <c r="B686" s="483"/>
      <c r="C686" s="461"/>
      <c r="D686" s="481"/>
      <c r="E686" s="222">
        <v>3</v>
      </c>
      <c r="F686" s="292" t="s">
        <v>246</v>
      </c>
      <c r="G686" s="220" t="s">
        <v>233</v>
      </c>
      <c r="H686" s="225">
        <v>207</v>
      </c>
      <c r="I686" s="125">
        <f>IFERROR(H686/D684,"-")</f>
        <v>0.28991596638655465</v>
      </c>
      <c r="J686" s="282">
        <v>69031160</v>
      </c>
      <c r="K686" s="232">
        <f t="shared" si="74"/>
        <v>333483.86473429954</v>
      </c>
      <c r="L686" s="122"/>
    </row>
    <row r="687" spans="2:12" ht="14.25" customHeight="1">
      <c r="B687" s="483"/>
      <c r="C687" s="461"/>
      <c r="D687" s="481"/>
      <c r="E687" s="222">
        <v>4</v>
      </c>
      <c r="F687" s="292" t="s">
        <v>245</v>
      </c>
      <c r="G687" s="220" t="s">
        <v>232</v>
      </c>
      <c r="H687" s="225">
        <v>199</v>
      </c>
      <c r="I687" s="125">
        <f>IFERROR(H687/D684,"-")</f>
        <v>0.27871148459383754</v>
      </c>
      <c r="J687" s="282">
        <v>4549964</v>
      </c>
      <c r="K687" s="232">
        <f t="shared" si="74"/>
        <v>22864.140703517587</v>
      </c>
      <c r="L687" s="122"/>
    </row>
    <row r="688" spans="2:12" ht="14.25" customHeight="1">
      <c r="B688" s="483"/>
      <c r="C688" s="461"/>
      <c r="D688" s="481"/>
      <c r="E688" s="222">
        <v>5</v>
      </c>
      <c r="F688" s="292" t="s">
        <v>196</v>
      </c>
      <c r="G688" s="220" t="s">
        <v>197</v>
      </c>
      <c r="H688" s="225">
        <v>136</v>
      </c>
      <c r="I688" s="125">
        <f>IFERROR(H688/D684,"-")</f>
        <v>0.19047619047619047</v>
      </c>
      <c r="J688" s="282">
        <v>68766188</v>
      </c>
      <c r="K688" s="232">
        <f t="shared" si="74"/>
        <v>505633.73529411765</v>
      </c>
      <c r="L688" s="122"/>
    </row>
    <row r="689" spans="2:12" ht="14.25" customHeight="1">
      <c r="B689" s="483"/>
      <c r="C689" s="461"/>
      <c r="D689" s="481"/>
      <c r="E689" s="222">
        <v>6</v>
      </c>
      <c r="F689" s="292" t="s">
        <v>249</v>
      </c>
      <c r="G689" s="220" t="s">
        <v>236</v>
      </c>
      <c r="H689" s="225">
        <v>128</v>
      </c>
      <c r="I689" s="125">
        <f>IFERROR(H689/D684,"-")</f>
        <v>0.17927170868347339</v>
      </c>
      <c r="J689" s="282">
        <v>23450848</v>
      </c>
      <c r="K689" s="232">
        <f t="shared" si="74"/>
        <v>183209.75</v>
      </c>
      <c r="L689" s="122"/>
    </row>
    <row r="690" spans="2:12" ht="14.25" customHeight="1">
      <c r="B690" s="483"/>
      <c r="C690" s="461"/>
      <c r="D690" s="481"/>
      <c r="E690" s="222">
        <v>7</v>
      </c>
      <c r="F690" s="292" t="s">
        <v>150</v>
      </c>
      <c r="G690" s="220" t="s">
        <v>151</v>
      </c>
      <c r="H690" s="225">
        <v>121</v>
      </c>
      <c r="I690" s="125">
        <f>IFERROR(H690/D684,"-")</f>
        <v>0.16946778711484595</v>
      </c>
      <c r="J690" s="282">
        <v>9162274</v>
      </c>
      <c r="K690" s="232">
        <f t="shared" si="74"/>
        <v>75721.272727272721</v>
      </c>
      <c r="L690" s="122"/>
    </row>
    <row r="691" spans="2:12" ht="14.25" customHeight="1">
      <c r="B691" s="483"/>
      <c r="C691" s="461"/>
      <c r="D691" s="481"/>
      <c r="E691" s="222">
        <v>8</v>
      </c>
      <c r="F691" s="292" t="s">
        <v>248</v>
      </c>
      <c r="G691" s="220" t="s">
        <v>235</v>
      </c>
      <c r="H691" s="225">
        <v>109</v>
      </c>
      <c r="I691" s="125">
        <f>IFERROR(H691/D684,"-")</f>
        <v>0.15266106442577032</v>
      </c>
      <c r="J691" s="282">
        <v>9174024</v>
      </c>
      <c r="K691" s="232">
        <f t="shared" si="74"/>
        <v>84165.357798165132</v>
      </c>
      <c r="L691" s="122"/>
    </row>
    <row r="692" spans="2:12" ht="14.25" customHeight="1">
      <c r="B692" s="483"/>
      <c r="C692" s="461"/>
      <c r="D692" s="481"/>
      <c r="E692" s="222">
        <v>9</v>
      </c>
      <c r="F692" s="292" t="s">
        <v>250</v>
      </c>
      <c r="G692" s="220" t="s">
        <v>237</v>
      </c>
      <c r="H692" s="225">
        <v>105</v>
      </c>
      <c r="I692" s="125">
        <f>IFERROR(H692/D684,"-")</f>
        <v>0.14705882352941177</v>
      </c>
      <c r="J692" s="282">
        <v>1238494</v>
      </c>
      <c r="K692" s="232">
        <f t="shared" si="74"/>
        <v>11795.180952380952</v>
      </c>
      <c r="L692" s="122"/>
    </row>
    <row r="693" spans="2:12" ht="14.25" customHeight="1">
      <c r="B693" s="483"/>
      <c r="C693" s="461"/>
      <c r="D693" s="482"/>
      <c r="E693" s="223">
        <v>10</v>
      </c>
      <c r="F693" s="293" t="s">
        <v>255</v>
      </c>
      <c r="G693" s="257" t="s">
        <v>243</v>
      </c>
      <c r="H693" s="226">
        <v>104</v>
      </c>
      <c r="I693" s="132">
        <f>IFERROR(H693/D684,"-")</f>
        <v>0.14565826330532214</v>
      </c>
      <c r="J693" s="284">
        <v>3377638</v>
      </c>
      <c r="K693" s="233">
        <f t="shared" si="74"/>
        <v>32477.288461538461</v>
      </c>
      <c r="L693" s="122"/>
    </row>
    <row r="694" spans="2:12" ht="14.25" customHeight="1">
      <c r="B694" s="483">
        <v>70</v>
      </c>
      <c r="C694" s="460" t="s">
        <v>55</v>
      </c>
      <c r="D694" s="480">
        <f t="shared" ref="D694" si="79">VLOOKUP(C694,$N$4:$O$77,2,FALSE)</f>
        <v>107</v>
      </c>
      <c r="E694" s="221">
        <v>1</v>
      </c>
      <c r="F694" s="291" t="s">
        <v>154</v>
      </c>
      <c r="G694" s="219" t="s">
        <v>155</v>
      </c>
      <c r="H694" s="280">
        <v>55</v>
      </c>
      <c r="I694" s="119">
        <f>IFERROR(H694/D694,"-")</f>
        <v>0.51401869158878499</v>
      </c>
      <c r="J694" s="281">
        <v>648202</v>
      </c>
      <c r="K694" s="231">
        <f t="shared" si="74"/>
        <v>11785.49090909091</v>
      </c>
      <c r="L694" s="122"/>
    </row>
    <row r="695" spans="2:12" ht="14.25" customHeight="1">
      <c r="B695" s="483"/>
      <c r="C695" s="461"/>
      <c r="D695" s="481"/>
      <c r="E695" s="222">
        <v>2</v>
      </c>
      <c r="F695" s="292" t="s">
        <v>244</v>
      </c>
      <c r="G695" s="262" t="s">
        <v>231</v>
      </c>
      <c r="H695" s="225">
        <v>49</v>
      </c>
      <c r="I695" s="125">
        <f>IFERROR(H695/D694,"-")</f>
        <v>0.45794392523364486</v>
      </c>
      <c r="J695" s="282">
        <v>6774836</v>
      </c>
      <c r="K695" s="232">
        <f t="shared" si="74"/>
        <v>138261.95918367346</v>
      </c>
      <c r="L695" s="122"/>
    </row>
    <row r="696" spans="2:12" ht="14.25" customHeight="1">
      <c r="B696" s="483"/>
      <c r="C696" s="461"/>
      <c r="D696" s="481"/>
      <c r="E696" s="222">
        <v>3</v>
      </c>
      <c r="F696" s="292" t="s">
        <v>246</v>
      </c>
      <c r="G696" s="220" t="s">
        <v>233</v>
      </c>
      <c r="H696" s="225">
        <v>38</v>
      </c>
      <c r="I696" s="125">
        <f>IFERROR(H696/D694,"-")</f>
        <v>0.35514018691588783</v>
      </c>
      <c r="J696" s="282">
        <v>5903842</v>
      </c>
      <c r="K696" s="232">
        <f t="shared" si="74"/>
        <v>155364.26315789475</v>
      </c>
      <c r="L696" s="122"/>
    </row>
    <row r="697" spans="2:12" ht="14.25" customHeight="1">
      <c r="B697" s="483"/>
      <c r="C697" s="461"/>
      <c r="D697" s="481"/>
      <c r="E697" s="222">
        <v>4</v>
      </c>
      <c r="F697" s="292" t="s">
        <v>152</v>
      </c>
      <c r="G697" s="220" t="s">
        <v>153</v>
      </c>
      <c r="H697" s="225">
        <v>31</v>
      </c>
      <c r="I697" s="125">
        <f>IFERROR(H697/D694,"-")</f>
        <v>0.28971962616822428</v>
      </c>
      <c r="J697" s="282">
        <v>550066</v>
      </c>
      <c r="K697" s="232">
        <f t="shared" si="74"/>
        <v>17744.064516129034</v>
      </c>
      <c r="L697" s="122"/>
    </row>
    <row r="698" spans="2:12" ht="14.25" customHeight="1">
      <c r="B698" s="483"/>
      <c r="C698" s="461"/>
      <c r="D698" s="481"/>
      <c r="E698" s="222">
        <v>5</v>
      </c>
      <c r="F698" s="292" t="s">
        <v>245</v>
      </c>
      <c r="G698" s="220" t="s">
        <v>232</v>
      </c>
      <c r="H698" s="225">
        <v>27</v>
      </c>
      <c r="I698" s="125">
        <f>IFERROR(H698/D694,"-")</f>
        <v>0.25233644859813081</v>
      </c>
      <c r="J698" s="282">
        <v>967992</v>
      </c>
      <c r="K698" s="232">
        <f t="shared" si="74"/>
        <v>35851.555555555555</v>
      </c>
      <c r="L698" s="122"/>
    </row>
    <row r="699" spans="2:12" ht="14.25" customHeight="1">
      <c r="B699" s="483"/>
      <c r="C699" s="461"/>
      <c r="D699" s="481"/>
      <c r="E699" s="222">
        <v>6</v>
      </c>
      <c r="F699" s="292" t="s">
        <v>249</v>
      </c>
      <c r="G699" s="220" t="s">
        <v>236</v>
      </c>
      <c r="H699" s="225">
        <v>26</v>
      </c>
      <c r="I699" s="125">
        <f>IFERROR(H699/D694,"-")</f>
        <v>0.24299065420560748</v>
      </c>
      <c r="J699" s="282">
        <v>314248</v>
      </c>
      <c r="K699" s="232">
        <f t="shared" si="74"/>
        <v>12086.461538461539</v>
      </c>
      <c r="L699" s="122"/>
    </row>
    <row r="700" spans="2:12" ht="14.25" customHeight="1">
      <c r="B700" s="483"/>
      <c r="C700" s="461"/>
      <c r="D700" s="481"/>
      <c r="E700" s="222">
        <v>7</v>
      </c>
      <c r="F700" s="292" t="s">
        <v>250</v>
      </c>
      <c r="G700" s="220" t="s">
        <v>237</v>
      </c>
      <c r="H700" s="225">
        <v>22</v>
      </c>
      <c r="I700" s="125">
        <f>IFERROR(H700/D694,"-")</f>
        <v>0.20560747663551401</v>
      </c>
      <c r="J700" s="282">
        <v>283852</v>
      </c>
      <c r="K700" s="232">
        <f t="shared" si="74"/>
        <v>12902.363636363636</v>
      </c>
      <c r="L700" s="122"/>
    </row>
    <row r="701" spans="2:12" ht="14.25" customHeight="1">
      <c r="B701" s="483"/>
      <c r="C701" s="461"/>
      <c r="D701" s="481"/>
      <c r="E701" s="222">
        <v>8</v>
      </c>
      <c r="F701" s="292" t="s">
        <v>150</v>
      </c>
      <c r="G701" s="220" t="s">
        <v>151</v>
      </c>
      <c r="H701" s="225">
        <v>19</v>
      </c>
      <c r="I701" s="125">
        <f>IFERROR(H701/D694,"-")</f>
        <v>0.17757009345794392</v>
      </c>
      <c r="J701" s="282">
        <v>1478612</v>
      </c>
      <c r="K701" s="232">
        <f t="shared" si="74"/>
        <v>77821.68421052632</v>
      </c>
      <c r="L701" s="122"/>
    </row>
    <row r="702" spans="2:12" ht="14.25" customHeight="1">
      <c r="B702" s="483"/>
      <c r="C702" s="461"/>
      <c r="D702" s="481"/>
      <c r="E702" s="222">
        <v>9</v>
      </c>
      <c r="F702" s="292" t="s">
        <v>156</v>
      </c>
      <c r="G702" s="220" t="s">
        <v>157</v>
      </c>
      <c r="H702" s="225">
        <v>18</v>
      </c>
      <c r="I702" s="125">
        <f>IFERROR(H702/D694,"-")</f>
        <v>0.16822429906542055</v>
      </c>
      <c r="J702" s="282">
        <v>4234538</v>
      </c>
      <c r="K702" s="232">
        <f t="shared" si="74"/>
        <v>235252.11111111112</v>
      </c>
      <c r="L702" s="122"/>
    </row>
    <row r="703" spans="2:12" ht="14.25" customHeight="1">
      <c r="B703" s="483"/>
      <c r="C703" s="462"/>
      <c r="D703" s="482"/>
      <c r="E703" s="252">
        <v>10</v>
      </c>
      <c r="F703" s="294" t="s">
        <v>189</v>
      </c>
      <c r="G703" s="286" t="s">
        <v>190</v>
      </c>
      <c r="H703" s="287">
        <v>17</v>
      </c>
      <c r="I703" s="253">
        <f>IFERROR(H703/D694,"-")</f>
        <v>0.15887850467289719</v>
      </c>
      <c r="J703" s="288">
        <v>4480410</v>
      </c>
      <c r="K703" s="254">
        <f t="shared" si="74"/>
        <v>263553.5294117647</v>
      </c>
      <c r="L703" s="122"/>
    </row>
    <row r="704" spans="2:12" ht="14.25" customHeight="1">
      <c r="B704" s="483">
        <v>71</v>
      </c>
      <c r="C704" s="460" t="s">
        <v>56</v>
      </c>
      <c r="D704" s="480">
        <f t="shared" ref="D704" si="80">VLOOKUP(C704,$N$4:$O$77,2,FALSE)</f>
        <v>219</v>
      </c>
      <c r="E704" s="221">
        <v>1</v>
      </c>
      <c r="F704" s="291" t="s">
        <v>244</v>
      </c>
      <c r="G704" s="219" t="s">
        <v>231</v>
      </c>
      <c r="H704" s="280">
        <v>70</v>
      </c>
      <c r="I704" s="119">
        <f>IFERROR(H704/D704,"-")</f>
        <v>0.31963470319634701</v>
      </c>
      <c r="J704" s="281">
        <v>10273128</v>
      </c>
      <c r="K704" s="231">
        <f t="shared" si="74"/>
        <v>146758.97142857141</v>
      </c>
      <c r="L704" s="122"/>
    </row>
    <row r="705" spans="2:12" ht="14.25" customHeight="1">
      <c r="B705" s="483"/>
      <c r="C705" s="461"/>
      <c r="D705" s="481"/>
      <c r="E705" s="222">
        <v>2</v>
      </c>
      <c r="F705" s="292" t="s">
        <v>154</v>
      </c>
      <c r="G705" s="262" t="s">
        <v>155</v>
      </c>
      <c r="H705" s="225">
        <v>70</v>
      </c>
      <c r="I705" s="125">
        <f>IFERROR(H705/D704,"-")</f>
        <v>0.31963470319634701</v>
      </c>
      <c r="J705" s="282">
        <v>641772</v>
      </c>
      <c r="K705" s="232">
        <f t="shared" si="74"/>
        <v>9168.1714285714279</v>
      </c>
      <c r="L705" s="122"/>
    </row>
    <row r="706" spans="2:12" ht="14.25" customHeight="1">
      <c r="B706" s="483"/>
      <c r="C706" s="461"/>
      <c r="D706" s="481"/>
      <c r="E706" s="222">
        <v>3</v>
      </c>
      <c r="F706" s="292" t="s">
        <v>246</v>
      </c>
      <c r="G706" s="220" t="s">
        <v>233</v>
      </c>
      <c r="H706" s="225">
        <v>67</v>
      </c>
      <c r="I706" s="125">
        <f>IFERROR(H706/D704,"-")</f>
        <v>0.30593607305936071</v>
      </c>
      <c r="J706" s="282">
        <v>30025988</v>
      </c>
      <c r="K706" s="232">
        <f t="shared" si="74"/>
        <v>448149.07462686568</v>
      </c>
      <c r="L706" s="122"/>
    </row>
    <row r="707" spans="2:12" ht="14.25" customHeight="1">
      <c r="B707" s="483"/>
      <c r="C707" s="461"/>
      <c r="D707" s="481"/>
      <c r="E707" s="222">
        <v>4</v>
      </c>
      <c r="F707" s="292" t="s">
        <v>245</v>
      </c>
      <c r="G707" s="220" t="s">
        <v>232</v>
      </c>
      <c r="H707" s="225">
        <v>53</v>
      </c>
      <c r="I707" s="125">
        <f>IFERROR(H707/D704,"-")</f>
        <v>0.24200913242009131</v>
      </c>
      <c r="J707" s="282">
        <v>2252116</v>
      </c>
      <c r="K707" s="232">
        <f t="shared" si="74"/>
        <v>42492.75471698113</v>
      </c>
      <c r="L707" s="122"/>
    </row>
    <row r="708" spans="2:12" ht="14.25" customHeight="1">
      <c r="B708" s="483"/>
      <c r="C708" s="461"/>
      <c r="D708" s="481"/>
      <c r="E708" s="222">
        <v>5</v>
      </c>
      <c r="F708" s="292" t="s">
        <v>150</v>
      </c>
      <c r="G708" s="220" t="s">
        <v>151</v>
      </c>
      <c r="H708" s="225">
        <v>42</v>
      </c>
      <c r="I708" s="125">
        <f>IFERROR(H708/D704,"-")</f>
        <v>0.19178082191780821</v>
      </c>
      <c r="J708" s="282">
        <v>2608558</v>
      </c>
      <c r="K708" s="232">
        <f t="shared" ref="K708:K743" si="81">IFERROR(J708/H708,"-")</f>
        <v>62108.523809523809</v>
      </c>
      <c r="L708" s="122"/>
    </row>
    <row r="709" spans="2:12" ht="14.25" customHeight="1">
      <c r="B709" s="483"/>
      <c r="C709" s="461"/>
      <c r="D709" s="481"/>
      <c r="E709" s="222">
        <v>6</v>
      </c>
      <c r="F709" s="292" t="s">
        <v>196</v>
      </c>
      <c r="G709" s="220" t="s">
        <v>197</v>
      </c>
      <c r="H709" s="225">
        <v>40</v>
      </c>
      <c r="I709" s="125">
        <f>IFERROR(H709/D704,"-")</f>
        <v>0.18264840182648401</v>
      </c>
      <c r="J709" s="282">
        <v>24068654</v>
      </c>
      <c r="K709" s="232">
        <f t="shared" si="81"/>
        <v>601716.35</v>
      </c>
      <c r="L709" s="122"/>
    </row>
    <row r="710" spans="2:12" ht="14.25" customHeight="1">
      <c r="B710" s="483"/>
      <c r="C710" s="461"/>
      <c r="D710" s="481"/>
      <c r="E710" s="222">
        <v>7</v>
      </c>
      <c r="F710" s="292" t="s">
        <v>249</v>
      </c>
      <c r="G710" s="220" t="s">
        <v>236</v>
      </c>
      <c r="H710" s="225">
        <v>37</v>
      </c>
      <c r="I710" s="125">
        <f>IFERROR(H710/D704,"-")</f>
        <v>0.16894977168949771</v>
      </c>
      <c r="J710" s="282">
        <v>5437936</v>
      </c>
      <c r="K710" s="232">
        <f t="shared" si="81"/>
        <v>146971.24324324325</v>
      </c>
      <c r="L710" s="122"/>
    </row>
    <row r="711" spans="2:12" ht="14.25" customHeight="1">
      <c r="B711" s="483"/>
      <c r="C711" s="461"/>
      <c r="D711" s="481"/>
      <c r="E711" s="222">
        <v>8</v>
      </c>
      <c r="F711" s="292" t="s">
        <v>247</v>
      </c>
      <c r="G711" s="220" t="s">
        <v>234</v>
      </c>
      <c r="H711" s="225">
        <v>35</v>
      </c>
      <c r="I711" s="125">
        <f>IFERROR(H711/D704,"-")</f>
        <v>0.15981735159817351</v>
      </c>
      <c r="J711" s="282">
        <v>9931320</v>
      </c>
      <c r="K711" s="232">
        <f t="shared" si="81"/>
        <v>283752</v>
      </c>
      <c r="L711" s="122"/>
    </row>
    <row r="712" spans="2:12" ht="14.25" customHeight="1">
      <c r="B712" s="483"/>
      <c r="C712" s="461"/>
      <c r="D712" s="481"/>
      <c r="E712" s="222">
        <v>9</v>
      </c>
      <c r="F712" s="292" t="s">
        <v>248</v>
      </c>
      <c r="G712" s="220" t="s">
        <v>235</v>
      </c>
      <c r="H712" s="225">
        <v>34</v>
      </c>
      <c r="I712" s="125">
        <f>IFERROR(H712/D704,"-")</f>
        <v>0.15525114155251141</v>
      </c>
      <c r="J712" s="282">
        <v>1282858</v>
      </c>
      <c r="K712" s="232">
        <f t="shared" si="81"/>
        <v>37731.117647058825</v>
      </c>
      <c r="L712" s="122"/>
    </row>
    <row r="713" spans="2:12" ht="14.25" customHeight="1">
      <c r="B713" s="483"/>
      <c r="C713" s="461"/>
      <c r="D713" s="482"/>
      <c r="E713" s="223">
        <v>10</v>
      </c>
      <c r="F713" s="293" t="s">
        <v>253</v>
      </c>
      <c r="G713" s="257" t="s">
        <v>240</v>
      </c>
      <c r="H713" s="226">
        <v>32</v>
      </c>
      <c r="I713" s="132">
        <f>IFERROR(H713/D704,"-")</f>
        <v>0.14611872146118721</v>
      </c>
      <c r="J713" s="284">
        <v>37816352</v>
      </c>
      <c r="K713" s="233">
        <f t="shared" si="81"/>
        <v>1181761</v>
      </c>
      <c r="L713" s="122"/>
    </row>
    <row r="714" spans="2:12" ht="14.25" customHeight="1">
      <c r="B714" s="483">
        <v>72</v>
      </c>
      <c r="C714" s="484" t="s">
        <v>32</v>
      </c>
      <c r="D714" s="480">
        <f t="shared" ref="D714" si="82">VLOOKUP(C714,$N$4:$O$77,2,FALSE)</f>
        <v>143</v>
      </c>
      <c r="E714" s="221">
        <v>1</v>
      </c>
      <c r="F714" s="291" t="s">
        <v>244</v>
      </c>
      <c r="G714" s="219" t="s">
        <v>231</v>
      </c>
      <c r="H714" s="280">
        <v>54</v>
      </c>
      <c r="I714" s="119">
        <f>IFERROR(H714/D714,"-")</f>
        <v>0.3776223776223776</v>
      </c>
      <c r="J714" s="281">
        <v>3814362</v>
      </c>
      <c r="K714" s="231">
        <f t="shared" si="81"/>
        <v>70636.333333333328</v>
      </c>
      <c r="L714" s="122"/>
    </row>
    <row r="715" spans="2:12" ht="14.25" customHeight="1">
      <c r="B715" s="483"/>
      <c r="C715" s="484"/>
      <c r="D715" s="481"/>
      <c r="E715" s="222">
        <v>2</v>
      </c>
      <c r="F715" s="292" t="s">
        <v>154</v>
      </c>
      <c r="G715" s="262" t="s">
        <v>155</v>
      </c>
      <c r="H715" s="225">
        <v>52</v>
      </c>
      <c r="I715" s="125">
        <f>IFERROR(H715/D714,"-")</f>
        <v>0.36363636363636365</v>
      </c>
      <c r="J715" s="282">
        <v>1469710</v>
      </c>
      <c r="K715" s="232">
        <f t="shared" si="81"/>
        <v>28263.653846153848</v>
      </c>
      <c r="L715" s="122"/>
    </row>
    <row r="716" spans="2:12" ht="14.25" customHeight="1">
      <c r="B716" s="483"/>
      <c r="C716" s="484"/>
      <c r="D716" s="481"/>
      <c r="E716" s="222">
        <v>3</v>
      </c>
      <c r="F716" s="292" t="s">
        <v>246</v>
      </c>
      <c r="G716" s="220" t="s">
        <v>233</v>
      </c>
      <c r="H716" s="225">
        <v>48</v>
      </c>
      <c r="I716" s="125">
        <f>IFERROR(H716/D714,"-")</f>
        <v>0.33566433566433568</v>
      </c>
      <c r="J716" s="282">
        <v>33271898</v>
      </c>
      <c r="K716" s="232">
        <f t="shared" si="81"/>
        <v>693164.54166666663</v>
      </c>
      <c r="L716" s="122"/>
    </row>
    <row r="717" spans="2:12" ht="14.25" customHeight="1">
      <c r="B717" s="483"/>
      <c r="C717" s="484"/>
      <c r="D717" s="481"/>
      <c r="E717" s="222">
        <v>4</v>
      </c>
      <c r="F717" s="292" t="s">
        <v>196</v>
      </c>
      <c r="G717" s="220" t="s">
        <v>197</v>
      </c>
      <c r="H717" s="225">
        <v>42</v>
      </c>
      <c r="I717" s="125">
        <f>IFERROR(H717/D714,"-")</f>
        <v>0.2937062937062937</v>
      </c>
      <c r="J717" s="282">
        <v>29409520</v>
      </c>
      <c r="K717" s="232">
        <f t="shared" si="81"/>
        <v>700226.66666666663</v>
      </c>
      <c r="L717" s="122"/>
    </row>
    <row r="718" spans="2:12" ht="14.25" customHeight="1">
      <c r="B718" s="483"/>
      <c r="C718" s="484"/>
      <c r="D718" s="481"/>
      <c r="E718" s="222">
        <v>5</v>
      </c>
      <c r="F718" s="292" t="s">
        <v>189</v>
      </c>
      <c r="G718" s="220" t="s">
        <v>190</v>
      </c>
      <c r="H718" s="225">
        <v>36</v>
      </c>
      <c r="I718" s="125">
        <f>IFERROR(H718/D714,"-")</f>
        <v>0.25174825174825177</v>
      </c>
      <c r="J718" s="282">
        <v>31047118</v>
      </c>
      <c r="K718" s="232">
        <f t="shared" si="81"/>
        <v>862419.9444444445</v>
      </c>
      <c r="L718" s="122"/>
    </row>
    <row r="719" spans="2:12" ht="14.25" customHeight="1">
      <c r="B719" s="483"/>
      <c r="C719" s="484"/>
      <c r="D719" s="481"/>
      <c r="E719" s="222">
        <v>6</v>
      </c>
      <c r="F719" s="292" t="s">
        <v>245</v>
      </c>
      <c r="G719" s="220" t="s">
        <v>232</v>
      </c>
      <c r="H719" s="225">
        <v>36</v>
      </c>
      <c r="I719" s="125">
        <f>IFERROR(H719/D714,"-")</f>
        <v>0.25174825174825177</v>
      </c>
      <c r="J719" s="282">
        <v>3181248</v>
      </c>
      <c r="K719" s="232">
        <f t="shared" si="81"/>
        <v>88368</v>
      </c>
      <c r="L719" s="122"/>
    </row>
    <row r="720" spans="2:12" ht="14.25" customHeight="1">
      <c r="B720" s="483"/>
      <c r="C720" s="484"/>
      <c r="D720" s="481"/>
      <c r="E720" s="222">
        <v>7</v>
      </c>
      <c r="F720" s="292" t="s">
        <v>247</v>
      </c>
      <c r="G720" s="220" t="s">
        <v>234</v>
      </c>
      <c r="H720" s="225">
        <v>31</v>
      </c>
      <c r="I720" s="125">
        <f>IFERROR(H720/D714,"-")</f>
        <v>0.21678321678321677</v>
      </c>
      <c r="J720" s="282">
        <v>7732162</v>
      </c>
      <c r="K720" s="232">
        <f t="shared" si="81"/>
        <v>249424.5806451613</v>
      </c>
      <c r="L720" s="122"/>
    </row>
    <row r="721" spans="2:12" ht="14.25" customHeight="1">
      <c r="B721" s="483"/>
      <c r="C721" s="484"/>
      <c r="D721" s="481"/>
      <c r="E721" s="222">
        <v>8</v>
      </c>
      <c r="F721" s="292" t="s">
        <v>248</v>
      </c>
      <c r="G721" s="220" t="s">
        <v>235</v>
      </c>
      <c r="H721" s="225">
        <v>26</v>
      </c>
      <c r="I721" s="125">
        <f>IFERROR(H721/D714,"-")</f>
        <v>0.18181818181818182</v>
      </c>
      <c r="J721" s="282">
        <v>1164830</v>
      </c>
      <c r="K721" s="232">
        <f t="shared" si="81"/>
        <v>44801.153846153844</v>
      </c>
      <c r="L721" s="122"/>
    </row>
    <row r="722" spans="2:12" ht="14.25" customHeight="1">
      <c r="B722" s="483"/>
      <c r="C722" s="484"/>
      <c r="D722" s="481"/>
      <c r="E722" s="222">
        <v>9</v>
      </c>
      <c r="F722" s="292" t="s">
        <v>192</v>
      </c>
      <c r="G722" s="220" t="s">
        <v>193</v>
      </c>
      <c r="H722" s="225">
        <v>24</v>
      </c>
      <c r="I722" s="125">
        <f>IFERROR(H722/D714,"-")</f>
        <v>0.16783216783216784</v>
      </c>
      <c r="J722" s="282">
        <v>6297832</v>
      </c>
      <c r="K722" s="232">
        <f t="shared" si="81"/>
        <v>262409.66666666669</v>
      </c>
      <c r="L722" s="122"/>
    </row>
    <row r="723" spans="2:12" ht="14.25" customHeight="1">
      <c r="B723" s="483"/>
      <c r="C723" s="484"/>
      <c r="D723" s="482"/>
      <c r="E723" s="252">
        <v>10</v>
      </c>
      <c r="F723" s="294" t="s">
        <v>150</v>
      </c>
      <c r="G723" s="286" t="s">
        <v>151</v>
      </c>
      <c r="H723" s="287">
        <v>23</v>
      </c>
      <c r="I723" s="253">
        <f>IFERROR(H723/D714,"-")</f>
        <v>0.16083916083916083</v>
      </c>
      <c r="J723" s="288">
        <v>800740</v>
      </c>
      <c r="K723" s="254">
        <f t="shared" si="81"/>
        <v>34814.782608695656</v>
      </c>
      <c r="L723" s="122"/>
    </row>
    <row r="724" spans="2:12" ht="14.25" customHeight="1">
      <c r="B724" s="483">
        <v>73</v>
      </c>
      <c r="C724" s="484" t="s">
        <v>33</v>
      </c>
      <c r="D724" s="480">
        <f t="shared" ref="D724" si="83">VLOOKUP(C724,$N$4:$O$77,2,FALSE)</f>
        <v>189</v>
      </c>
      <c r="E724" s="221">
        <v>1</v>
      </c>
      <c r="F724" s="291" t="s">
        <v>244</v>
      </c>
      <c r="G724" s="219" t="s">
        <v>231</v>
      </c>
      <c r="H724" s="280">
        <v>78</v>
      </c>
      <c r="I724" s="119">
        <f>IFERROR(H724/D724,"-")</f>
        <v>0.41269841269841268</v>
      </c>
      <c r="J724" s="281">
        <v>2903130</v>
      </c>
      <c r="K724" s="231">
        <f t="shared" si="81"/>
        <v>37219.615384615383</v>
      </c>
      <c r="L724" s="122"/>
    </row>
    <row r="725" spans="2:12" ht="14.25" customHeight="1">
      <c r="B725" s="483"/>
      <c r="C725" s="484"/>
      <c r="D725" s="481"/>
      <c r="E725" s="222">
        <v>2</v>
      </c>
      <c r="F725" s="292" t="s">
        <v>154</v>
      </c>
      <c r="G725" s="262" t="s">
        <v>155</v>
      </c>
      <c r="H725" s="225">
        <v>68</v>
      </c>
      <c r="I725" s="125">
        <f>IFERROR(H725/D724,"-")</f>
        <v>0.35978835978835977</v>
      </c>
      <c r="J725" s="282">
        <v>1234410</v>
      </c>
      <c r="K725" s="232">
        <f t="shared" si="81"/>
        <v>18153.088235294119</v>
      </c>
      <c r="L725" s="122"/>
    </row>
    <row r="726" spans="2:12" ht="14.25" customHeight="1">
      <c r="B726" s="483"/>
      <c r="C726" s="484"/>
      <c r="D726" s="481"/>
      <c r="E726" s="222">
        <v>3</v>
      </c>
      <c r="F726" s="292" t="s">
        <v>245</v>
      </c>
      <c r="G726" s="220" t="s">
        <v>232</v>
      </c>
      <c r="H726" s="225">
        <v>55</v>
      </c>
      <c r="I726" s="125">
        <f>IFERROR(H726/D724,"-")</f>
        <v>0.29100529100529099</v>
      </c>
      <c r="J726" s="282">
        <v>3805542</v>
      </c>
      <c r="K726" s="232">
        <f t="shared" si="81"/>
        <v>69191.672727272729</v>
      </c>
      <c r="L726" s="122"/>
    </row>
    <row r="727" spans="2:12" ht="14.25" customHeight="1">
      <c r="B727" s="483"/>
      <c r="C727" s="484"/>
      <c r="D727" s="481"/>
      <c r="E727" s="222">
        <v>4</v>
      </c>
      <c r="F727" s="292" t="s">
        <v>246</v>
      </c>
      <c r="G727" s="220" t="s">
        <v>233</v>
      </c>
      <c r="H727" s="225">
        <v>53</v>
      </c>
      <c r="I727" s="125">
        <f>IFERROR(H727/D724,"-")</f>
        <v>0.28042328042328041</v>
      </c>
      <c r="J727" s="282">
        <v>31456040</v>
      </c>
      <c r="K727" s="232">
        <f t="shared" si="81"/>
        <v>593510.1886792453</v>
      </c>
      <c r="L727" s="122"/>
    </row>
    <row r="728" spans="2:12" ht="14.25" customHeight="1">
      <c r="B728" s="483"/>
      <c r="C728" s="484"/>
      <c r="D728" s="481"/>
      <c r="E728" s="222">
        <v>5</v>
      </c>
      <c r="F728" s="292" t="s">
        <v>196</v>
      </c>
      <c r="G728" s="220" t="s">
        <v>197</v>
      </c>
      <c r="H728" s="225">
        <v>41</v>
      </c>
      <c r="I728" s="125">
        <f>IFERROR(H728/D724,"-")</f>
        <v>0.21693121693121692</v>
      </c>
      <c r="J728" s="282">
        <v>28933182</v>
      </c>
      <c r="K728" s="232">
        <f t="shared" si="81"/>
        <v>705687.36585365853</v>
      </c>
      <c r="L728" s="122"/>
    </row>
    <row r="729" spans="2:12" ht="14.25" customHeight="1">
      <c r="B729" s="483"/>
      <c r="C729" s="484"/>
      <c r="D729" s="481"/>
      <c r="E729" s="222">
        <v>6</v>
      </c>
      <c r="F729" s="292" t="s">
        <v>248</v>
      </c>
      <c r="G729" s="220" t="s">
        <v>235</v>
      </c>
      <c r="H729" s="225">
        <v>39</v>
      </c>
      <c r="I729" s="125">
        <f>IFERROR(H729/D724,"-")</f>
        <v>0.20634920634920634</v>
      </c>
      <c r="J729" s="282">
        <v>3182992</v>
      </c>
      <c r="K729" s="232">
        <f t="shared" si="81"/>
        <v>81615.179487179485</v>
      </c>
      <c r="L729" s="122"/>
    </row>
    <row r="730" spans="2:12" ht="14.25" customHeight="1">
      <c r="B730" s="483"/>
      <c r="C730" s="484"/>
      <c r="D730" s="481"/>
      <c r="E730" s="222">
        <v>7</v>
      </c>
      <c r="F730" s="292" t="s">
        <v>189</v>
      </c>
      <c r="G730" s="220" t="s">
        <v>190</v>
      </c>
      <c r="H730" s="225">
        <v>32</v>
      </c>
      <c r="I730" s="125">
        <f>IFERROR(H730/D724,"-")</f>
        <v>0.1693121693121693</v>
      </c>
      <c r="J730" s="282">
        <v>24788814</v>
      </c>
      <c r="K730" s="232">
        <f t="shared" si="81"/>
        <v>774650.4375</v>
      </c>
      <c r="L730" s="122"/>
    </row>
    <row r="731" spans="2:12" ht="14.25" customHeight="1">
      <c r="B731" s="483"/>
      <c r="C731" s="484"/>
      <c r="D731" s="481"/>
      <c r="E731" s="222">
        <v>8</v>
      </c>
      <c r="F731" s="292" t="s">
        <v>249</v>
      </c>
      <c r="G731" s="220" t="s">
        <v>236</v>
      </c>
      <c r="H731" s="225">
        <v>28</v>
      </c>
      <c r="I731" s="125">
        <f>IFERROR(H731/D724,"-")</f>
        <v>0.14814814814814814</v>
      </c>
      <c r="J731" s="282">
        <v>358784</v>
      </c>
      <c r="K731" s="232">
        <f t="shared" si="81"/>
        <v>12813.714285714286</v>
      </c>
      <c r="L731" s="122"/>
    </row>
    <row r="732" spans="2:12" ht="14.25" customHeight="1">
      <c r="B732" s="483"/>
      <c r="C732" s="484"/>
      <c r="D732" s="481"/>
      <c r="E732" s="222">
        <v>9</v>
      </c>
      <c r="F732" s="292" t="s">
        <v>150</v>
      </c>
      <c r="G732" s="220" t="s">
        <v>151</v>
      </c>
      <c r="H732" s="225">
        <v>27</v>
      </c>
      <c r="I732" s="125">
        <f>IFERROR(H732/D724,"-")</f>
        <v>0.14285714285714285</v>
      </c>
      <c r="J732" s="282">
        <v>1057380</v>
      </c>
      <c r="K732" s="232">
        <f t="shared" si="81"/>
        <v>39162.222222222219</v>
      </c>
      <c r="L732" s="122"/>
    </row>
    <row r="733" spans="2:12" ht="14.25" customHeight="1">
      <c r="B733" s="483"/>
      <c r="C733" s="484"/>
      <c r="D733" s="482"/>
      <c r="E733" s="223">
        <v>10</v>
      </c>
      <c r="F733" s="293" t="s">
        <v>251</v>
      </c>
      <c r="G733" s="257" t="s">
        <v>238</v>
      </c>
      <c r="H733" s="226">
        <v>24</v>
      </c>
      <c r="I733" s="132">
        <f>IFERROR(H733/D724,"-")</f>
        <v>0.12698412698412698</v>
      </c>
      <c r="J733" s="284">
        <v>6757236</v>
      </c>
      <c r="K733" s="233">
        <f t="shared" si="81"/>
        <v>281551.5</v>
      </c>
      <c r="L733" s="122"/>
    </row>
    <row r="734" spans="2:12" ht="14.25" customHeight="1">
      <c r="B734" s="457">
        <v>74</v>
      </c>
      <c r="C734" s="460" t="s">
        <v>34</v>
      </c>
      <c r="D734" s="480">
        <f t="shared" ref="D734" si="84">VLOOKUP(C734,$N$4:$O$77,2,FALSE)</f>
        <v>73</v>
      </c>
      <c r="E734" s="221">
        <v>1</v>
      </c>
      <c r="F734" s="291" t="s">
        <v>244</v>
      </c>
      <c r="G734" s="219" t="s">
        <v>231</v>
      </c>
      <c r="H734" s="280">
        <v>30</v>
      </c>
      <c r="I734" s="119">
        <f>IFERROR(H734/D734,"-")</f>
        <v>0.41095890410958902</v>
      </c>
      <c r="J734" s="281">
        <v>6381044</v>
      </c>
      <c r="K734" s="231">
        <f t="shared" si="81"/>
        <v>212701.46666666667</v>
      </c>
      <c r="L734" s="122"/>
    </row>
    <row r="735" spans="2:12" ht="14.25" customHeight="1">
      <c r="B735" s="458"/>
      <c r="C735" s="461"/>
      <c r="D735" s="481"/>
      <c r="E735" s="222">
        <v>2</v>
      </c>
      <c r="F735" s="292" t="s">
        <v>154</v>
      </c>
      <c r="G735" s="262" t="s">
        <v>155</v>
      </c>
      <c r="H735" s="225">
        <v>26</v>
      </c>
      <c r="I735" s="125">
        <f>IFERROR(H735/D734,"-")</f>
        <v>0.35616438356164382</v>
      </c>
      <c r="J735" s="282">
        <v>591440</v>
      </c>
      <c r="K735" s="232">
        <f t="shared" si="81"/>
        <v>22747.692307692309</v>
      </c>
      <c r="L735" s="122"/>
    </row>
    <row r="736" spans="2:12" ht="14.25" customHeight="1">
      <c r="B736" s="458"/>
      <c r="C736" s="461"/>
      <c r="D736" s="481"/>
      <c r="E736" s="222">
        <v>3</v>
      </c>
      <c r="F736" s="292" t="s">
        <v>246</v>
      </c>
      <c r="G736" s="220" t="s">
        <v>233</v>
      </c>
      <c r="H736" s="225">
        <v>21</v>
      </c>
      <c r="I736" s="125">
        <f>IFERROR(H736/D734,"-")</f>
        <v>0.28767123287671231</v>
      </c>
      <c r="J736" s="282">
        <v>2157426</v>
      </c>
      <c r="K736" s="232">
        <f t="shared" si="81"/>
        <v>102734.57142857143</v>
      </c>
      <c r="L736" s="122"/>
    </row>
    <row r="737" spans="2:12" ht="14.25" customHeight="1">
      <c r="B737" s="458"/>
      <c r="C737" s="461"/>
      <c r="D737" s="481"/>
      <c r="E737" s="222">
        <v>4</v>
      </c>
      <c r="F737" s="292" t="s">
        <v>245</v>
      </c>
      <c r="G737" s="220" t="s">
        <v>232</v>
      </c>
      <c r="H737" s="225">
        <v>19</v>
      </c>
      <c r="I737" s="125">
        <f>IFERROR(H737/D734,"-")</f>
        <v>0.26027397260273971</v>
      </c>
      <c r="J737" s="282">
        <v>652552</v>
      </c>
      <c r="K737" s="232">
        <f t="shared" si="81"/>
        <v>34344.84210526316</v>
      </c>
      <c r="L737" s="122"/>
    </row>
    <row r="738" spans="2:12" ht="14.25" customHeight="1">
      <c r="B738" s="458"/>
      <c r="C738" s="461"/>
      <c r="D738" s="481"/>
      <c r="E738" s="222">
        <v>5</v>
      </c>
      <c r="F738" s="292" t="s">
        <v>249</v>
      </c>
      <c r="G738" s="220" t="s">
        <v>236</v>
      </c>
      <c r="H738" s="225">
        <v>18</v>
      </c>
      <c r="I738" s="125">
        <f>IFERROR(H738/D734,"-")</f>
        <v>0.24657534246575341</v>
      </c>
      <c r="J738" s="282">
        <v>429300</v>
      </c>
      <c r="K738" s="232">
        <f t="shared" si="81"/>
        <v>23850</v>
      </c>
      <c r="L738" s="122"/>
    </row>
    <row r="739" spans="2:12" ht="14.25" customHeight="1">
      <c r="B739" s="458"/>
      <c r="C739" s="461"/>
      <c r="D739" s="481"/>
      <c r="E739" s="222">
        <v>6</v>
      </c>
      <c r="F739" s="292" t="s">
        <v>196</v>
      </c>
      <c r="G739" s="220" t="s">
        <v>197</v>
      </c>
      <c r="H739" s="225">
        <v>15</v>
      </c>
      <c r="I739" s="125">
        <f>IFERROR(H739/D734,"-")</f>
        <v>0.20547945205479451</v>
      </c>
      <c r="J739" s="282">
        <v>15457540</v>
      </c>
      <c r="K739" s="232">
        <f t="shared" si="81"/>
        <v>1030502.6666666666</v>
      </c>
      <c r="L739" s="122"/>
    </row>
    <row r="740" spans="2:12" ht="14.25" customHeight="1">
      <c r="B740" s="458"/>
      <c r="C740" s="461"/>
      <c r="D740" s="481"/>
      <c r="E740" s="222">
        <v>7</v>
      </c>
      <c r="F740" s="292" t="s">
        <v>247</v>
      </c>
      <c r="G740" s="220" t="s">
        <v>234</v>
      </c>
      <c r="H740" s="225">
        <v>15</v>
      </c>
      <c r="I740" s="125">
        <f>IFERROR(H740/D734,"-")</f>
        <v>0.20547945205479451</v>
      </c>
      <c r="J740" s="282">
        <v>957512</v>
      </c>
      <c r="K740" s="232">
        <f t="shared" si="81"/>
        <v>63834.133333333331</v>
      </c>
      <c r="L740" s="122"/>
    </row>
    <row r="741" spans="2:12" ht="14.25" customHeight="1">
      <c r="B741" s="458"/>
      <c r="C741" s="461"/>
      <c r="D741" s="481"/>
      <c r="E741" s="222">
        <v>8</v>
      </c>
      <c r="F741" s="292" t="s">
        <v>248</v>
      </c>
      <c r="G741" s="220" t="s">
        <v>235</v>
      </c>
      <c r="H741" s="225">
        <v>12</v>
      </c>
      <c r="I741" s="125">
        <f>IFERROR(H741/D734,"-")</f>
        <v>0.16438356164383561</v>
      </c>
      <c r="J741" s="282">
        <v>748652</v>
      </c>
      <c r="K741" s="232">
        <f t="shared" si="81"/>
        <v>62387.666666666664</v>
      </c>
      <c r="L741" s="122"/>
    </row>
    <row r="742" spans="2:12" ht="14.25" customHeight="1">
      <c r="B742" s="458"/>
      <c r="C742" s="461"/>
      <c r="D742" s="481"/>
      <c r="E742" s="222">
        <v>9</v>
      </c>
      <c r="F742" s="292" t="s">
        <v>194</v>
      </c>
      <c r="G742" s="220" t="s">
        <v>195</v>
      </c>
      <c r="H742" s="225">
        <v>11</v>
      </c>
      <c r="I742" s="125">
        <f>IFERROR(H742/D734,"-")</f>
        <v>0.15068493150684931</v>
      </c>
      <c r="J742" s="282">
        <v>320688</v>
      </c>
      <c r="K742" s="232">
        <f t="shared" si="81"/>
        <v>29153.454545454544</v>
      </c>
      <c r="L742" s="122"/>
    </row>
    <row r="743" spans="2:12" ht="14.25" customHeight="1" thickBot="1">
      <c r="B743" s="458"/>
      <c r="C743" s="461"/>
      <c r="D743" s="481"/>
      <c r="E743" s="223">
        <v>10</v>
      </c>
      <c r="F743" s="293" t="s">
        <v>253</v>
      </c>
      <c r="G743" s="257" t="s">
        <v>240</v>
      </c>
      <c r="H743" s="226">
        <v>10</v>
      </c>
      <c r="I743" s="132">
        <f>IFERROR(H743/D734,"-")</f>
        <v>0.13698630136986301</v>
      </c>
      <c r="J743" s="284">
        <v>11330672</v>
      </c>
      <c r="K743" s="233">
        <f t="shared" si="81"/>
        <v>1133067.2</v>
      </c>
      <c r="L743" s="122"/>
    </row>
    <row r="744" spans="2:12" ht="14.25" customHeight="1" thickTop="1">
      <c r="B744" s="485" t="s">
        <v>182</v>
      </c>
      <c r="C744" s="486"/>
      <c r="D744" s="490">
        <f>地区別_疑い患者の状況!O12</f>
        <v>124704</v>
      </c>
      <c r="E744" s="224">
        <v>1</v>
      </c>
      <c r="F744" s="236">
        <f>地区別_疑い患者の状況!F84</f>
        <v>1113</v>
      </c>
      <c r="G744" s="338" t="str">
        <f>地区別_疑い患者の状況!G84</f>
        <v>その他の消化器系の疾患</v>
      </c>
      <c r="H744" s="228">
        <f>地区別_疑い患者の状況!H84</f>
        <v>49325</v>
      </c>
      <c r="I744" s="145">
        <f>地区別_疑い患者の状況!I84</f>
        <v>0.39553663074159612</v>
      </c>
      <c r="J744" s="229">
        <f>地区別_疑い患者の状況!J84</f>
        <v>8212066820</v>
      </c>
      <c r="K744" s="234">
        <f>地区別_疑い患者の状況!K84</f>
        <v>166488.9370501774</v>
      </c>
      <c r="L744" s="122"/>
    </row>
    <row r="745" spans="2:12" ht="14.25" customHeight="1">
      <c r="B745" s="487"/>
      <c r="C745" s="488"/>
      <c r="D745" s="491"/>
      <c r="E745" s="222">
        <v>2</v>
      </c>
      <c r="F745" s="235" t="str">
        <f>地区別_疑い患者の状況!F85</f>
        <v>0901</v>
      </c>
      <c r="G745" s="262" t="str">
        <f>地区別_疑い患者の状況!G85</f>
        <v>高血圧性疾患</v>
      </c>
      <c r="H745" s="225">
        <f>地区別_疑い患者の状況!H85</f>
        <v>46939</v>
      </c>
      <c r="I745" s="125">
        <f>地区別_疑い患者の状況!I85</f>
        <v>0.37640332306902746</v>
      </c>
      <c r="J745" s="230">
        <f>地区別_疑い患者の状況!J85</f>
        <v>861313156</v>
      </c>
      <c r="K745" s="232">
        <f>地区別_疑い患者の状況!K85</f>
        <v>18349.627303521593</v>
      </c>
      <c r="L745" s="122"/>
    </row>
    <row r="746" spans="2:12" ht="14.25" customHeight="1">
      <c r="B746" s="487"/>
      <c r="C746" s="488"/>
      <c r="D746" s="491"/>
      <c r="E746" s="222">
        <v>3</v>
      </c>
      <c r="F746" s="235">
        <f>地区別_疑い患者の状況!F86</f>
        <v>1800</v>
      </c>
      <c r="G746" s="220" t="str">
        <f>地区別_疑い患者の状況!G86</f>
        <v>症状，徴候及び異常臨床所見・異常検査所見で他に分類されないもの</v>
      </c>
      <c r="H746" s="225">
        <f>地区別_疑い患者の状況!H86</f>
        <v>39750</v>
      </c>
      <c r="I746" s="125">
        <f>地区別_疑い患者の状況!I86</f>
        <v>0.31875481139337952</v>
      </c>
      <c r="J746" s="230">
        <f>地区別_疑い患者の状況!J86</f>
        <v>1879699232</v>
      </c>
      <c r="K746" s="232">
        <f>地区別_疑い患者の状況!K86</f>
        <v>47288.030993710694</v>
      </c>
      <c r="L746" s="122"/>
    </row>
    <row r="747" spans="2:12" ht="14.25" customHeight="1">
      <c r="B747" s="487"/>
      <c r="C747" s="488"/>
      <c r="D747" s="491"/>
      <c r="E747" s="222">
        <v>4</v>
      </c>
      <c r="F747" s="235" t="str">
        <f>地区別_疑い患者の状況!F87</f>
        <v>0903</v>
      </c>
      <c r="G747" s="220" t="str">
        <f>地区別_疑い患者の状況!G87</f>
        <v>その他の心疾患</v>
      </c>
      <c r="H747" s="225">
        <f>地区別_疑い患者の状況!H87</f>
        <v>39260</v>
      </c>
      <c r="I747" s="125">
        <f>地区別_疑い患者の状況!I87</f>
        <v>0.31482550680010263</v>
      </c>
      <c r="J747" s="230">
        <f>地区別_疑い患者の状況!J87</f>
        <v>17570005114</v>
      </c>
      <c r="K747" s="232">
        <f>地区別_疑い患者の状況!K87</f>
        <v>447529.42215995927</v>
      </c>
      <c r="L747" s="122"/>
    </row>
    <row r="748" spans="2:12" ht="14.25" customHeight="1">
      <c r="B748" s="487"/>
      <c r="C748" s="488"/>
      <c r="D748" s="491"/>
      <c r="E748" s="222">
        <v>5</v>
      </c>
      <c r="F748" s="235">
        <f>地区別_疑い患者の状況!F88</f>
        <v>1011</v>
      </c>
      <c r="G748" s="220" t="str">
        <f>地区別_疑い患者の状況!G88</f>
        <v>その他の呼吸器系の疾患</v>
      </c>
      <c r="H748" s="225">
        <f>地区別_疑い患者の状況!H88</f>
        <v>26659</v>
      </c>
      <c r="I748" s="125">
        <f>地区別_疑い患者の状況!I88</f>
        <v>0.21377822684115988</v>
      </c>
      <c r="J748" s="230">
        <f>地区別_疑い患者の状況!J88</f>
        <v>15334178506</v>
      </c>
      <c r="K748" s="232">
        <f>地区別_疑い患者の状況!K88</f>
        <v>575197.06313065009</v>
      </c>
      <c r="L748" s="122"/>
    </row>
    <row r="749" spans="2:12" ht="14.25" customHeight="1">
      <c r="B749" s="487"/>
      <c r="C749" s="488"/>
      <c r="D749" s="491"/>
      <c r="E749" s="222">
        <v>6</v>
      </c>
      <c r="F749" s="235">
        <f>地区別_疑い患者の状況!F89</f>
        <v>1310</v>
      </c>
      <c r="G749" s="220" t="str">
        <f>地区別_疑い患者の状況!G89</f>
        <v>その他の筋骨格系及び結合組織の疾患</v>
      </c>
      <c r="H749" s="225">
        <f>地区別_疑い患者の状況!H89</f>
        <v>24119</v>
      </c>
      <c r="I749" s="125">
        <f>地区別_疑い患者の状況!I89</f>
        <v>0.19340999486784707</v>
      </c>
      <c r="J749" s="230">
        <f>地区別_疑い患者の状況!J89</f>
        <v>5024663902</v>
      </c>
      <c r="K749" s="232">
        <f>地区別_疑い患者の状況!K89</f>
        <v>208328.03607114722</v>
      </c>
      <c r="L749" s="122"/>
    </row>
    <row r="750" spans="2:12" ht="14.25" customHeight="1">
      <c r="B750" s="487"/>
      <c r="C750" s="488"/>
      <c r="D750" s="491"/>
      <c r="E750" s="222">
        <v>7</v>
      </c>
      <c r="F750" s="235" t="str">
        <f>地区別_疑い患者の状況!F90</f>
        <v>0404</v>
      </c>
      <c r="G750" s="220" t="str">
        <f>地区別_疑い患者の状況!G90</f>
        <v>その他の内分泌，栄養及び代謝疾患</v>
      </c>
      <c r="H750" s="225">
        <f>地区別_疑い患者の状況!H90</f>
        <v>23530</v>
      </c>
      <c r="I750" s="125">
        <f>地区別_疑い患者の状況!I90</f>
        <v>0.18868681036694893</v>
      </c>
      <c r="J750" s="230">
        <f>地区別_疑い患者の状況!J90</f>
        <v>1602551420</v>
      </c>
      <c r="K750" s="232">
        <f>地区別_疑い患者の状況!K90</f>
        <v>68106.732681682959</v>
      </c>
      <c r="L750" s="122"/>
    </row>
    <row r="751" spans="2:12" ht="14.25" customHeight="1">
      <c r="B751" s="487"/>
      <c r="C751" s="488"/>
      <c r="D751" s="491"/>
      <c r="E751" s="222">
        <v>8</v>
      </c>
      <c r="F751" s="235" t="str">
        <f>地区別_疑い患者の状況!F91</f>
        <v>0606</v>
      </c>
      <c r="G751" s="220" t="str">
        <f>地区別_疑い患者の状況!G91</f>
        <v>その他の神経系の疾患</v>
      </c>
      <c r="H751" s="225">
        <f>地区別_疑い患者の状況!H91</f>
        <v>23196</v>
      </c>
      <c r="I751" s="125">
        <f>地区別_疑い患者の状況!I91</f>
        <v>0.18600846805234797</v>
      </c>
      <c r="J751" s="230">
        <f>地区別_疑い患者の状況!J91</f>
        <v>2120008116</v>
      </c>
      <c r="K751" s="232">
        <f>地区別_疑い患者の状況!K91</f>
        <v>91395.418003103987</v>
      </c>
      <c r="L751" s="122"/>
    </row>
    <row r="752" spans="2:12" ht="14.25" customHeight="1">
      <c r="B752" s="487"/>
      <c r="C752" s="488"/>
      <c r="D752" s="491"/>
      <c r="E752" s="222">
        <v>9</v>
      </c>
      <c r="F752" s="235" t="str">
        <f>地区別_疑い患者の状況!F92</f>
        <v>0402</v>
      </c>
      <c r="G752" s="220" t="str">
        <f>地区別_疑い患者の状況!G92</f>
        <v>糖尿病</v>
      </c>
      <c r="H752" s="225">
        <f>地区別_疑い患者の状況!H92</f>
        <v>23063</v>
      </c>
      <c r="I752" s="125">
        <f>地区別_疑い患者の状況!I92</f>
        <v>0.1849419425198871</v>
      </c>
      <c r="J752" s="230">
        <f>地区別_疑い患者の状況!J92</f>
        <v>1205061544</v>
      </c>
      <c r="K752" s="232">
        <f>地区別_疑い患者の状況!K92</f>
        <v>52250.858257815547</v>
      </c>
      <c r="L752" s="122"/>
    </row>
    <row r="753" spans="2:12" ht="14.25" customHeight="1">
      <c r="B753" s="487"/>
      <c r="C753" s="488"/>
      <c r="D753" s="491"/>
      <c r="E753" s="252">
        <v>10</v>
      </c>
      <c r="F753" s="329" t="str">
        <f>地区別_疑い患者の状況!F93</f>
        <v>0403</v>
      </c>
      <c r="G753" s="286" t="str">
        <f>地区別_疑い患者の状況!G93</f>
        <v>脂質異常症</v>
      </c>
      <c r="H753" s="287">
        <f>地区別_疑い患者の状況!H93</f>
        <v>19271</v>
      </c>
      <c r="I753" s="253">
        <f>地区別_疑い患者の状況!I93</f>
        <v>0.15453393636130355</v>
      </c>
      <c r="J753" s="290">
        <f>地区別_疑い患者の状況!J93</f>
        <v>252086672</v>
      </c>
      <c r="K753" s="254">
        <f>地区別_疑い患者の状況!K93</f>
        <v>13081.141196616678</v>
      </c>
      <c r="L753" s="122"/>
    </row>
    <row r="754" spans="2:12">
      <c r="B754" s="250"/>
      <c r="C754" s="251"/>
      <c r="D754" s="328"/>
      <c r="E754" s="251"/>
      <c r="F754" s="251"/>
      <c r="G754" s="251"/>
      <c r="H754" s="251"/>
      <c r="I754" s="251"/>
      <c r="J754" s="251"/>
      <c r="K754" s="251"/>
      <c r="L754" s="122"/>
    </row>
  </sheetData>
  <mergeCells count="225">
    <mergeCell ref="D614:D623"/>
    <mergeCell ref="D624:D633"/>
    <mergeCell ref="D634:D643"/>
    <mergeCell ref="D734:D743"/>
    <mergeCell ref="D744:D753"/>
    <mergeCell ref="D644:D653"/>
    <mergeCell ref="D654:D663"/>
    <mergeCell ref="D664:D673"/>
    <mergeCell ref="D674:D683"/>
    <mergeCell ref="D684:D693"/>
    <mergeCell ref="D694:D703"/>
    <mergeCell ref="D704:D713"/>
    <mergeCell ref="D714:D723"/>
    <mergeCell ref="D724:D733"/>
    <mergeCell ref="D524:D533"/>
    <mergeCell ref="D534:D543"/>
    <mergeCell ref="D544:D553"/>
    <mergeCell ref="D554:D563"/>
    <mergeCell ref="D564:D573"/>
    <mergeCell ref="D574:D583"/>
    <mergeCell ref="D584:D593"/>
    <mergeCell ref="D594:D603"/>
    <mergeCell ref="D604:D613"/>
    <mergeCell ref="D434:D443"/>
    <mergeCell ref="D444:D453"/>
    <mergeCell ref="D454:D463"/>
    <mergeCell ref="D464:D473"/>
    <mergeCell ref="D474:D483"/>
    <mergeCell ref="D484:D493"/>
    <mergeCell ref="D494:D503"/>
    <mergeCell ref="D504:D513"/>
    <mergeCell ref="D514:D523"/>
    <mergeCell ref="D344:D353"/>
    <mergeCell ref="D354:D363"/>
    <mergeCell ref="D364:D373"/>
    <mergeCell ref="D374:D383"/>
    <mergeCell ref="D384:D393"/>
    <mergeCell ref="D394:D403"/>
    <mergeCell ref="D404:D413"/>
    <mergeCell ref="D414:D423"/>
    <mergeCell ref="D424:D433"/>
    <mergeCell ref="D254:D263"/>
    <mergeCell ref="D264:D273"/>
    <mergeCell ref="D274:D283"/>
    <mergeCell ref="D284:D293"/>
    <mergeCell ref="D294:D303"/>
    <mergeCell ref="D304:D313"/>
    <mergeCell ref="D314:D323"/>
    <mergeCell ref="D324:D333"/>
    <mergeCell ref="D334:D343"/>
    <mergeCell ref="D164:D173"/>
    <mergeCell ref="D174:D183"/>
    <mergeCell ref="D184:D193"/>
    <mergeCell ref="D194:D203"/>
    <mergeCell ref="D204:D213"/>
    <mergeCell ref="D214:D223"/>
    <mergeCell ref="D224:D233"/>
    <mergeCell ref="D234:D243"/>
    <mergeCell ref="D244:D253"/>
    <mergeCell ref="D74:D83"/>
    <mergeCell ref="D84:D93"/>
    <mergeCell ref="D94:D103"/>
    <mergeCell ref="D104:D113"/>
    <mergeCell ref="D114:D123"/>
    <mergeCell ref="D124:D133"/>
    <mergeCell ref="D134:D143"/>
    <mergeCell ref="D144:D153"/>
    <mergeCell ref="D154:D163"/>
    <mergeCell ref="B684:B693"/>
    <mergeCell ref="C684:C693"/>
    <mergeCell ref="B694:B703"/>
    <mergeCell ref="C694:C703"/>
    <mergeCell ref="B664:B673"/>
    <mergeCell ref="C664:C673"/>
    <mergeCell ref="B674:B683"/>
    <mergeCell ref="C674:C683"/>
    <mergeCell ref="B644:B653"/>
    <mergeCell ref="C644:C653"/>
    <mergeCell ref="B654:B663"/>
    <mergeCell ref="C654:C663"/>
    <mergeCell ref="B744:C753"/>
    <mergeCell ref="B724:B733"/>
    <mergeCell ref="C724:C733"/>
    <mergeCell ref="B734:B743"/>
    <mergeCell ref="C734:C743"/>
    <mergeCell ref="B704:B713"/>
    <mergeCell ref="C704:C713"/>
    <mergeCell ref="B714:B723"/>
    <mergeCell ref="C714:C723"/>
    <mergeCell ref="B624:B633"/>
    <mergeCell ref="C624:C633"/>
    <mergeCell ref="B634:B643"/>
    <mergeCell ref="C634:C643"/>
    <mergeCell ref="B604:B613"/>
    <mergeCell ref="C604:C613"/>
    <mergeCell ref="B614:B623"/>
    <mergeCell ref="C614:C623"/>
    <mergeCell ref="B584:B593"/>
    <mergeCell ref="C584:C593"/>
    <mergeCell ref="B594:B603"/>
    <mergeCell ref="C594:C603"/>
    <mergeCell ref="B564:B573"/>
    <mergeCell ref="C564:C573"/>
    <mergeCell ref="B574:B583"/>
    <mergeCell ref="C574:C583"/>
    <mergeCell ref="B544:B553"/>
    <mergeCell ref="C544:C553"/>
    <mergeCell ref="B554:B563"/>
    <mergeCell ref="C554:C563"/>
    <mergeCell ref="B524:B533"/>
    <mergeCell ref="C524:C533"/>
    <mergeCell ref="B534:B543"/>
    <mergeCell ref="C534:C543"/>
    <mergeCell ref="B504:B513"/>
    <mergeCell ref="C504:C513"/>
    <mergeCell ref="B514:B523"/>
    <mergeCell ref="C514:C523"/>
    <mergeCell ref="B484:B493"/>
    <mergeCell ref="C484:C493"/>
    <mergeCell ref="B494:B503"/>
    <mergeCell ref="C494:C503"/>
    <mergeCell ref="B464:B473"/>
    <mergeCell ref="C464:C473"/>
    <mergeCell ref="B474:B483"/>
    <mergeCell ref="C474:C483"/>
    <mergeCell ref="B444:B453"/>
    <mergeCell ref="C444:C453"/>
    <mergeCell ref="B454:B463"/>
    <mergeCell ref="C454:C463"/>
    <mergeCell ref="B424:B433"/>
    <mergeCell ref="C424:C433"/>
    <mergeCell ref="B434:B443"/>
    <mergeCell ref="C434:C443"/>
    <mergeCell ref="B404:B413"/>
    <mergeCell ref="C404:C413"/>
    <mergeCell ref="B414:B423"/>
    <mergeCell ref="C414:C423"/>
    <mergeCell ref="B384:B393"/>
    <mergeCell ref="C384:C393"/>
    <mergeCell ref="B394:B403"/>
    <mergeCell ref="C394:C403"/>
    <mergeCell ref="B364:B373"/>
    <mergeCell ref="C364:C373"/>
    <mergeCell ref="B374:B383"/>
    <mergeCell ref="C374:C383"/>
    <mergeCell ref="B344:B353"/>
    <mergeCell ref="C344:C353"/>
    <mergeCell ref="B354:B363"/>
    <mergeCell ref="C354:C363"/>
    <mergeCell ref="B324:B333"/>
    <mergeCell ref="C324:C333"/>
    <mergeCell ref="B334:B343"/>
    <mergeCell ref="C334:C343"/>
    <mergeCell ref="B304:B313"/>
    <mergeCell ref="C304:C313"/>
    <mergeCell ref="B314:B323"/>
    <mergeCell ref="C314:C323"/>
    <mergeCell ref="B284:B293"/>
    <mergeCell ref="C284:C293"/>
    <mergeCell ref="B294:B303"/>
    <mergeCell ref="C294:C303"/>
    <mergeCell ref="B264:B273"/>
    <mergeCell ref="C264:C273"/>
    <mergeCell ref="B274:B283"/>
    <mergeCell ref="C274:C283"/>
    <mergeCell ref="B244:B253"/>
    <mergeCell ref="C244:C253"/>
    <mergeCell ref="B254:B263"/>
    <mergeCell ref="C254:C263"/>
    <mergeCell ref="B224:B233"/>
    <mergeCell ref="C224:C233"/>
    <mergeCell ref="B234:B243"/>
    <mergeCell ref="C234:C243"/>
    <mergeCell ref="B204:B213"/>
    <mergeCell ref="C204:C213"/>
    <mergeCell ref="B214:B223"/>
    <mergeCell ref="C214:C223"/>
    <mergeCell ref="B184:B193"/>
    <mergeCell ref="C184:C193"/>
    <mergeCell ref="B194:B203"/>
    <mergeCell ref="C194:C203"/>
    <mergeCell ref="B164:B173"/>
    <mergeCell ref="C164:C173"/>
    <mergeCell ref="B174:B183"/>
    <mergeCell ref="C174:C183"/>
    <mergeCell ref="B144:B153"/>
    <mergeCell ref="C144:C153"/>
    <mergeCell ref="B154:B163"/>
    <mergeCell ref="C154:C163"/>
    <mergeCell ref="B124:B133"/>
    <mergeCell ref="C124:C133"/>
    <mergeCell ref="B134:B143"/>
    <mergeCell ref="C134:C143"/>
    <mergeCell ref="B114:B123"/>
    <mergeCell ref="C114:C123"/>
    <mergeCell ref="B84:B93"/>
    <mergeCell ref="C84:C93"/>
    <mergeCell ref="B94:B103"/>
    <mergeCell ref="C94:C103"/>
    <mergeCell ref="B74:B83"/>
    <mergeCell ref="C74:C83"/>
    <mergeCell ref="B54:B63"/>
    <mergeCell ref="C54:C63"/>
    <mergeCell ref="B104:B113"/>
    <mergeCell ref="C104:C113"/>
    <mergeCell ref="F3:G3"/>
    <mergeCell ref="B4:B13"/>
    <mergeCell ref="C4:C13"/>
    <mergeCell ref="B64:B73"/>
    <mergeCell ref="C64:C73"/>
    <mergeCell ref="B44:B53"/>
    <mergeCell ref="C44:C53"/>
    <mergeCell ref="B34:B43"/>
    <mergeCell ref="C34:C43"/>
    <mergeCell ref="B14:B23"/>
    <mergeCell ref="C14:C23"/>
    <mergeCell ref="C24:C33"/>
    <mergeCell ref="B24:B33"/>
    <mergeCell ref="D4:D13"/>
    <mergeCell ref="D14:D23"/>
    <mergeCell ref="D24:D33"/>
    <mergeCell ref="D34:D43"/>
    <mergeCell ref="D44:D53"/>
    <mergeCell ref="D54:D63"/>
    <mergeCell ref="D64:D73"/>
  </mergeCells>
  <phoneticPr fontId="4"/>
  <pageMargins left="0.43307086614173229" right="0.43307086614173229" top="0.59055118110236227" bottom="0.39370078740157483" header="0.31496062992125984" footer="0.19685039370078741"/>
  <pageSetup paperSize="9" scale="69" orientation="portrait" r:id="rId1"/>
  <headerFooter>
    <oddHeader xml:space="preserve">&amp;R&amp;"ＭＳ 明朝,標準"&amp;12 2-18.COVID-19に係る分析 </oddHeader>
  </headerFooter>
  <rowBreaks count="10" manualBreakCount="10">
    <brk id="73" max="10" man="1"/>
    <brk id="143" max="10" man="1"/>
    <brk id="213" max="10" man="1"/>
    <brk id="283" max="10" man="1"/>
    <brk id="353" max="10" man="1"/>
    <brk id="423" max="10" man="1"/>
    <brk id="493" max="10" man="1"/>
    <brk id="563" max="10" man="1"/>
    <brk id="633" max="10" man="1"/>
    <brk id="703" max="10" man="1"/>
  </rowBreaks>
  <ignoredErrors>
    <ignoredError sqref="F4:F7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125" style="3" customWidth="1"/>
    <col min="3" max="3" width="13.625" style="3" customWidth="1"/>
    <col min="4" max="4" width="10.625" style="3" customWidth="1"/>
    <col min="5" max="10" width="8.625" style="3" customWidth="1"/>
    <col min="11" max="13" width="11.125" style="3" customWidth="1"/>
    <col min="14" max="15" width="9" style="3"/>
    <col min="16" max="22" width="12.625" style="3" customWidth="1"/>
    <col min="23" max="23" width="9" style="3"/>
    <col min="24" max="27" width="12.625" style="3" customWidth="1"/>
    <col min="28" max="16384" width="9" style="3"/>
  </cols>
  <sheetData>
    <row r="1" spans="1:27" ht="16.5" customHeight="1">
      <c r="A1" s="2" t="s">
        <v>118</v>
      </c>
    </row>
    <row r="2" spans="1:27" ht="16.5" customHeight="1">
      <c r="A2" s="4" t="s">
        <v>97</v>
      </c>
    </row>
    <row r="3" spans="1:27" ht="18" customHeight="1">
      <c r="B3" s="403"/>
      <c r="C3" s="403" t="s">
        <v>88</v>
      </c>
      <c r="D3" s="39" t="s">
        <v>66</v>
      </c>
      <c r="E3" s="390"/>
      <c r="F3" s="391"/>
      <c r="G3" s="41" t="s">
        <v>116</v>
      </c>
      <c r="H3" s="390"/>
      <c r="I3" s="391"/>
      <c r="J3" s="43" t="s">
        <v>106</v>
      </c>
      <c r="K3" s="39" t="s">
        <v>107</v>
      </c>
      <c r="L3" s="39" t="s">
        <v>108</v>
      </c>
      <c r="M3" s="39" t="s">
        <v>109</v>
      </c>
      <c r="P3" s="16" t="s">
        <v>102</v>
      </c>
    </row>
    <row r="4" spans="1:27" ht="26.25" customHeight="1">
      <c r="B4" s="403"/>
      <c r="C4" s="403"/>
      <c r="D4" s="384" t="s">
        <v>67</v>
      </c>
      <c r="E4" s="386" t="s">
        <v>105</v>
      </c>
      <c r="F4" s="387"/>
      <c r="G4" s="388"/>
      <c r="H4" s="389" t="s">
        <v>256</v>
      </c>
      <c r="I4" s="389"/>
      <c r="J4" s="389"/>
      <c r="K4" s="379" t="s">
        <v>265</v>
      </c>
      <c r="L4" s="379" t="s">
        <v>110</v>
      </c>
      <c r="M4" s="379" t="s">
        <v>205</v>
      </c>
      <c r="P4" s="392" t="s">
        <v>259</v>
      </c>
      <c r="Q4" s="393"/>
      <c r="R4" s="392" t="s">
        <v>89</v>
      </c>
      <c r="S4" s="393"/>
      <c r="T4" s="398" t="s">
        <v>282</v>
      </c>
      <c r="U4" s="398"/>
      <c r="V4" s="398"/>
      <c r="W4" s="15"/>
      <c r="X4" s="399" t="s">
        <v>283</v>
      </c>
      <c r="Y4" s="398" t="s">
        <v>117</v>
      </c>
      <c r="Z4" s="399" t="s">
        <v>282</v>
      </c>
      <c r="AA4" s="396"/>
    </row>
    <row r="5" spans="1:27" ht="26.25" customHeight="1">
      <c r="B5" s="403"/>
      <c r="C5" s="403"/>
      <c r="D5" s="385"/>
      <c r="E5" s="6" t="s">
        <v>113</v>
      </c>
      <c r="F5" s="7" t="s">
        <v>114</v>
      </c>
      <c r="G5" s="42" t="s">
        <v>68</v>
      </c>
      <c r="H5" s="6" t="s">
        <v>113</v>
      </c>
      <c r="I5" s="7" t="s">
        <v>114</v>
      </c>
      <c r="J5" s="42" t="s">
        <v>115</v>
      </c>
      <c r="K5" s="380"/>
      <c r="L5" s="380"/>
      <c r="M5" s="380"/>
      <c r="N5" s="15"/>
      <c r="P5" s="394"/>
      <c r="Q5" s="395"/>
      <c r="R5" s="394"/>
      <c r="S5" s="395"/>
      <c r="T5" s="398"/>
      <c r="U5" s="398"/>
      <c r="V5" s="398"/>
      <c r="W5" s="15"/>
      <c r="X5" s="400"/>
      <c r="Y5" s="398"/>
      <c r="Z5" s="400"/>
      <c r="AA5" s="397"/>
    </row>
    <row r="6" spans="1:27" ht="26.85" customHeight="1">
      <c r="B6" s="9">
        <v>1</v>
      </c>
      <c r="C6" s="13" t="s">
        <v>1</v>
      </c>
      <c r="D6" s="267">
        <v>149036</v>
      </c>
      <c r="E6" s="268">
        <v>241439756</v>
      </c>
      <c r="F6" s="269">
        <v>2895524</v>
      </c>
      <c r="G6" s="178">
        <f>SUM(E6:F6)</f>
        <v>244335280</v>
      </c>
      <c r="H6" s="270">
        <v>352</v>
      </c>
      <c r="I6" s="269">
        <v>174</v>
      </c>
      <c r="J6" s="267">
        <v>461</v>
      </c>
      <c r="K6" s="179">
        <f>IFERROR(G6/D6,0)</f>
        <v>1639.4379881370944</v>
      </c>
      <c r="L6" s="179">
        <f>IFERROR(G6/J6,0)</f>
        <v>530011.45336225594</v>
      </c>
      <c r="M6" s="295">
        <f>IFERROR(J6/D6,"-")</f>
        <v>3.0932123782173434E-3</v>
      </c>
      <c r="N6" s="15"/>
      <c r="P6" s="10" t="str">
        <f>INDEX($C$6:$C$13,MATCH(Q6,K$6:K$13,0))</f>
        <v>中河内医療圏</v>
      </c>
      <c r="Q6" s="194">
        <f>LARGE(K$6:K$13,ROW(A1))</f>
        <v>3096.5822875951449</v>
      </c>
      <c r="R6" s="10" t="str">
        <f t="shared" ref="R6:R13" si="0">INDEX($C$6:$C$13,MATCH(S6,L$6:L$13,0))</f>
        <v>南河内医療圏</v>
      </c>
      <c r="S6" s="186">
        <f t="shared" ref="S6:S13" si="1">LARGE(L$6:L$13,ROW(A1))</f>
        <v>1089745.2638036809</v>
      </c>
      <c r="T6" s="320" t="str">
        <f>INDEX($C$6:$C$13,MATCH(U6,M$6:M$13,0))</f>
        <v>大阪市医療圏</v>
      </c>
      <c r="U6" s="321">
        <f>LARGE(M$6:M$13,ROW(A1))</f>
        <v>4.8304342385183333E-3</v>
      </c>
      <c r="V6" s="300">
        <f t="shared" ref="V6:V13" si="2">ROUND(U6,4)</f>
        <v>4.7999999999999996E-3</v>
      </c>
      <c r="X6" s="259">
        <f>$K$14</f>
        <v>2454.4376996678825</v>
      </c>
      <c r="Y6" s="166">
        <f>$L$14</f>
        <v>666806.30455326464</v>
      </c>
      <c r="Z6" s="297">
        <f>ROUND($M$14,4)</f>
        <v>3.7000000000000002E-3</v>
      </c>
      <c r="AA6" s="166">
        <v>0</v>
      </c>
    </row>
    <row r="7" spans="1:27" ht="26.85" customHeight="1">
      <c r="B7" s="9">
        <v>2</v>
      </c>
      <c r="C7" s="13" t="s">
        <v>8</v>
      </c>
      <c r="D7" s="267">
        <v>111560</v>
      </c>
      <c r="E7" s="268">
        <v>275839239</v>
      </c>
      <c r="F7" s="269">
        <v>2989977</v>
      </c>
      <c r="G7" s="178">
        <f>SUM(E7:F7)</f>
        <v>278829216</v>
      </c>
      <c r="H7" s="270">
        <v>332</v>
      </c>
      <c r="I7" s="269">
        <v>170</v>
      </c>
      <c r="J7" s="267">
        <v>433</v>
      </c>
      <c r="K7" s="179">
        <f t="shared" ref="K7:K14" si="3">IFERROR(G7/D7,0)</f>
        <v>2499.3655073503046</v>
      </c>
      <c r="L7" s="179">
        <f t="shared" ref="L7:L14" si="4">IFERROR(G7/J7,0)</f>
        <v>643947.38106235571</v>
      </c>
      <c r="M7" s="295">
        <f t="shared" ref="M7:M13" si="5">IFERROR(J7/D7,"-")</f>
        <v>3.8813194693438509E-3</v>
      </c>
      <c r="N7" s="15"/>
      <c r="P7" s="10" t="str">
        <f t="shared" ref="P7:P13" si="6">INDEX($C$6:$C$13,MATCH(Q7,K$6:K$13,0))</f>
        <v>大阪市医療圏</v>
      </c>
      <c r="Q7" s="194">
        <f t="shared" ref="Q7:Q13" si="7">LARGE(K$6:K$13,ROW(A2))</f>
        <v>2619.9243510059928</v>
      </c>
      <c r="R7" s="10" t="str">
        <f t="shared" si="0"/>
        <v>堺市医療圏</v>
      </c>
      <c r="S7" s="186">
        <f t="shared" si="1"/>
        <v>1060108.2833876221</v>
      </c>
      <c r="T7" s="10" t="str">
        <f t="shared" ref="T7:T13" si="8">INDEX($C$6:$C$13,MATCH(U7,M$6:M$13,0))</f>
        <v>中河内医療圏</v>
      </c>
      <c r="U7" s="322">
        <f t="shared" ref="U7:U13" si="9">LARGE(M$6:M$13,ROW(A2))</f>
        <v>4.2251515199468294E-3</v>
      </c>
      <c r="V7" s="300">
        <f t="shared" si="2"/>
        <v>4.1999999999999997E-3</v>
      </c>
      <c r="X7" s="259">
        <f t="shared" ref="X7:X13" si="10">$K$14</f>
        <v>2454.4376996678825</v>
      </c>
      <c r="Y7" s="166">
        <f>$L$14</f>
        <v>666806.30455326464</v>
      </c>
      <c r="Z7" s="297">
        <f t="shared" ref="Z7:Z13" si="11">ROUND($M$14,4)</f>
        <v>3.7000000000000002E-3</v>
      </c>
      <c r="AA7" s="166">
        <v>0</v>
      </c>
    </row>
    <row r="8" spans="1:27" ht="26.85" customHeight="1">
      <c r="B8" s="9">
        <v>3</v>
      </c>
      <c r="C8" s="14" t="s">
        <v>13</v>
      </c>
      <c r="D8" s="267">
        <v>177561</v>
      </c>
      <c r="E8" s="268">
        <v>414949489</v>
      </c>
      <c r="F8" s="269">
        <v>8185944</v>
      </c>
      <c r="G8" s="178">
        <f t="shared" ref="G8:G13" si="12">SUM(E8:F8)</f>
        <v>423135433</v>
      </c>
      <c r="H8" s="270">
        <v>535</v>
      </c>
      <c r="I8" s="269">
        <v>331</v>
      </c>
      <c r="J8" s="267">
        <v>698</v>
      </c>
      <c r="K8" s="179">
        <f t="shared" si="3"/>
        <v>2383.042633235902</v>
      </c>
      <c r="L8" s="179">
        <f t="shared" si="4"/>
        <v>606211.22206303722</v>
      </c>
      <c r="M8" s="295">
        <f t="shared" si="5"/>
        <v>3.9310434160654646E-3</v>
      </c>
      <c r="N8" s="15"/>
      <c r="P8" s="10" t="str">
        <f t="shared" si="6"/>
        <v>堺市医療圏</v>
      </c>
      <c r="Q8" s="194">
        <f t="shared" si="7"/>
        <v>2541.7495919339599</v>
      </c>
      <c r="R8" s="10" t="str">
        <f t="shared" si="0"/>
        <v>泉州医療圏</v>
      </c>
      <c r="S8" s="186">
        <f t="shared" si="1"/>
        <v>996260.5510835913</v>
      </c>
      <c r="T8" s="10" t="str">
        <f t="shared" si="8"/>
        <v>北河内医療圏</v>
      </c>
      <c r="U8" s="322">
        <f t="shared" si="9"/>
        <v>3.9310434160654646E-3</v>
      </c>
      <c r="V8" s="300">
        <f t="shared" si="2"/>
        <v>3.8999999999999998E-3</v>
      </c>
      <c r="X8" s="259">
        <f t="shared" si="10"/>
        <v>2454.4376996678825</v>
      </c>
      <c r="Y8" s="166">
        <f t="shared" ref="Y8:Y13" si="13">$L$14</f>
        <v>666806.30455326464</v>
      </c>
      <c r="Z8" s="297">
        <f t="shared" si="11"/>
        <v>3.7000000000000002E-3</v>
      </c>
      <c r="AA8" s="166">
        <v>0</v>
      </c>
    </row>
    <row r="9" spans="1:27" ht="26.85" customHeight="1">
      <c r="B9" s="9">
        <v>4</v>
      </c>
      <c r="C9" s="14" t="s">
        <v>21</v>
      </c>
      <c r="D9" s="267">
        <v>126386</v>
      </c>
      <c r="E9" s="268">
        <v>386689690</v>
      </c>
      <c r="F9" s="269">
        <v>4674959</v>
      </c>
      <c r="G9" s="178">
        <f t="shared" si="12"/>
        <v>391364649</v>
      </c>
      <c r="H9" s="270">
        <v>418</v>
      </c>
      <c r="I9" s="269">
        <v>225</v>
      </c>
      <c r="J9" s="267">
        <v>534</v>
      </c>
      <c r="K9" s="179">
        <f t="shared" si="3"/>
        <v>3096.5822875951449</v>
      </c>
      <c r="L9" s="179">
        <f t="shared" si="4"/>
        <v>732892.60112359549</v>
      </c>
      <c r="M9" s="295">
        <f t="shared" si="5"/>
        <v>4.2251515199468294E-3</v>
      </c>
      <c r="N9" s="15"/>
      <c r="P9" s="10" t="str">
        <f t="shared" si="6"/>
        <v>三島医療圏</v>
      </c>
      <c r="Q9" s="194">
        <f t="shared" si="7"/>
        <v>2499.3655073503046</v>
      </c>
      <c r="R9" s="10" t="str">
        <f t="shared" si="0"/>
        <v>中河内医療圏</v>
      </c>
      <c r="S9" s="186">
        <f t="shared" si="1"/>
        <v>732892.60112359549</v>
      </c>
      <c r="T9" s="10" t="str">
        <f t="shared" si="8"/>
        <v>三島医療圏</v>
      </c>
      <c r="U9" s="322">
        <f t="shared" si="9"/>
        <v>3.8813194693438509E-3</v>
      </c>
      <c r="V9" s="300">
        <f t="shared" si="2"/>
        <v>3.8999999999999998E-3</v>
      </c>
      <c r="X9" s="259">
        <f t="shared" si="10"/>
        <v>2454.4376996678825</v>
      </c>
      <c r="Y9" s="166">
        <f t="shared" si="13"/>
        <v>666806.30455326464</v>
      </c>
      <c r="Z9" s="297">
        <f t="shared" si="11"/>
        <v>3.7000000000000002E-3</v>
      </c>
      <c r="AA9" s="166">
        <v>0</v>
      </c>
    </row>
    <row r="10" spans="1:27" ht="26.85" customHeight="1">
      <c r="B10" s="9">
        <v>5</v>
      </c>
      <c r="C10" s="14" t="s">
        <v>25</v>
      </c>
      <c r="D10" s="267">
        <v>102040</v>
      </c>
      <c r="E10" s="268">
        <v>176053603</v>
      </c>
      <c r="F10" s="269">
        <v>1574875</v>
      </c>
      <c r="G10" s="178">
        <f t="shared" si="12"/>
        <v>177628478</v>
      </c>
      <c r="H10" s="270">
        <v>119</v>
      </c>
      <c r="I10" s="269">
        <v>71</v>
      </c>
      <c r="J10" s="267">
        <v>163</v>
      </c>
      <c r="K10" s="179">
        <f t="shared" si="3"/>
        <v>1740.7730105840847</v>
      </c>
      <c r="L10" s="179">
        <f t="shared" si="4"/>
        <v>1089745.2638036809</v>
      </c>
      <c r="M10" s="295">
        <f t="shared" si="5"/>
        <v>1.5974127793022344E-3</v>
      </c>
      <c r="N10" s="15"/>
      <c r="P10" s="10" t="str">
        <f t="shared" si="6"/>
        <v>泉州医療圏</v>
      </c>
      <c r="Q10" s="194">
        <f t="shared" si="7"/>
        <v>2459.1882341253163</v>
      </c>
      <c r="R10" s="10" t="str">
        <f t="shared" si="0"/>
        <v>三島医療圏</v>
      </c>
      <c r="S10" s="186">
        <f t="shared" si="1"/>
        <v>643947.38106235571</v>
      </c>
      <c r="T10" s="10" t="str">
        <f t="shared" si="8"/>
        <v>豊能医療圏</v>
      </c>
      <c r="U10" s="322">
        <f t="shared" si="9"/>
        <v>3.0932123782173434E-3</v>
      </c>
      <c r="V10" s="300">
        <f t="shared" si="2"/>
        <v>3.0999999999999999E-3</v>
      </c>
      <c r="X10" s="259">
        <f t="shared" si="10"/>
        <v>2454.4376996678825</v>
      </c>
      <c r="Y10" s="166">
        <f t="shared" si="13"/>
        <v>666806.30455326464</v>
      </c>
      <c r="Z10" s="297">
        <f t="shared" si="11"/>
        <v>3.7000000000000002E-3</v>
      </c>
      <c r="AA10" s="166">
        <v>0</v>
      </c>
    </row>
    <row r="11" spans="1:27" ht="26.85" customHeight="1">
      <c r="B11" s="9">
        <v>6</v>
      </c>
      <c r="C11" s="14" t="s">
        <v>35</v>
      </c>
      <c r="D11" s="267">
        <v>128043</v>
      </c>
      <c r="E11" s="268">
        <v>322945401</v>
      </c>
      <c r="F11" s="269">
        <v>2507842</v>
      </c>
      <c r="G11" s="178">
        <f t="shared" si="12"/>
        <v>325453243</v>
      </c>
      <c r="H11" s="270">
        <v>199</v>
      </c>
      <c r="I11" s="269">
        <v>157</v>
      </c>
      <c r="J11" s="267">
        <v>307</v>
      </c>
      <c r="K11" s="179">
        <f t="shared" si="3"/>
        <v>2541.7495919339599</v>
      </c>
      <c r="L11" s="179">
        <f t="shared" si="4"/>
        <v>1060108.2833876221</v>
      </c>
      <c r="M11" s="295">
        <f t="shared" si="5"/>
        <v>2.39763204548472E-3</v>
      </c>
      <c r="N11" s="15"/>
      <c r="P11" s="10" t="str">
        <f t="shared" si="6"/>
        <v>北河内医療圏</v>
      </c>
      <c r="Q11" s="194">
        <f t="shared" si="7"/>
        <v>2383.042633235902</v>
      </c>
      <c r="R11" s="10" t="str">
        <f t="shared" si="0"/>
        <v>北河内医療圏</v>
      </c>
      <c r="S11" s="186">
        <f t="shared" si="1"/>
        <v>606211.22206303722</v>
      </c>
      <c r="T11" s="10" t="str">
        <f t="shared" si="8"/>
        <v>泉州医療圏</v>
      </c>
      <c r="U11" s="322">
        <f t="shared" si="9"/>
        <v>2.468418759982576E-3</v>
      </c>
      <c r="V11" s="300">
        <f t="shared" si="2"/>
        <v>2.5000000000000001E-3</v>
      </c>
      <c r="X11" s="259">
        <f t="shared" si="10"/>
        <v>2454.4376996678825</v>
      </c>
      <c r="Y11" s="166">
        <f t="shared" si="13"/>
        <v>666806.30455326464</v>
      </c>
      <c r="Z11" s="297">
        <f t="shared" si="11"/>
        <v>3.7000000000000002E-3</v>
      </c>
      <c r="AA11" s="166">
        <v>0</v>
      </c>
    </row>
    <row r="12" spans="1:27" ht="26.85" customHeight="1">
      <c r="B12" s="9">
        <v>7</v>
      </c>
      <c r="C12" s="14" t="s">
        <v>44</v>
      </c>
      <c r="D12" s="271">
        <v>130853</v>
      </c>
      <c r="E12" s="272">
        <v>319530706</v>
      </c>
      <c r="F12" s="273">
        <v>2261452</v>
      </c>
      <c r="G12" s="178">
        <f t="shared" si="12"/>
        <v>321792158</v>
      </c>
      <c r="H12" s="274">
        <v>240</v>
      </c>
      <c r="I12" s="273">
        <v>134</v>
      </c>
      <c r="J12" s="271">
        <v>323</v>
      </c>
      <c r="K12" s="187">
        <f t="shared" si="3"/>
        <v>2459.1882341253163</v>
      </c>
      <c r="L12" s="179">
        <f t="shared" si="4"/>
        <v>996260.5510835913</v>
      </c>
      <c r="M12" s="298">
        <f t="shared" si="5"/>
        <v>2.468418759982576E-3</v>
      </c>
      <c r="N12" s="15"/>
      <c r="P12" s="10" t="str">
        <f t="shared" si="6"/>
        <v>南河内医療圏</v>
      </c>
      <c r="Q12" s="194">
        <f t="shared" si="7"/>
        <v>1740.7730105840847</v>
      </c>
      <c r="R12" s="10" t="str">
        <f t="shared" si="0"/>
        <v>大阪市医療圏</v>
      </c>
      <c r="S12" s="186">
        <f t="shared" si="1"/>
        <v>542378.63960852043</v>
      </c>
      <c r="T12" s="10" t="str">
        <f t="shared" si="8"/>
        <v>堺市医療圏</v>
      </c>
      <c r="U12" s="322">
        <f t="shared" si="9"/>
        <v>2.39763204548472E-3</v>
      </c>
      <c r="V12" s="300">
        <f t="shared" si="2"/>
        <v>2.3999999999999998E-3</v>
      </c>
      <c r="X12" s="259">
        <f t="shared" si="10"/>
        <v>2454.4376996678825</v>
      </c>
      <c r="Y12" s="166">
        <f t="shared" si="13"/>
        <v>666806.30455326464</v>
      </c>
      <c r="Z12" s="297">
        <f t="shared" si="11"/>
        <v>3.7000000000000002E-3</v>
      </c>
      <c r="AA12" s="166">
        <v>0</v>
      </c>
    </row>
    <row r="13" spans="1:27" ht="26.85" customHeight="1" thickBot="1">
      <c r="B13" s="9">
        <v>8</v>
      </c>
      <c r="C13" s="14" t="s">
        <v>57</v>
      </c>
      <c r="D13" s="275">
        <v>359595</v>
      </c>
      <c r="E13" s="276">
        <v>927024587</v>
      </c>
      <c r="F13" s="277">
        <v>15087110</v>
      </c>
      <c r="G13" s="178">
        <f t="shared" si="12"/>
        <v>942111697</v>
      </c>
      <c r="H13" s="278">
        <v>1302</v>
      </c>
      <c r="I13" s="277">
        <v>690</v>
      </c>
      <c r="J13" s="275">
        <v>1737</v>
      </c>
      <c r="K13" s="188">
        <f t="shared" si="3"/>
        <v>2619.9243510059928</v>
      </c>
      <c r="L13" s="179">
        <f t="shared" si="4"/>
        <v>542378.63960852043</v>
      </c>
      <c r="M13" s="299">
        <f t="shared" si="5"/>
        <v>4.8304342385183333E-3</v>
      </c>
      <c r="N13" s="15"/>
      <c r="P13" s="47" t="str">
        <f t="shared" si="6"/>
        <v>豊能医療圏</v>
      </c>
      <c r="Q13" s="186">
        <f t="shared" si="7"/>
        <v>1639.4379881370944</v>
      </c>
      <c r="R13" s="10" t="str">
        <f t="shared" si="0"/>
        <v>豊能医療圏</v>
      </c>
      <c r="S13" s="186">
        <f t="shared" si="1"/>
        <v>530011.45336225594</v>
      </c>
      <c r="T13" s="10" t="str">
        <f t="shared" si="8"/>
        <v>南河内医療圏</v>
      </c>
      <c r="U13" s="322">
        <f t="shared" si="9"/>
        <v>1.5974127793022344E-3</v>
      </c>
      <c r="V13" s="300">
        <f t="shared" si="2"/>
        <v>1.6000000000000001E-3</v>
      </c>
      <c r="X13" s="259">
        <f t="shared" si="10"/>
        <v>2454.4376996678825</v>
      </c>
      <c r="Y13" s="166">
        <f t="shared" si="13"/>
        <v>666806.30455326464</v>
      </c>
      <c r="Z13" s="297">
        <f t="shared" si="11"/>
        <v>3.7000000000000002E-3</v>
      </c>
      <c r="AA13" s="166">
        <v>999</v>
      </c>
    </row>
    <row r="14" spans="1:27" ht="26.85" customHeight="1" thickTop="1">
      <c r="B14" s="401" t="s">
        <v>0</v>
      </c>
      <c r="C14" s="402"/>
      <c r="D14" s="180">
        <v>1264913</v>
      </c>
      <c r="E14" s="189">
        <f>SUM(E6:E13)</f>
        <v>3064472471</v>
      </c>
      <c r="F14" s="190">
        <f t="shared" ref="F14:G14" si="14">SUM(F6:F13)</f>
        <v>40177683</v>
      </c>
      <c r="G14" s="191">
        <f t="shared" si="14"/>
        <v>3104650154</v>
      </c>
      <c r="H14" s="184">
        <v>3497</v>
      </c>
      <c r="I14" s="182">
        <v>1952</v>
      </c>
      <c r="J14" s="184">
        <v>4656</v>
      </c>
      <c r="K14" s="192">
        <f t="shared" si="3"/>
        <v>2454.4376996678825</v>
      </c>
      <c r="L14" s="193">
        <f t="shared" si="4"/>
        <v>666806.30455326464</v>
      </c>
      <c r="M14" s="296">
        <f>IFERROR(J14/D14,"-")</f>
        <v>3.6808855628806094E-3</v>
      </c>
      <c r="N14" s="15"/>
    </row>
  </sheetData>
  <mergeCells count="18">
    <mergeCell ref="B14:C14"/>
    <mergeCell ref="K4:K5"/>
    <mergeCell ref="L4:L5"/>
    <mergeCell ref="M4:M5"/>
    <mergeCell ref="B3:B5"/>
    <mergeCell ref="C3:C5"/>
    <mergeCell ref="D4:D5"/>
    <mergeCell ref="E4:G4"/>
    <mergeCell ref="H4:J4"/>
    <mergeCell ref="E3:F3"/>
    <mergeCell ref="H3:I3"/>
    <mergeCell ref="P4:Q5"/>
    <mergeCell ref="R4:S5"/>
    <mergeCell ref="AA4:AA5"/>
    <mergeCell ref="Y4:Y5"/>
    <mergeCell ref="X4:X5"/>
    <mergeCell ref="Z4:Z5"/>
    <mergeCell ref="T4:V5"/>
  </mergeCells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ignoredErrors>
    <ignoredError sqref="G6:G13" formulaRange="1"/>
    <ignoredError sqref="Q8:Q13 S8:S13 U8:U1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260</v>
      </c>
    </row>
    <row r="2" spans="1:1" ht="16.5" customHeight="1">
      <c r="A2" s="2" t="s">
        <v>98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9"/>
  <sheetViews>
    <sheetView showGridLines="0" zoomScaleNormal="100" zoomScaleSheetLayoutView="100" workbookViewId="0"/>
  </sheetViews>
  <sheetFormatPr defaultColWidth="9" defaultRowHeight="13.5"/>
  <cols>
    <col min="1" max="1" width="4.625" style="22" customWidth="1"/>
    <col min="2" max="2" width="2.125" style="22" customWidth="1"/>
    <col min="3" max="3" width="8.375" style="22" customWidth="1"/>
    <col min="4" max="4" width="11.625" style="22" customWidth="1"/>
    <col min="5" max="5" width="5.5" style="22" bestFit="1" customWidth="1"/>
    <col min="6" max="6" width="11.625" style="22" customWidth="1"/>
    <col min="7" max="7" width="5.5" style="22" customWidth="1"/>
    <col min="8" max="16" width="8.75" style="22" customWidth="1"/>
    <col min="17" max="17" width="2" style="3" customWidth="1"/>
    <col min="18" max="16384" width="9" style="3"/>
  </cols>
  <sheetData>
    <row r="1" spans="1:15" ht="16.5" customHeight="1">
      <c r="A1" s="2" t="s">
        <v>261</v>
      </c>
    </row>
    <row r="2" spans="1:15" ht="16.5" customHeight="1">
      <c r="A2" s="22" t="s">
        <v>103</v>
      </c>
    </row>
    <row r="4" spans="1:15" ht="13.5" customHeight="1">
      <c r="B4" s="23"/>
      <c r="C4" s="24"/>
      <c r="D4" s="24"/>
      <c r="E4" s="24"/>
      <c r="F4" s="24"/>
      <c r="G4" s="25"/>
    </row>
    <row r="5" spans="1:15" ht="13.5" customHeight="1">
      <c r="B5" s="26"/>
      <c r="C5" s="27"/>
      <c r="D5" s="38">
        <v>2800</v>
      </c>
      <c r="E5" s="21" t="s">
        <v>120</v>
      </c>
      <c r="F5" s="38">
        <v>3100</v>
      </c>
      <c r="G5" s="28" t="s">
        <v>121</v>
      </c>
    </row>
    <row r="6" spans="1:15">
      <c r="B6" s="26"/>
      <c r="D6" s="38"/>
      <c r="E6" s="21"/>
      <c r="F6" s="38"/>
      <c r="G6" s="28"/>
    </row>
    <row r="7" spans="1:15">
      <c r="B7" s="26"/>
      <c r="C7" s="29"/>
      <c r="D7" s="38">
        <v>2500</v>
      </c>
      <c r="E7" s="21" t="s">
        <v>120</v>
      </c>
      <c r="F7" s="38">
        <v>2800</v>
      </c>
      <c r="G7" s="28" t="s">
        <v>122</v>
      </c>
    </row>
    <row r="8" spans="1:15">
      <c r="B8" s="26"/>
      <c r="D8" s="38"/>
      <c r="E8" s="21"/>
      <c r="F8" s="38"/>
      <c r="G8" s="28"/>
    </row>
    <row r="9" spans="1:15">
      <c r="B9" s="26"/>
      <c r="C9" s="30"/>
      <c r="D9" s="38">
        <v>2200</v>
      </c>
      <c r="E9" s="21" t="s">
        <v>120</v>
      </c>
      <c r="F9" s="38">
        <v>2500</v>
      </c>
      <c r="G9" s="28" t="s">
        <v>122</v>
      </c>
    </row>
    <row r="10" spans="1:15">
      <c r="B10" s="26"/>
      <c r="D10" s="38"/>
      <c r="E10" s="21"/>
      <c r="F10" s="38"/>
      <c r="G10" s="28"/>
    </row>
    <row r="11" spans="1:15">
      <c r="B11" s="26"/>
      <c r="C11" s="31"/>
      <c r="D11" s="38">
        <v>1900</v>
      </c>
      <c r="E11" s="21" t="s">
        <v>120</v>
      </c>
      <c r="F11" s="38">
        <v>2200</v>
      </c>
      <c r="G11" s="28" t="s">
        <v>122</v>
      </c>
    </row>
    <row r="12" spans="1:15">
      <c r="B12" s="26"/>
      <c r="D12" s="38"/>
      <c r="E12" s="21"/>
      <c r="F12" s="38"/>
      <c r="G12" s="28"/>
    </row>
    <row r="13" spans="1:15">
      <c r="B13" s="26"/>
      <c r="C13" s="32"/>
      <c r="D13" s="38">
        <v>1600</v>
      </c>
      <c r="E13" s="21" t="s">
        <v>120</v>
      </c>
      <c r="F13" s="38">
        <v>1900</v>
      </c>
      <c r="G13" s="28" t="s">
        <v>122</v>
      </c>
    </row>
    <row r="14" spans="1:15">
      <c r="B14" s="33"/>
      <c r="C14" s="34"/>
      <c r="D14" s="34"/>
      <c r="E14" s="34"/>
      <c r="F14" s="34"/>
      <c r="G14" s="35"/>
    </row>
    <row r="16" spans="1: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</row>
    <row r="17" spans="2:15">
      <c r="B17" s="26"/>
      <c r="N17" s="36"/>
      <c r="O17" s="26"/>
    </row>
    <row r="18" spans="2:15">
      <c r="B18" s="26"/>
      <c r="N18" s="36"/>
      <c r="O18" s="26"/>
    </row>
    <row r="19" spans="2:15">
      <c r="B19" s="26"/>
      <c r="N19" s="36"/>
      <c r="O19" s="26"/>
    </row>
    <row r="20" spans="2:15">
      <c r="B20" s="26"/>
      <c r="N20" s="36"/>
      <c r="O20" s="26"/>
    </row>
    <row r="21" spans="2:15">
      <c r="B21" s="26"/>
      <c r="N21" s="36"/>
      <c r="O21" s="26"/>
    </row>
    <row r="22" spans="2:15">
      <c r="B22" s="26"/>
      <c r="N22" s="36"/>
      <c r="O22" s="26"/>
    </row>
    <row r="23" spans="2:15">
      <c r="B23" s="26"/>
      <c r="N23" s="36"/>
      <c r="O23" s="26"/>
    </row>
    <row r="24" spans="2:15">
      <c r="B24" s="26"/>
      <c r="N24" s="36"/>
      <c r="O24" s="26"/>
    </row>
    <row r="25" spans="2:15">
      <c r="B25" s="26"/>
      <c r="N25" s="36"/>
      <c r="O25" s="26"/>
    </row>
    <row r="26" spans="2:15">
      <c r="B26" s="26"/>
      <c r="N26" s="36"/>
      <c r="O26" s="26"/>
    </row>
    <row r="27" spans="2:15">
      <c r="B27" s="26"/>
      <c r="N27" s="36"/>
      <c r="O27" s="26"/>
    </row>
    <row r="28" spans="2:15">
      <c r="B28" s="26"/>
      <c r="N28" s="36"/>
      <c r="O28" s="26"/>
    </row>
    <row r="29" spans="2:15">
      <c r="B29" s="26"/>
      <c r="N29" s="36"/>
      <c r="O29" s="26"/>
    </row>
    <row r="30" spans="2:15">
      <c r="B30" s="26"/>
      <c r="N30" s="36"/>
      <c r="O30" s="26"/>
    </row>
    <row r="31" spans="2:15">
      <c r="B31" s="26"/>
      <c r="N31" s="36"/>
      <c r="O31" s="26"/>
    </row>
    <row r="32" spans="2:15">
      <c r="B32" s="26"/>
      <c r="N32" s="36"/>
      <c r="O32" s="26"/>
    </row>
    <row r="33" spans="2:15">
      <c r="B33" s="26"/>
      <c r="N33" s="36"/>
      <c r="O33" s="26"/>
    </row>
    <row r="34" spans="2:15">
      <c r="B34" s="26"/>
      <c r="N34" s="36"/>
      <c r="O34" s="26"/>
    </row>
    <row r="35" spans="2:15">
      <c r="B35" s="26"/>
      <c r="N35" s="36"/>
      <c r="O35" s="26"/>
    </row>
    <row r="36" spans="2:15">
      <c r="B36" s="26"/>
      <c r="N36" s="36"/>
      <c r="O36" s="26"/>
    </row>
    <row r="37" spans="2:15">
      <c r="B37" s="26"/>
      <c r="N37" s="36"/>
      <c r="O37" s="26"/>
    </row>
    <row r="38" spans="2:15">
      <c r="B38" s="26"/>
      <c r="N38" s="36"/>
      <c r="O38" s="26"/>
    </row>
    <row r="39" spans="2:15">
      <c r="B39" s="26"/>
      <c r="N39" s="36"/>
      <c r="O39" s="26"/>
    </row>
    <row r="40" spans="2:15">
      <c r="B40" s="26"/>
      <c r="N40" s="36"/>
      <c r="O40" s="26"/>
    </row>
    <row r="41" spans="2:15">
      <c r="B41" s="26"/>
      <c r="N41" s="36"/>
      <c r="O41" s="26"/>
    </row>
    <row r="42" spans="2:15">
      <c r="B42" s="26"/>
      <c r="N42" s="36"/>
      <c r="O42" s="26"/>
    </row>
    <row r="43" spans="2:15">
      <c r="B43" s="26"/>
      <c r="N43" s="36"/>
      <c r="O43" s="26"/>
    </row>
    <row r="44" spans="2:15">
      <c r="B44" s="26"/>
      <c r="N44" s="36"/>
      <c r="O44" s="26"/>
    </row>
    <row r="45" spans="2:15">
      <c r="B45" s="26"/>
      <c r="N45" s="36"/>
      <c r="O45" s="26"/>
    </row>
    <row r="46" spans="2:15">
      <c r="B46" s="26"/>
      <c r="N46" s="36"/>
      <c r="O46" s="26"/>
    </row>
    <row r="47" spans="2:15">
      <c r="B47" s="26"/>
      <c r="N47" s="36"/>
      <c r="O47" s="26"/>
    </row>
    <row r="48" spans="2:15">
      <c r="B48" s="26"/>
      <c r="N48" s="36"/>
      <c r="O48" s="26"/>
    </row>
    <row r="49" spans="2:15">
      <c r="B49" s="26"/>
      <c r="N49" s="36"/>
      <c r="O49" s="26"/>
    </row>
    <row r="50" spans="2:15">
      <c r="B50" s="26"/>
      <c r="N50" s="36"/>
      <c r="O50" s="26"/>
    </row>
    <row r="51" spans="2:15">
      <c r="B51" s="26"/>
      <c r="N51" s="36"/>
      <c r="O51" s="26"/>
    </row>
    <row r="52" spans="2:15">
      <c r="B52" s="26"/>
      <c r="N52" s="36"/>
      <c r="O52" s="26"/>
    </row>
    <row r="53" spans="2:15">
      <c r="B53" s="26"/>
      <c r="N53" s="36"/>
      <c r="O53" s="26"/>
    </row>
    <row r="54" spans="2:15">
      <c r="B54" s="26"/>
      <c r="N54" s="36"/>
      <c r="O54" s="26"/>
    </row>
    <row r="55" spans="2:15">
      <c r="B55" s="26"/>
      <c r="N55" s="36"/>
      <c r="O55" s="26"/>
    </row>
    <row r="56" spans="2:15">
      <c r="B56" s="26"/>
      <c r="N56" s="36"/>
      <c r="O56" s="26"/>
    </row>
    <row r="57" spans="2:15">
      <c r="B57" s="26"/>
      <c r="N57" s="36"/>
      <c r="O57" s="26"/>
    </row>
    <row r="58" spans="2:15">
      <c r="B58" s="26"/>
      <c r="N58" s="36"/>
      <c r="O58" s="26"/>
    </row>
    <row r="59" spans="2:15">
      <c r="B59" s="26"/>
      <c r="N59" s="36"/>
      <c r="O59" s="26"/>
    </row>
    <row r="60" spans="2:15">
      <c r="B60" s="26"/>
      <c r="N60" s="36"/>
      <c r="O60" s="26"/>
    </row>
    <row r="61" spans="2:15">
      <c r="B61" s="26"/>
      <c r="N61" s="36"/>
      <c r="O61" s="26"/>
    </row>
    <row r="62" spans="2:15">
      <c r="B62" s="26"/>
      <c r="N62" s="36"/>
      <c r="O62" s="26"/>
    </row>
    <row r="63" spans="2:15">
      <c r="B63" s="26"/>
      <c r="N63" s="36"/>
      <c r="O63" s="26"/>
    </row>
    <row r="64" spans="2:15">
      <c r="B64" s="26"/>
      <c r="N64" s="36"/>
      <c r="O64" s="26"/>
    </row>
    <row r="65" spans="2:15">
      <c r="B65" s="26"/>
      <c r="N65" s="36"/>
      <c r="O65" s="26"/>
    </row>
    <row r="66" spans="2:15">
      <c r="B66" s="26"/>
      <c r="N66" s="36"/>
      <c r="O66" s="26"/>
    </row>
    <row r="67" spans="2:15">
      <c r="B67" s="26"/>
      <c r="N67" s="36"/>
      <c r="O67" s="26"/>
    </row>
    <row r="68" spans="2:15">
      <c r="B68" s="26"/>
      <c r="N68" s="36"/>
      <c r="O68" s="26"/>
    </row>
    <row r="69" spans="2:15">
      <c r="B69" s="26"/>
      <c r="N69" s="36"/>
      <c r="O69" s="26"/>
    </row>
    <row r="70" spans="2:15">
      <c r="B70" s="26"/>
      <c r="N70" s="36"/>
      <c r="O70" s="26"/>
    </row>
    <row r="71" spans="2:15">
      <c r="B71" s="26"/>
      <c r="N71" s="36"/>
      <c r="O71" s="26"/>
    </row>
    <row r="72" spans="2:15">
      <c r="B72" s="26"/>
      <c r="N72" s="36"/>
      <c r="O72" s="26"/>
    </row>
    <row r="73" spans="2:15">
      <c r="B73" s="26"/>
      <c r="N73" s="36"/>
      <c r="O73" s="26"/>
    </row>
    <row r="74" spans="2:15">
      <c r="B74" s="26"/>
      <c r="N74" s="36"/>
      <c r="O74" s="26"/>
    </row>
    <row r="75" spans="2:15">
      <c r="B75" s="26"/>
      <c r="N75" s="36"/>
      <c r="O75" s="26"/>
    </row>
    <row r="76" spans="2:15">
      <c r="B76" s="26"/>
      <c r="N76" s="36"/>
      <c r="O76" s="26"/>
    </row>
    <row r="77" spans="2:15">
      <c r="B77" s="26"/>
      <c r="N77" s="36"/>
      <c r="O77" s="26"/>
    </row>
    <row r="78" spans="2:1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6"/>
    </row>
    <row r="79" spans="2: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119</v>
      </c>
    </row>
    <row r="2" spans="1:1" ht="16.5" customHeight="1">
      <c r="A2" s="2" t="s">
        <v>98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9"/>
  <sheetViews>
    <sheetView showGridLines="0" zoomScaleNormal="100" zoomScaleSheetLayoutView="100" workbookViewId="0"/>
  </sheetViews>
  <sheetFormatPr defaultColWidth="9" defaultRowHeight="13.5"/>
  <cols>
    <col min="1" max="1" width="4.625" style="22" customWidth="1"/>
    <col min="2" max="2" width="2.125" style="22" customWidth="1"/>
    <col min="3" max="3" width="8.375" style="22" customWidth="1"/>
    <col min="4" max="4" width="11.625" style="22" customWidth="1"/>
    <col min="5" max="5" width="5.5" style="22" bestFit="1" customWidth="1"/>
    <col min="6" max="6" width="11.625" style="22" customWidth="1"/>
    <col min="7" max="7" width="5.5" style="22" customWidth="1"/>
    <col min="8" max="16" width="8.75" style="22" customWidth="1"/>
    <col min="17" max="17" width="2" style="3" customWidth="1"/>
    <col min="18" max="16384" width="9" style="3"/>
  </cols>
  <sheetData>
    <row r="1" spans="1:15" ht="16.5" customHeight="1">
      <c r="A1" s="2" t="s">
        <v>119</v>
      </c>
    </row>
    <row r="2" spans="1:15" ht="16.5" customHeight="1">
      <c r="A2" s="22" t="s">
        <v>103</v>
      </c>
    </row>
    <row r="4" spans="1:15" ht="13.5" customHeight="1">
      <c r="B4" s="23"/>
      <c r="C4" s="24"/>
      <c r="D4" s="24"/>
      <c r="E4" s="24"/>
      <c r="F4" s="24"/>
      <c r="G4" s="25"/>
    </row>
    <row r="5" spans="1:15" ht="13.5" customHeight="1">
      <c r="B5" s="26"/>
      <c r="C5" s="27"/>
      <c r="D5" s="40">
        <v>977840</v>
      </c>
      <c r="E5" s="21" t="s">
        <v>120</v>
      </c>
      <c r="F5" s="40">
        <v>1089800</v>
      </c>
      <c r="G5" s="28" t="s">
        <v>121</v>
      </c>
    </row>
    <row r="6" spans="1:15">
      <c r="B6" s="26"/>
      <c r="D6" s="40"/>
      <c r="E6" s="21"/>
      <c r="F6" s="40"/>
      <c r="G6" s="28"/>
    </row>
    <row r="7" spans="1:15">
      <c r="B7" s="26"/>
      <c r="C7" s="29"/>
      <c r="D7" s="40">
        <v>865880</v>
      </c>
      <c r="E7" s="21" t="s">
        <v>120</v>
      </c>
      <c r="F7" s="40">
        <v>977840</v>
      </c>
      <c r="G7" s="28" t="s">
        <v>122</v>
      </c>
    </row>
    <row r="8" spans="1:15">
      <c r="B8" s="26"/>
      <c r="D8" s="40"/>
      <c r="E8" s="21"/>
      <c r="F8" s="40"/>
      <c r="G8" s="28"/>
    </row>
    <row r="9" spans="1:15">
      <c r="B9" s="26"/>
      <c r="C9" s="30"/>
      <c r="D9" s="40">
        <v>753920</v>
      </c>
      <c r="E9" s="21" t="s">
        <v>120</v>
      </c>
      <c r="F9" s="40">
        <v>865880</v>
      </c>
      <c r="G9" s="28" t="s">
        <v>122</v>
      </c>
    </row>
    <row r="10" spans="1:15">
      <c r="B10" s="26"/>
      <c r="D10" s="40"/>
      <c r="E10" s="21"/>
      <c r="F10" s="40"/>
      <c r="G10" s="28"/>
    </row>
    <row r="11" spans="1:15">
      <c r="B11" s="26"/>
      <c r="C11" s="31"/>
      <c r="D11" s="40">
        <v>641960</v>
      </c>
      <c r="E11" s="21" t="s">
        <v>120</v>
      </c>
      <c r="F11" s="40">
        <v>753920</v>
      </c>
      <c r="G11" s="28" t="s">
        <v>122</v>
      </c>
    </row>
    <row r="12" spans="1:15">
      <c r="B12" s="26"/>
      <c r="D12" s="40"/>
      <c r="E12" s="21"/>
      <c r="F12" s="40"/>
      <c r="G12" s="28"/>
    </row>
    <row r="13" spans="1:15">
      <c r="B13" s="26"/>
      <c r="C13" s="32"/>
      <c r="D13" s="40">
        <v>530000</v>
      </c>
      <c r="E13" s="21" t="s">
        <v>120</v>
      </c>
      <c r="F13" s="40">
        <v>641960</v>
      </c>
      <c r="G13" s="28" t="s">
        <v>122</v>
      </c>
    </row>
    <row r="14" spans="1:15">
      <c r="B14" s="33"/>
      <c r="C14" s="34"/>
      <c r="D14" s="34"/>
      <c r="E14" s="34"/>
      <c r="F14" s="34"/>
      <c r="G14" s="35"/>
    </row>
    <row r="16" spans="1: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</row>
    <row r="17" spans="2:15">
      <c r="B17" s="26"/>
      <c r="N17" s="36"/>
      <c r="O17" s="26"/>
    </row>
    <row r="18" spans="2:15">
      <c r="B18" s="26"/>
      <c r="N18" s="36"/>
      <c r="O18" s="26"/>
    </row>
    <row r="19" spans="2:15">
      <c r="B19" s="26"/>
      <c r="N19" s="36"/>
      <c r="O19" s="26"/>
    </row>
    <row r="20" spans="2:15">
      <c r="B20" s="26"/>
      <c r="N20" s="36"/>
      <c r="O20" s="26"/>
    </row>
    <row r="21" spans="2:15">
      <c r="B21" s="26"/>
      <c r="N21" s="36"/>
      <c r="O21" s="26"/>
    </row>
    <row r="22" spans="2:15">
      <c r="B22" s="26"/>
      <c r="N22" s="36"/>
      <c r="O22" s="26"/>
    </row>
    <row r="23" spans="2:15">
      <c r="B23" s="26"/>
      <c r="N23" s="36"/>
      <c r="O23" s="26"/>
    </row>
    <row r="24" spans="2:15">
      <c r="B24" s="26"/>
      <c r="N24" s="36"/>
      <c r="O24" s="26"/>
    </row>
    <row r="25" spans="2:15">
      <c r="B25" s="26"/>
      <c r="N25" s="36"/>
      <c r="O25" s="26"/>
    </row>
    <row r="26" spans="2:15">
      <c r="B26" s="26"/>
      <c r="N26" s="36"/>
      <c r="O26" s="26"/>
    </row>
    <row r="27" spans="2:15">
      <c r="B27" s="26"/>
      <c r="N27" s="36"/>
      <c r="O27" s="26"/>
    </row>
    <row r="28" spans="2:15">
      <c r="B28" s="26"/>
      <c r="N28" s="36"/>
      <c r="O28" s="26"/>
    </row>
    <row r="29" spans="2:15">
      <c r="B29" s="26"/>
      <c r="N29" s="36"/>
      <c r="O29" s="26"/>
    </row>
    <row r="30" spans="2:15">
      <c r="B30" s="26"/>
      <c r="N30" s="36"/>
      <c r="O30" s="26"/>
    </row>
    <row r="31" spans="2:15">
      <c r="B31" s="26"/>
      <c r="N31" s="36"/>
      <c r="O31" s="26"/>
    </row>
    <row r="32" spans="2:15">
      <c r="B32" s="26"/>
      <c r="N32" s="36"/>
      <c r="O32" s="26"/>
    </row>
    <row r="33" spans="2:15">
      <c r="B33" s="26"/>
      <c r="N33" s="36"/>
      <c r="O33" s="26"/>
    </row>
    <row r="34" spans="2:15">
      <c r="B34" s="26"/>
      <c r="N34" s="36"/>
      <c r="O34" s="26"/>
    </row>
    <row r="35" spans="2:15">
      <c r="B35" s="26"/>
      <c r="N35" s="36"/>
      <c r="O35" s="26"/>
    </row>
    <row r="36" spans="2:15">
      <c r="B36" s="26"/>
      <c r="N36" s="36"/>
      <c r="O36" s="26"/>
    </row>
    <row r="37" spans="2:15">
      <c r="B37" s="26"/>
      <c r="N37" s="36"/>
      <c r="O37" s="26"/>
    </row>
    <row r="38" spans="2:15">
      <c r="B38" s="26"/>
      <c r="N38" s="36"/>
      <c r="O38" s="26"/>
    </row>
    <row r="39" spans="2:15">
      <c r="B39" s="26"/>
      <c r="N39" s="36"/>
      <c r="O39" s="26"/>
    </row>
    <row r="40" spans="2:15">
      <c r="B40" s="26"/>
      <c r="N40" s="36"/>
      <c r="O40" s="26"/>
    </row>
    <row r="41" spans="2:15">
      <c r="B41" s="26"/>
      <c r="N41" s="36"/>
      <c r="O41" s="26"/>
    </row>
    <row r="42" spans="2:15">
      <c r="B42" s="26"/>
      <c r="N42" s="36"/>
      <c r="O42" s="26"/>
    </row>
    <row r="43" spans="2:15">
      <c r="B43" s="26"/>
      <c r="N43" s="36"/>
      <c r="O43" s="26"/>
    </row>
    <row r="44" spans="2:15">
      <c r="B44" s="26"/>
      <c r="N44" s="36"/>
      <c r="O44" s="26"/>
    </row>
    <row r="45" spans="2:15">
      <c r="B45" s="26"/>
      <c r="N45" s="36"/>
      <c r="O45" s="26"/>
    </row>
    <row r="46" spans="2:15">
      <c r="B46" s="26"/>
      <c r="N46" s="36"/>
      <c r="O46" s="26"/>
    </row>
    <row r="47" spans="2:15">
      <c r="B47" s="26"/>
      <c r="N47" s="36"/>
      <c r="O47" s="26"/>
    </row>
    <row r="48" spans="2:15">
      <c r="B48" s="26"/>
      <c r="N48" s="36"/>
      <c r="O48" s="26"/>
    </row>
    <row r="49" spans="2:15">
      <c r="B49" s="26"/>
      <c r="N49" s="36"/>
      <c r="O49" s="26"/>
    </row>
    <row r="50" spans="2:15">
      <c r="B50" s="26"/>
      <c r="N50" s="36"/>
      <c r="O50" s="26"/>
    </row>
    <row r="51" spans="2:15">
      <c r="B51" s="26"/>
      <c r="N51" s="36"/>
      <c r="O51" s="26"/>
    </row>
    <row r="52" spans="2:15">
      <c r="B52" s="26"/>
      <c r="N52" s="36"/>
      <c r="O52" s="26"/>
    </row>
    <row r="53" spans="2:15">
      <c r="B53" s="26"/>
      <c r="N53" s="36"/>
      <c r="O53" s="26"/>
    </row>
    <row r="54" spans="2:15">
      <c r="B54" s="26"/>
      <c r="N54" s="36"/>
      <c r="O54" s="26"/>
    </row>
    <row r="55" spans="2:15">
      <c r="B55" s="26"/>
      <c r="N55" s="36"/>
      <c r="O55" s="26"/>
    </row>
    <row r="56" spans="2:15">
      <c r="B56" s="26"/>
      <c r="N56" s="36"/>
      <c r="O56" s="26"/>
    </row>
    <row r="57" spans="2:15">
      <c r="B57" s="26"/>
      <c r="N57" s="36"/>
      <c r="O57" s="26"/>
    </row>
    <row r="58" spans="2:15">
      <c r="B58" s="26"/>
      <c r="N58" s="36"/>
      <c r="O58" s="26"/>
    </row>
    <row r="59" spans="2:15">
      <c r="B59" s="26"/>
      <c r="N59" s="36"/>
      <c r="O59" s="26"/>
    </row>
    <row r="60" spans="2:15">
      <c r="B60" s="26"/>
      <c r="N60" s="36"/>
      <c r="O60" s="26"/>
    </row>
    <row r="61" spans="2:15">
      <c r="B61" s="26"/>
      <c r="N61" s="36"/>
      <c r="O61" s="26"/>
    </row>
    <row r="62" spans="2:15">
      <c r="B62" s="26"/>
      <c r="N62" s="36"/>
      <c r="O62" s="26"/>
    </row>
    <row r="63" spans="2:15">
      <c r="B63" s="26"/>
      <c r="N63" s="36"/>
      <c r="O63" s="26"/>
    </row>
    <row r="64" spans="2:15">
      <c r="B64" s="26"/>
      <c r="N64" s="36"/>
      <c r="O64" s="26"/>
    </row>
    <row r="65" spans="2:15">
      <c r="B65" s="26"/>
      <c r="N65" s="36"/>
      <c r="O65" s="26"/>
    </row>
    <row r="66" spans="2:15">
      <c r="B66" s="26"/>
      <c r="N66" s="36"/>
      <c r="O66" s="26"/>
    </row>
    <row r="67" spans="2:15">
      <c r="B67" s="26"/>
      <c r="N67" s="36"/>
      <c r="O67" s="26"/>
    </row>
    <row r="68" spans="2:15">
      <c r="B68" s="26"/>
      <c r="N68" s="36"/>
      <c r="O68" s="26"/>
    </row>
    <row r="69" spans="2:15">
      <c r="B69" s="26"/>
      <c r="N69" s="36"/>
      <c r="O69" s="26"/>
    </row>
    <row r="70" spans="2:15">
      <c r="B70" s="26"/>
      <c r="N70" s="36"/>
      <c r="O70" s="26"/>
    </row>
    <row r="71" spans="2:15">
      <c r="B71" s="26"/>
      <c r="N71" s="36"/>
      <c r="O71" s="26"/>
    </row>
    <row r="72" spans="2:15">
      <c r="B72" s="26"/>
      <c r="N72" s="36"/>
      <c r="O72" s="26"/>
    </row>
    <row r="73" spans="2:15">
      <c r="B73" s="26"/>
      <c r="N73" s="36"/>
      <c r="O73" s="26"/>
    </row>
    <row r="74" spans="2:15">
      <c r="B74" s="26"/>
      <c r="N74" s="36"/>
      <c r="O74" s="26"/>
    </row>
    <row r="75" spans="2:15">
      <c r="B75" s="26"/>
      <c r="N75" s="36"/>
      <c r="O75" s="26"/>
    </row>
    <row r="76" spans="2:15">
      <c r="B76" s="26"/>
      <c r="N76" s="36"/>
      <c r="O76" s="26"/>
    </row>
    <row r="77" spans="2:15">
      <c r="B77" s="26"/>
      <c r="N77" s="36"/>
      <c r="O77" s="26"/>
    </row>
    <row r="78" spans="2:1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6"/>
    </row>
    <row r="79" spans="2: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625" style="2" customWidth="1"/>
    <col min="3" max="3" width="9.625" style="2" customWidth="1"/>
    <col min="4" max="9" width="13.125" style="2" customWidth="1"/>
    <col min="10" max="12" width="20.625" style="2" customWidth="1"/>
    <col min="13" max="13" width="6.625" style="2" customWidth="1"/>
    <col min="14" max="16384" width="9" style="2"/>
  </cols>
  <sheetData>
    <row r="1" spans="1:1" ht="16.5" customHeight="1">
      <c r="A1" s="2" t="s">
        <v>262</v>
      </c>
    </row>
    <row r="2" spans="1:1" ht="16.5" customHeight="1">
      <c r="A2" s="2" t="s">
        <v>98</v>
      </c>
    </row>
  </sheetData>
  <phoneticPr fontId="4"/>
  <pageMargins left="0.70866141732283472" right="0.43307086614173229" top="0.74803149606299213" bottom="0.74803149606299213" header="0.31496062992125984" footer="0.31496062992125984"/>
  <pageSetup paperSize="9" scale="75" fitToHeight="0" orientation="portrait" r:id="rId1"/>
  <headerFooter>
    <oddHeader xml:space="preserve">&amp;R&amp;"ＭＳ 明朝,標準"&amp;12 2-18.COVID-19に係る分析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9"/>
  <sheetViews>
    <sheetView showGridLines="0" zoomScaleNormal="100" zoomScaleSheetLayoutView="100" workbookViewId="0"/>
  </sheetViews>
  <sheetFormatPr defaultColWidth="9" defaultRowHeight="13.5"/>
  <cols>
    <col min="1" max="1" width="4.625" style="22" customWidth="1"/>
    <col min="2" max="2" width="2.125" style="22" customWidth="1"/>
    <col min="3" max="3" width="8.375" style="22" customWidth="1"/>
    <col min="4" max="4" width="11.625" style="22" customWidth="1"/>
    <col min="5" max="5" width="5.5" style="22" bestFit="1" customWidth="1"/>
    <col min="6" max="6" width="11.625" style="22" customWidth="1"/>
    <col min="7" max="7" width="5.5" style="22" customWidth="1"/>
    <col min="8" max="16" width="8.75" style="22" customWidth="1"/>
    <col min="17" max="17" width="2" style="3" customWidth="1"/>
    <col min="18" max="16384" width="9" style="3"/>
  </cols>
  <sheetData>
    <row r="1" spans="1:15" ht="16.5" customHeight="1">
      <c r="A1" s="2" t="s">
        <v>262</v>
      </c>
    </row>
    <row r="2" spans="1:15" ht="16.5" customHeight="1">
      <c r="A2" s="22" t="s">
        <v>103</v>
      </c>
    </row>
    <row r="4" spans="1:15" ht="13.5" customHeight="1">
      <c r="B4" s="23"/>
      <c r="C4" s="24"/>
      <c r="D4" s="24"/>
      <c r="E4" s="24"/>
      <c r="F4" s="24"/>
      <c r="G4" s="25"/>
    </row>
    <row r="5" spans="1:15" ht="13.5" customHeight="1">
      <c r="B5" s="26"/>
      <c r="C5" s="27"/>
      <c r="D5" s="264">
        <v>4.0000000000000001E-3</v>
      </c>
      <c r="E5" s="45" t="s">
        <v>120</v>
      </c>
      <c r="F5" s="263">
        <v>4.7999999999999996E-3</v>
      </c>
      <c r="G5" s="46" t="s">
        <v>121</v>
      </c>
    </row>
    <row r="6" spans="1:15">
      <c r="B6" s="26"/>
      <c r="D6" s="264"/>
      <c r="E6" s="45"/>
      <c r="F6" s="263"/>
      <c r="G6" s="46"/>
    </row>
    <row r="7" spans="1:15">
      <c r="B7" s="26"/>
      <c r="C7" s="29"/>
      <c r="D7" s="264">
        <v>3.3999999999999998E-3</v>
      </c>
      <c r="E7" s="45" t="s">
        <v>120</v>
      </c>
      <c r="F7" s="263">
        <v>4.0000000000000001E-3</v>
      </c>
      <c r="G7" s="46" t="s">
        <v>122</v>
      </c>
    </row>
    <row r="8" spans="1:15">
      <c r="B8" s="26"/>
      <c r="D8" s="264"/>
      <c r="E8" s="45"/>
      <c r="F8" s="263"/>
      <c r="G8" s="46"/>
    </row>
    <row r="9" spans="1:15">
      <c r="B9" s="26"/>
      <c r="C9" s="30"/>
      <c r="D9" s="264">
        <v>2.8E-3</v>
      </c>
      <c r="E9" s="45" t="s">
        <v>120</v>
      </c>
      <c r="F9" s="263">
        <v>3.3999999999999998E-3</v>
      </c>
      <c r="G9" s="46" t="s">
        <v>122</v>
      </c>
    </row>
    <row r="10" spans="1:15">
      <c r="B10" s="26"/>
      <c r="D10" s="264"/>
      <c r="E10" s="45"/>
      <c r="F10" s="263"/>
      <c r="G10" s="46"/>
    </row>
    <row r="11" spans="1:15">
      <c r="B11" s="26"/>
      <c r="C11" s="31"/>
      <c r="D11" s="264">
        <v>2.2000000000000001E-3</v>
      </c>
      <c r="E11" s="45" t="s">
        <v>120</v>
      </c>
      <c r="F11" s="263">
        <v>2.8E-3</v>
      </c>
      <c r="G11" s="46" t="s">
        <v>122</v>
      </c>
    </row>
    <row r="12" spans="1:15">
      <c r="B12" s="26"/>
      <c r="D12" s="264"/>
      <c r="E12" s="45"/>
      <c r="F12" s="263"/>
      <c r="G12" s="46"/>
    </row>
    <row r="13" spans="1:15">
      <c r="B13" s="26"/>
      <c r="C13" s="32"/>
      <c r="D13" s="264">
        <v>1.6000000000000001E-3</v>
      </c>
      <c r="E13" s="45" t="s">
        <v>120</v>
      </c>
      <c r="F13" s="263">
        <v>2.2000000000000001E-3</v>
      </c>
      <c r="G13" s="46" t="s">
        <v>122</v>
      </c>
    </row>
    <row r="14" spans="1:15">
      <c r="B14" s="33"/>
      <c r="C14" s="34"/>
      <c r="D14" s="34"/>
      <c r="E14" s="34"/>
      <c r="F14" s="34"/>
      <c r="G14" s="37"/>
    </row>
    <row r="16" spans="1:1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</row>
    <row r="17" spans="2:15">
      <c r="B17" s="26"/>
      <c r="N17" s="36"/>
      <c r="O17" s="26"/>
    </row>
    <row r="18" spans="2:15">
      <c r="B18" s="26"/>
      <c r="N18" s="36"/>
      <c r="O18" s="26"/>
    </row>
    <row r="19" spans="2:15">
      <c r="B19" s="26"/>
      <c r="N19" s="36"/>
      <c r="O19" s="26"/>
    </row>
    <row r="20" spans="2:15">
      <c r="B20" s="26"/>
      <c r="N20" s="36"/>
      <c r="O20" s="26"/>
    </row>
    <row r="21" spans="2:15">
      <c r="B21" s="26"/>
      <c r="N21" s="36"/>
      <c r="O21" s="26"/>
    </row>
    <row r="22" spans="2:15">
      <c r="B22" s="26"/>
      <c r="N22" s="36"/>
      <c r="O22" s="26"/>
    </row>
    <row r="23" spans="2:15">
      <c r="B23" s="26"/>
      <c r="N23" s="36"/>
      <c r="O23" s="26"/>
    </row>
    <row r="24" spans="2:15">
      <c r="B24" s="26"/>
      <c r="N24" s="36"/>
      <c r="O24" s="26"/>
    </row>
    <row r="25" spans="2:15">
      <c r="B25" s="26"/>
      <c r="N25" s="36"/>
      <c r="O25" s="26"/>
    </row>
    <row r="26" spans="2:15">
      <c r="B26" s="26"/>
      <c r="N26" s="36"/>
      <c r="O26" s="26"/>
    </row>
    <row r="27" spans="2:15">
      <c r="B27" s="26"/>
      <c r="N27" s="36"/>
      <c r="O27" s="26"/>
    </row>
    <row r="28" spans="2:15">
      <c r="B28" s="26"/>
      <c r="N28" s="36"/>
      <c r="O28" s="26"/>
    </row>
    <row r="29" spans="2:15">
      <c r="B29" s="26"/>
      <c r="N29" s="36"/>
      <c r="O29" s="26"/>
    </row>
    <row r="30" spans="2:15">
      <c r="B30" s="26"/>
      <c r="N30" s="36"/>
      <c r="O30" s="26"/>
    </row>
    <row r="31" spans="2:15">
      <c r="B31" s="26"/>
      <c r="N31" s="36"/>
      <c r="O31" s="26"/>
    </row>
    <row r="32" spans="2:15">
      <c r="B32" s="26"/>
      <c r="N32" s="36"/>
      <c r="O32" s="26"/>
    </row>
    <row r="33" spans="2:15">
      <c r="B33" s="26"/>
      <c r="N33" s="36"/>
      <c r="O33" s="26"/>
    </row>
    <row r="34" spans="2:15">
      <c r="B34" s="26"/>
      <c r="N34" s="36"/>
      <c r="O34" s="26"/>
    </row>
    <row r="35" spans="2:15">
      <c r="B35" s="26"/>
      <c r="N35" s="36"/>
      <c r="O35" s="26"/>
    </row>
    <row r="36" spans="2:15">
      <c r="B36" s="26"/>
      <c r="N36" s="36"/>
      <c r="O36" s="26"/>
    </row>
    <row r="37" spans="2:15">
      <c r="B37" s="26"/>
      <c r="N37" s="36"/>
      <c r="O37" s="26"/>
    </row>
    <row r="38" spans="2:15">
      <c r="B38" s="26"/>
      <c r="N38" s="36"/>
      <c r="O38" s="26"/>
    </row>
    <row r="39" spans="2:15">
      <c r="B39" s="26"/>
      <c r="N39" s="36"/>
      <c r="O39" s="26"/>
    </row>
    <row r="40" spans="2:15">
      <c r="B40" s="26"/>
      <c r="N40" s="36"/>
      <c r="O40" s="26"/>
    </row>
    <row r="41" spans="2:15">
      <c r="B41" s="26"/>
      <c r="N41" s="36"/>
      <c r="O41" s="26"/>
    </row>
    <row r="42" spans="2:15">
      <c r="B42" s="26"/>
      <c r="N42" s="36"/>
      <c r="O42" s="26"/>
    </row>
    <row r="43" spans="2:15">
      <c r="B43" s="26"/>
      <c r="N43" s="36"/>
      <c r="O43" s="26"/>
    </row>
    <row r="44" spans="2:15">
      <c r="B44" s="26"/>
      <c r="N44" s="36"/>
      <c r="O44" s="26"/>
    </row>
    <row r="45" spans="2:15">
      <c r="B45" s="26"/>
      <c r="N45" s="36"/>
      <c r="O45" s="26"/>
    </row>
    <row r="46" spans="2:15">
      <c r="B46" s="26"/>
      <c r="N46" s="36"/>
      <c r="O46" s="26"/>
    </row>
    <row r="47" spans="2:15">
      <c r="B47" s="26"/>
      <c r="N47" s="36"/>
      <c r="O47" s="26"/>
    </row>
    <row r="48" spans="2:15">
      <c r="B48" s="26"/>
      <c r="N48" s="36"/>
      <c r="O48" s="26"/>
    </row>
    <row r="49" spans="2:15">
      <c r="B49" s="26"/>
      <c r="N49" s="36"/>
      <c r="O49" s="26"/>
    </row>
    <row r="50" spans="2:15">
      <c r="B50" s="26"/>
      <c r="N50" s="36"/>
      <c r="O50" s="26"/>
    </row>
    <row r="51" spans="2:15">
      <c r="B51" s="26"/>
      <c r="N51" s="36"/>
      <c r="O51" s="26"/>
    </row>
    <row r="52" spans="2:15">
      <c r="B52" s="26"/>
      <c r="N52" s="36"/>
      <c r="O52" s="26"/>
    </row>
    <row r="53" spans="2:15">
      <c r="B53" s="26"/>
      <c r="N53" s="36"/>
      <c r="O53" s="26"/>
    </row>
    <row r="54" spans="2:15">
      <c r="B54" s="26"/>
      <c r="N54" s="36"/>
      <c r="O54" s="26"/>
    </row>
    <row r="55" spans="2:15">
      <c r="B55" s="26"/>
      <c r="N55" s="36"/>
      <c r="O55" s="26"/>
    </row>
    <row r="56" spans="2:15">
      <c r="B56" s="26"/>
      <c r="N56" s="36"/>
      <c r="O56" s="26"/>
    </row>
    <row r="57" spans="2:15">
      <c r="B57" s="26"/>
      <c r="N57" s="36"/>
      <c r="O57" s="26"/>
    </row>
    <row r="58" spans="2:15">
      <c r="B58" s="26"/>
      <c r="N58" s="36"/>
      <c r="O58" s="26"/>
    </row>
    <row r="59" spans="2:15">
      <c r="B59" s="26"/>
      <c r="N59" s="36"/>
      <c r="O59" s="26"/>
    </row>
    <row r="60" spans="2:15">
      <c r="B60" s="26"/>
      <c r="N60" s="36"/>
      <c r="O60" s="26"/>
    </row>
    <row r="61" spans="2:15">
      <c r="B61" s="26"/>
      <c r="N61" s="36"/>
      <c r="O61" s="26"/>
    </row>
    <row r="62" spans="2:15">
      <c r="B62" s="26"/>
      <c r="N62" s="36"/>
      <c r="O62" s="26"/>
    </row>
    <row r="63" spans="2:15">
      <c r="B63" s="26"/>
      <c r="N63" s="36"/>
      <c r="O63" s="26"/>
    </row>
    <row r="64" spans="2:15">
      <c r="B64" s="26"/>
      <c r="N64" s="36"/>
      <c r="O64" s="26"/>
    </row>
    <row r="65" spans="2:15">
      <c r="B65" s="26"/>
      <c r="N65" s="36"/>
      <c r="O65" s="26"/>
    </row>
    <row r="66" spans="2:15">
      <c r="B66" s="26"/>
      <c r="N66" s="36"/>
      <c r="O66" s="26"/>
    </row>
    <row r="67" spans="2:15">
      <c r="B67" s="26"/>
      <c r="N67" s="36"/>
      <c r="O67" s="26"/>
    </row>
    <row r="68" spans="2:15">
      <c r="B68" s="26"/>
      <c r="N68" s="36"/>
      <c r="O68" s="26"/>
    </row>
    <row r="69" spans="2:15">
      <c r="B69" s="26"/>
      <c r="N69" s="36"/>
      <c r="O69" s="26"/>
    </row>
    <row r="70" spans="2:15">
      <c r="B70" s="26"/>
      <c r="N70" s="36"/>
      <c r="O70" s="26"/>
    </row>
    <row r="71" spans="2:15">
      <c r="B71" s="26"/>
      <c r="N71" s="36"/>
      <c r="O71" s="26"/>
    </row>
    <row r="72" spans="2:15">
      <c r="B72" s="26"/>
      <c r="N72" s="36"/>
      <c r="O72" s="26"/>
    </row>
    <row r="73" spans="2:15">
      <c r="B73" s="26"/>
      <c r="N73" s="36"/>
      <c r="O73" s="26"/>
    </row>
    <row r="74" spans="2:15">
      <c r="B74" s="26"/>
      <c r="N74" s="36"/>
      <c r="O74" s="26"/>
    </row>
    <row r="75" spans="2:15">
      <c r="B75" s="26"/>
      <c r="N75" s="36"/>
      <c r="O75" s="26"/>
    </row>
    <row r="76" spans="2:15">
      <c r="B76" s="26"/>
      <c r="N76" s="36"/>
      <c r="O76" s="26"/>
    </row>
    <row r="77" spans="2:15">
      <c r="B77" s="26"/>
      <c r="N77" s="36"/>
      <c r="O77" s="26"/>
    </row>
    <row r="78" spans="2:15"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26"/>
    </row>
    <row r="79" spans="2:1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</row>
  </sheetData>
  <phoneticPr fontId="4"/>
  <pageMargins left="0.70866141732283472" right="0.43307086614173229" top="0.74803149606299213" bottom="0.74803149606299213" header="0.31496062992125984" footer="0.31496062992125984"/>
  <pageSetup paperSize="9" scale="75" orientation="portrait" r:id="rId1"/>
  <headerFooter>
    <oddHeader xml:space="preserve">&amp;R&amp;"ＭＳ 明朝,標準"&amp;12 2-18.COVID-19に係る分析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36</vt:i4>
      </vt:variant>
    </vt:vector>
  </HeadingPairs>
  <TitlesOfParts>
    <vt:vector size="65" baseType="lpstr">
      <vt:lpstr>COVID-19の患者状況</vt:lpstr>
      <vt:lpstr>COVID-19の状況</vt:lpstr>
      <vt:lpstr>地区別_COVID-19の状況</vt:lpstr>
      <vt:lpstr>地区別_被保険者一人当たりのCOVID-19医療費グラフ</vt:lpstr>
      <vt:lpstr>地区別_被保険者一人当たりのCOVID-19医療費MAP</vt:lpstr>
      <vt:lpstr>地区別_患者一人当たりのCOVID-19医療費グラフ</vt:lpstr>
      <vt:lpstr>地区別_患者一人当たりのCOVID-19医療費MAP</vt:lpstr>
      <vt:lpstr>地区別_COVID-19患者割合グラフ</vt:lpstr>
      <vt:lpstr>地区別_COVID-19患者割合MAP</vt:lpstr>
      <vt:lpstr>市区町村別_COVID-19の状況</vt:lpstr>
      <vt:lpstr>市区町村別_被保険者一人当たりのCOVID-19医療費グラフ</vt:lpstr>
      <vt:lpstr>市区町村別_被保険者一人当たりのCOVID-19医療費MAP</vt:lpstr>
      <vt:lpstr>市区町村別_患者一人当たりのCOVID-19医療費グラフ</vt:lpstr>
      <vt:lpstr>市区町村別_患者一人当たりのCOVID-19医療費MAP</vt:lpstr>
      <vt:lpstr>市区町村別_COVID-19患者割合グラフ</vt:lpstr>
      <vt:lpstr>市区町村別_COVID-19患者割合MAP</vt:lpstr>
      <vt:lpstr>重症患者状況</vt:lpstr>
      <vt:lpstr>地区別_重症患者状況</vt:lpstr>
      <vt:lpstr>地区別_重症患者割合グラフ</vt:lpstr>
      <vt:lpstr>市区町村別_重症患者状況</vt:lpstr>
      <vt:lpstr>市区町村別_重症患者割合グラフ</vt:lpstr>
      <vt:lpstr>重症患者の生活習慣病</vt:lpstr>
      <vt:lpstr>地区別_重症患者の生活習慣病</vt:lpstr>
      <vt:lpstr>地区別_重症患者の生活習慣病グラフ</vt:lpstr>
      <vt:lpstr>市区町村別_重症患者の生活習慣病</vt:lpstr>
      <vt:lpstr>市区町村別_重症患者の生活習慣病グラフ</vt:lpstr>
      <vt:lpstr>疑い患者の状況</vt:lpstr>
      <vt:lpstr>地区別_疑い患者の状況</vt:lpstr>
      <vt:lpstr>市区町村別_疑い患者の状況</vt:lpstr>
      <vt:lpstr>'COVID-19の患者状況'!Print_Area</vt:lpstr>
      <vt:lpstr>'COVID-19の状況'!Print_Area</vt:lpstr>
      <vt:lpstr>疑い患者の状況!Print_Area</vt:lpstr>
      <vt:lpstr>'市区町村別_COVID-19の状況'!Print_Area</vt:lpstr>
      <vt:lpstr>'市区町村別_COVID-19患者割合MAP'!Print_Area</vt:lpstr>
      <vt:lpstr>'市区町村別_COVID-19患者割合グラフ'!Print_Area</vt:lpstr>
      <vt:lpstr>'市区町村別_患者一人当たりのCOVID-19医療費MAP'!Print_Area</vt:lpstr>
      <vt:lpstr>'市区町村別_患者一人当たりのCOVID-19医療費グラフ'!Print_Area</vt:lpstr>
      <vt:lpstr>市区町村別_疑い患者の状況!Print_Area</vt:lpstr>
      <vt:lpstr>市区町村別_重症患者の生活習慣病!Print_Area</vt:lpstr>
      <vt:lpstr>市区町村別_重症患者の生活習慣病グラフ!Print_Area</vt:lpstr>
      <vt:lpstr>市区町村別_重症患者割合グラフ!Print_Area</vt:lpstr>
      <vt:lpstr>市区町村別_重症患者状況!Print_Area</vt:lpstr>
      <vt:lpstr>'市区町村別_被保険者一人当たりのCOVID-19医療費MAP'!Print_Area</vt:lpstr>
      <vt:lpstr>'市区町村別_被保険者一人当たりのCOVID-19医療費グラフ'!Print_Area</vt:lpstr>
      <vt:lpstr>重症患者の生活習慣病!Print_Area</vt:lpstr>
      <vt:lpstr>重症患者状況!Print_Area</vt:lpstr>
      <vt:lpstr>'地区別_COVID-19の状況'!Print_Area</vt:lpstr>
      <vt:lpstr>'地区別_COVID-19患者割合MAP'!Print_Area</vt:lpstr>
      <vt:lpstr>'地区別_COVID-19患者割合グラフ'!Print_Area</vt:lpstr>
      <vt:lpstr>'地区別_患者一人当たりのCOVID-19医療費MAP'!Print_Area</vt:lpstr>
      <vt:lpstr>'地区別_患者一人当たりのCOVID-19医療費グラフ'!Print_Area</vt:lpstr>
      <vt:lpstr>地区別_疑い患者の状況!Print_Area</vt:lpstr>
      <vt:lpstr>地区別_重症患者の生活習慣病!Print_Area</vt:lpstr>
      <vt:lpstr>地区別_重症患者の生活習慣病グラフ!Print_Area</vt:lpstr>
      <vt:lpstr>地区別_重症患者割合グラフ!Print_Area</vt:lpstr>
      <vt:lpstr>地区別_重症患者状況!Print_Area</vt:lpstr>
      <vt:lpstr>'地区別_被保険者一人当たりのCOVID-19医療費MAP'!Print_Area</vt:lpstr>
      <vt:lpstr>'地区別_被保険者一人当たりのCOVID-19医療費グラフ'!Print_Area</vt:lpstr>
      <vt:lpstr>'市区町村別_COVID-19の状況'!Print_Titles</vt:lpstr>
      <vt:lpstr>市区町村別_疑い患者の状況!Print_Titles</vt:lpstr>
      <vt:lpstr>市区町村別_重症患者の生活習慣病!Print_Titles</vt:lpstr>
      <vt:lpstr>市区町村別_重症患者状況!Print_Titles</vt:lpstr>
      <vt:lpstr>地区別_疑い患者の状況!Print_Titles</vt:lpstr>
      <vt:lpstr>地区別_重症患者の生活習慣病!Print_Titles</vt:lpstr>
      <vt:lpstr>地区別_重症患者状況!Print_Titles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2020-09-01T07:55:25Z</dcterms:created>
  <dcterms:modified xsi:type="dcterms:W3CDTF">2021-11-10T06:57:39Z</dcterms:modified>
  <cp:category/>
  <cp:contentStatus/>
  <dc:language/>
  <cp:version/>
</cp:coreProperties>
</file>