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xml"/>
  <Override PartName="/xl/drawings/drawing10.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11.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drawings/drawing12.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drawings/drawing13.xml" ContentType="application/vnd.openxmlformats-officedocument.drawing+xml"/>
  <Override PartName="/xl/charts/chart12.xml" ContentType="application/vnd.openxmlformats-officedocument.drawingml.chart+xml"/>
  <Override PartName="/xl/drawings/drawing14.xml" ContentType="application/vnd.openxmlformats-officedocument.drawing+xml"/>
  <Override PartName="/xl/charts/chart13.xml" ContentType="application/vnd.openxmlformats-officedocument.drawingml.chart+xml"/>
  <Override PartName="/xl/drawings/drawing15.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drawings/drawing16.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drawings/drawing17.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drawings/drawing18.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drawings/drawing19.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drawings/drawing20.xml" ContentType="application/vnd.openxmlformats-officedocument.drawing+xml"/>
  <Override PartName="/xl/charts/chart24.xml" ContentType="application/vnd.openxmlformats-officedocument.drawingml.chart+xml"/>
  <Override PartName="/xl/charts/chart2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7"/>
  <workbookPr codeName="ThisWorkbook" defaultThemeVersion="124226"/>
  <mc:AlternateContent xmlns:mc="http://schemas.openxmlformats.org/markup-compatibility/2006">
    <mc:Choice Requires="x15">
      <x15ac:absPath xmlns:x15ac="http://schemas.microsoft.com/office/spreadsheetml/2010/11/ac" url="\\dhsv2\分析作業用\■■分析係納品フォルダ\■分析係⇔DH係\20201026_大阪府後期高齢者医療広域連合_医療費分析他\医療費分析(令和元年度)\"/>
    </mc:Choice>
  </mc:AlternateContent>
  <xr:revisionPtr revIDLastSave="0" documentId="13_ncr:1_{4E2528E5-E442-4B1C-A23D-206FD2FD7ACB}" xr6:coauthVersionLast="36" xr6:coauthVersionMax="36" xr10:uidLastSave="{00000000-0000-0000-0000-000000000000}"/>
  <bookViews>
    <workbookView xWindow="-105" yWindow="-105" windowWidth="23250" windowHeight="12570" tabRatio="734" xr2:uid="{00000000-000D-0000-FFFF-FFFF00000000}"/>
  </bookViews>
  <sheets>
    <sheet name="生活習慣病の状況" sheetId="30" r:id="rId1"/>
    <sheet name="地区別_生活習慣病の状況" sheetId="32" r:id="rId2"/>
    <sheet name="地区別_生活習慣病患者割合グラフ" sheetId="37" r:id="rId3"/>
    <sheet name="地区別_生活習慣病患者割合MAP" sheetId="59" r:id="rId4"/>
    <sheet name="地区別_生活習慣病患者一人当たりグラフ" sheetId="38" r:id="rId5"/>
    <sheet name="地区別_生活習慣病患者一人当たりMAP" sheetId="60" r:id="rId6"/>
    <sheet name="市区町村別_生活習慣病の状況" sheetId="19" r:id="rId7"/>
    <sheet name="市区町村別_生活習慣病患者割合グラフ" sheetId="24" r:id="rId8"/>
    <sheet name="市区町村別_生活習慣病患者割合MAP" sheetId="61" r:id="rId9"/>
    <sheet name="市区町村別_生活習慣病患者一人当たりグラフ" sheetId="33" r:id="rId10"/>
    <sheet name="市区町村別_生活習慣病患者一人当たりMAP" sheetId="62" r:id="rId11"/>
    <sheet name="地区別_年齢調整生活習慣病医療費" sheetId="42" r:id="rId12"/>
    <sheet name="地区別_年齢調整生活習慣病医療費グラフ" sheetId="43" r:id="rId13"/>
    <sheet name="市区町村別_年齢調整生活習慣病医療費" sheetId="44" r:id="rId14"/>
    <sheet name="市区町村別_年齢調整生活習慣病医療費グラフ" sheetId="45" r:id="rId15"/>
    <sheet name="生活習慣病疾病別の医療費" sheetId="31" r:id="rId16"/>
    <sheet name="地区別_生活習慣病疾病別の医療費" sheetId="35" r:id="rId17"/>
    <sheet name="地区別_生活習慣病疾病別の医療費グラフ" sheetId="41" r:id="rId18"/>
    <sheet name="市区町村別_生活習慣病疾病別の医療費" sheetId="34" r:id="rId19"/>
    <sheet name="市区町村別_生活習慣病疾病別の医療費グラフ" sheetId="39" r:id="rId20"/>
    <sheet name="地区別_年齢調整糖尿病医療費" sheetId="46" r:id="rId21"/>
    <sheet name="地区別_年齢調整糖尿病医療費グラフ" sheetId="47" r:id="rId22"/>
    <sheet name="市区町村別_年齢調整糖尿病医療費" sheetId="48" r:id="rId23"/>
    <sheet name="市区町村別_年齢調整糖尿病医療費グラフ" sheetId="49" r:id="rId24"/>
    <sheet name="地区別_年齢調整脂質異常症医療費" sheetId="50" r:id="rId25"/>
    <sheet name="地区別_年齢調整脂質異常症医療費グラフ" sheetId="51" r:id="rId26"/>
    <sheet name="市区町村別_年齢調整脂質異常症医療費" sheetId="52" r:id="rId27"/>
    <sheet name="市区町村別_年齢調整脂質異常症医療費グラフ" sheetId="53" r:id="rId28"/>
    <sheet name="地区別_年齢調整高血圧性疾患医療費" sheetId="55" r:id="rId29"/>
    <sheet name="地区別_年齢調整高血圧性疾患医療費グラフ" sheetId="56" r:id="rId30"/>
    <sheet name="市区町村別_年齢調整高血圧性疾患医療費" sheetId="57" r:id="rId31"/>
    <sheet name="市区町村別_年齢調整高血圧性疾患医療費グラフ" sheetId="58" r:id="rId32"/>
  </sheets>
  <definedNames>
    <definedName name="_xlnm._FilterDatabase" localSheetId="8" hidden="1">市区町村別_生活習慣病患者割合MAP!$A$6:$R$6</definedName>
    <definedName name="_Order1" hidden="1">255</definedName>
    <definedName name="_xlnm.Print_Area" localSheetId="6">市区町村別_生活習慣病の状況!$A$1:$I$79</definedName>
    <definedName name="_xlnm.Print_Area" localSheetId="10">市区町村別_生活習慣病患者一人当たりMAP!$A$1:$Q$84</definedName>
    <definedName name="_xlnm.Print_Area" localSheetId="9">市区町村別_生活習慣病患者一人当たりグラフ!$A$1:$J$78</definedName>
    <definedName name="_xlnm.Print_Area" localSheetId="8">市区町村別_生活習慣病患者割合MAP!$A$1:$Q$84</definedName>
    <definedName name="_xlnm.Print_Area" localSheetId="7">市区町村別_生活習慣病患者割合グラフ!$A$1:$J$78</definedName>
    <definedName name="_xlnm.Print_Area" localSheetId="18">市区町村別_生活習慣病疾病別の医療費!$A$1:$K$828</definedName>
    <definedName name="_xlnm.Print_Area" localSheetId="19">市区町村別_生活習慣病疾病別の医療費グラフ!$A$1:$N$77</definedName>
    <definedName name="_xlnm.Print_Area" localSheetId="30">市区町村別_年齢調整高血圧性疾患医療費!$A$1:$F$82</definedName>
    <definedName name="_xlnm.Print_Area" localSheetId="31">市区町村別_年齢調整高血圧性疾患医療費グラフ!$A$1:$V$77</definedName>
    <definedName name="_xlnm.Print_Area" localSheetId="26">市区町村別_年齢調整脂質異常症医療費!$A$1:$F$82</definedName>
    <definedName name="_xlnm.Print_Area" localSheetId="27">市区町村別_年齢調整脂質異常症医療費グラフ!$A$1:$V$77</definedName>
    <definedName name="_xlnm.Print_Area" localSheetId="13">市区町村別_年齢調整生活習慣病医療費!$A$1:$F$82</definedName>
    <definedName name="_xlnm.Print_Area" localSheetId="14">市区町村別_年齢調整生活習慣病医療費グラフ!$A$1:$V$77</definedName>
    <definedName name="_xlnm.Print_Area" localSheetId="22">市区町村別_年齢調整糖尿病医療費!$A$1:$F$82</definedName>
    <definedName name="_xlnm.Print_Area" localSheetId="23">市区町村別_年齢調整糖尿病医療費グラフ!$A$1:$V$77</definedName>
    <definedName name="_xlnm.Print_Area" localSheetId="0">生活習慣病の状況!$A$1:$I$59</definedName>
    <definedName name="_xlnm.Print_Area" localSheetId="15">生活習慣病疾病別の医療費!$A$1:$L$104</definedName>
    <definedName name="_xlnm.Print_Area" localSheetId="1">地区別_生活習慣病の状況!$A$1:$I$13</definedName>
    <definedName name="_xlnm.Print_Area" localSheetId="5">地区別_生活習慣病患者一人当たりMAP!$A$1:$Q$84</definedName>
    <definedName name="_xlnm.Print_Area" localSheetId="4">地区別_生活習慣病患者一人当たりグラフ!$A$1:$J$77</definedName>
    <definedName name="_xlnm.Print_Area" localSheetId="3">地区別_生活習慣病患者割合MAP!$A$1:$Q$84</definedName>
    <definedName name="_xlnm.Print_Area" localSheetId="2">地区別_生活習慣病患者割合グラフ!$A$1:$J$77</definedName>
    <definedName name="_xlnm.Print_Area" localSheetId="16">地区別_生活習慣病疾病別の医療費!$A$1:$K$102</definedName>
    <definedName name="_xlnm.Print_Area" localSheetId="17">地区別_生活習慣病疾病別の医療費グラフ!$A$1:$N$78</definedName>
    <definedName name="_xlnm.Print_Area" localSheetId="28">地区別_年齢調整高血圧性疾患医療費!$A$1:$F$16</definedName>
    <definedName name="_xlnm.Print_Area" localSheetId="29">地区別_年齢調整高血圧性疾患医療費グラフ!$A$1:$V$78</definedName>
    <definedName name="_xlnm.Print_Area" localSheetId="24">地区別_年齢調整脂質異常症医療費!$A$1:$F$16</definedName>
    <definedName name="_xlnm.Print_Area" localSheetId="25">地区別_年齢調整脂質異常症医療費グラフ!$A$1:$V$78</definedName>
    <definedName name="_xlnm.Print_Area" localSheetId="11">地区別_年齢調整生活習慣病医療費!$A$1:$F$16</definedName>
    <definedName name="_xlnm.Print_Area" localSheetId="12">地区別_年齢調整生活習慣病医療費グラフ!$A$1:$V$78</definedName>
    <definedName name="_xlnm.Print_Area" localSheetId="20">地区別_年齢調整糖尿病医療費!$A$1:$F$16</definedName>
    <definedName name="_xlnm.Print_Area" localSheetId="21">地区別_年齢調整糖尿病医療費グラフ!$A$1:$V$78</definedName>
    <definedName name="_xlnm.Print_Titles" localSheetId="18">市区町村別_生活習慣病疾病別の医療費!$1:$3</definedName>
    <definedName name="_xlnm.Print_Titles" localSheetId="16">地区別_生活習慣病疾病別の医療費!$1:$3</definedName>
  </definedNames>
  <calcPr calcId="191029"/>
</workbook>
</file>

<file path=xl/calcChain.xml><?xml version="1.0" encoding="utf-8"?>
<calcChain xmlns="http://schemas.openxmlformats.org/spreadsheetml/2006/main">
  <c r="D3" i="31" l="1"/>
  <c r="H11" i="30" l="1"/>
  <c r="H10" i="30"/>
  <c r="H9" i="30"/>
  <c r="H8" i="30"/>
  <c r="H7" i="30"/>
  <c r="H6" i="30"/>
  <c r="H5" i="30"/>
  <c r="H4" i="30"/>
  <c r="D4" i="34" l="1"/>
  <c r="G553" i="34" l="1"/>
  <c r="I78" i="57" l="1"/>
  <c r="H78" i="57"/>
  <c r="I77" i="57"/>
  <c r="H77" i="57"/>
  <c r="I76" i="57"/>
  <c r="H76" i="57"/>
  <c r="I75" i="57"/>
  <c r="H75" i="57"/>
  <c r="I74" i="57"/>
  <c r="H74" i="57"/>
  <c r="I73" i="57"/>
  <c r="H73" i="57"/>
  <c r="I72" i="57"/>
  <c r="H72" i="57"/>
  <c r="I71" i="57"/>
  <c r="H71" i="57"/>
  <c r="I70" i="57"/>
  <c r="H70" i="57"/>
  <c r="I69" i="57"/>
  <c r="H69" i="57"/>
  <c r="I68" i="57"/>
  <c r="H68" i="57"/>
  <c r="I67" i="57"/>
  <c r="H67" i="57"/>
  <c r="I66" i="57"/>
  <c r="H66" i="57"/>
  <c r="I65" i="57"/>
  <c r="H65" i="57"/>
  <c r="I64" i="57"/>
  <c r="H64" i="57"/>
  <c r="I63" i="57"/>
  <c r="H63" i="57"/>
  <c r="I62" i="57"/>
  <c r="H62" i="57"/>
  <c r="I61" i="57"/>
  <c r="H61" i="57"/>
  <c r="I60" i="57"/>
  <c r="H60" i="57"/>
  <c r="I59" i="57"/>
  <c r="H59" i="57"/>
  <c r="I58" i="57"/>
  <c r="H58" i="57"/>
  <c r="I57" i="57"/>
  <c r="H57" i="57"/>
  <c r="I56" i="57"/>
  <c r="H56" i="57"/>
  <c r="I55" i="57"/>
  <c r="H55" i="57"/>
  <c r="I54" i="57"/>
  <c r="H54" i="57"/>
  <c r="I53" i="57"/>
  <c r="H53" i="57"/>
  <c r="I52" i="57"/>
  <c r="H52" i="57"/>
  <c r="I51" i="57"/>
  <c r="H51" i="57"/>
  <c r="I50" i="57"/>
  <c r="H50" i="57"/>
  <c r="I49" i="57"/>
  <c r="H49" i="57"/>
  <c r="I48" i="57"/>
  <c r="H48" i="57"/>
  <c r="I47" i="57"/>
  <c r="H47" i="57"/>
  <c r="I46" i="57"/>
  <c r="H46" i="57"/>
  <c r="I45" i="57"/>
  <c r="H45" i="57"/>
  <c r="I44" i="57"/>
  <c r="H44" i="57"/>
  <c r="I43" i="57"/>
  <c r="H43" i="57"/>
  <c r="I42" i="57"/>
  <c r="H42" i="57"/>
  <c r="I41" i="57"/>
  <c r="H41" i="57"/>
  <c r="I40" i="57"/>
  <c r="H40" i="57"/>
  <c r="I39" i="57"/>
  <c r="H39" i="57"/>
  <c r="I38" i="57"/>
  <c r="H38" i="57"/>
  <c r="I37" i="57"/>
  <c r="H37" i="57"/>
  <c r="I36" i="57"/>
  <c r="H36" i="57"/>
  <c r="I35" i="57"/>
  <c r="H35" i="57"/>
  <c r="I34" i="57"/>
  <c r="H34" i="57"/>
  <c r="I33" i="57"/>
  <c r="H33" i="57"/>
  <c r="I32" i="57"/>
  <c r="H32" i="57"/>
  <c r="I31" i="57"/>
  <c r="H31" i="57"/>
  <c r="I30" i="57"/>
  <c r="H30" i="57"/>
  <c r="I29" i="57"/>
  <c r="H29" i="57"/>
  <c r="I28" i="57"/>
  <c r="H28" i="57"/>
  <c r="I27" i="57"/>
  <c r="H27" i="57"/>
  <c r="I26" i="57"/>
  <c r="H26" i="57"/>
  <c r="I25" i="57"/>
  <c r="H25" i="57"/>
  <c r="I24" i="57"/>
  <c r="H24" i="57"/>
  <c r="I23" i="57"/>
  <c r="H23" i="57"/>
  <c r="I22" i="57"/>
  <c r="H22" i="57"/>
  <c r="I21" i="57"/>
  <c r="H21" i="57"/>
  <c r="I20" i="57"/>
  <c r="H20" i="57"/>
  <c r="I19" i="57"/>
  <c r="H19" i="57"/>
  <c r="I18" i="57"/>
  <c r="H18" i="57"/>
  <c r="I17" i="57"/>
  <c r="H17" i="57"/>
  <c r="I16" i="57"/>
  <c r="H16" i="57"/>
  <c r="I15" i="57"/>
  <c r="H15" i="57"/>
  <c r="I14" i="57"/>
  <c r="H14" i="57"/>
  <c r="I13" i="57"/>
  <c r="H13" i="57"/>
  <c r="I12" i="57"/>
  <c r="H12" i="57"/>
  <c r="I11" i="57"/>
  <c r="H11" i="57"/>
  <c r="I10" i="57"/>
  <c r="H10" i="57"/>
  <c r="I9" i="57"/>
  <c r="H9" i="57"/>
  <c r="I8" i="57"/>
  <c r="H8" i="57"/>
  <c r="I7" i="57"/>
  <c r="H7" i="57"/>
  <c r="I6" i="57"/>
  <c r="H6" i="57"/>
  <c r="I5" i="57"/>
  <c r="H5" i="57"/>
  <c r="I12" i="55"/>
  <c r="H12" i="55"/>
  <c r="I11" i="55"/>
  <c r="H11" i="55"/>
  <c r="I10" i="55"/>
  <c r="H10" i="55"/>
  <c r="I9" i="55"/>
  <c r="H9" i="55"/>
  <c r="I8" i="55"/>
  <c r="H8" i="55"/>
  <c r="I7" i="55"/>
  <c r="H7" i="55"/>
  <c r="I6" i="55"/>
  <c r="H6" i="55"/>
  <c r="I5" i="55"/>
  <c r="H5" i="55"/>
  <c r="I78" i="52" l="1"/>
  <c r="H78" i="52"/>
  <c r="I77" i="52"/>
  <c r="H77" i="52"/>
  <c r="I76" i="52"/>
  <c r="H76" i="52"/>
  <c r="I75" i="52"/>
  <c r="H75" i="52"/>
  <c r="I74" i="52"/>
  <c r="H74" i="52"/>
  <c r="I73" i="52"/>
  <c r="H73" i="52"/>
  <c r="I72" i="52"/>
  <c r="H72" i="52"/>
  <c r="I71" i="52"/>
  <c r="H71" i="52"/>
  <c r="I70" i="52"/>
  <c r="H70" i="52"/>
  <c r="I69" i="52"/>
  <c r="H69" i="52"/>
  <c r="I68" i="52"/>
  <c r="H68" i="52"/>
  <c r="I67" i="52"/>
  <c r="H67" i="52"/>
  <c r="I66" i="52"/>
  <c r="H66" i="52"/>
  <c r="I65" i="52"/>
  <c r="H65" i="52"/>
  <c r="I64" i="52"/>
  <c r="H64" i="52"/>
  <c r="I63" i="52"/>
  <c r="H63" i="52"/>
  <c r="I62" i="52"/>
  <c r="H62" i="52"/>
  <c r="I61" i="52"/>
  <c r="H61" i="52"/>
  <c r="I60" i="52"/>
  <c r="H60" i="52"/>
  <c r="I59" i="52"/>
  <c r="H59" i="52"/>
  <c r="I58" i="52"/>
  <c r="H58" i="52"/>
  <c r="I57" i="52"/>
  <c r="H57" i="52"/>
  <c r="I56" i="52"/>
  <c r="H56" i="52"/>
  <c r="I55" i="52"/>
  <c r="H55" i="52"/>
  <c r="I54" i="52"/>
  <c r="H54" i="52"/>
  <c r="I53" i="52"/>
  <c r="H53" i="52"/>
  <c r="I52" i="52"/>
  <c r="H52" i="52"/>
  <c r="I51" i="52"/>
  <c r="H51" i="52"/>
  <c r="I50" i="52"/>
  <c r="H50" i="52"/>
  <c r="I49" i="52"/>
  <c r="H49" i="52"/>
  <c r="I48" i="52"/>
  <c r="H48" i="52"/>
  <c r="I47" i="52"/>
  <c r="H47" i="52"/>
  <c r="I46" i="52"/>
  <c r="H46" i="52"/>
  <c r="I45" i="52"/>
  <c r="H45" i="52"/>
  <c r="I44" i="52"/>
  <c r="H44" i="52"/>
  <c r="I43" i="52"/>
  <c r="H43" i="52"/>
  <c r="I42" i="52"/>
  <c r="H42" i="52"/>
  <c r="I41" i="52"/>
  <c r="H41" i="52"/>
  <c r="I40" i="52"/>
  <c r="H40" i="52"/>
  <c r="I39" i="52"/>
  <c r="H39" i="52"/>
  <c r="I38" i="52"/>
  <c r="H38" i="52"/>
  <c r="I37" i="52"/>
  <c r="H37" i="52"/>
  <c r="I36" i="52"/>
  <c r="H36" i="52"/>
  <c r="I35" i="52"/>
  <c r="H35" i="52"/>
  <c r="I34" i="52"/>
  <c r="H34" i="52"/>
  <c r="I33" i="52"/>
  <c r="H33" i="52"/>
  <c r="I32" i="52"/>
  <c r="H32" i="52"/>
  <c r="I31" i="52"/>
  <c r="H31" i="52"/>
  <c r="I30" i="52"/>
  <c r="H30" i="52"/>
  <c r="I29" i="52"/>
  <c r="H29" i="52"/>
  <c r="I28" i="52"/>
  <c r="H28" i="52"/>
  <c r="I27" i="52"/>
  <c r="H27" i="52"/>
  <c r="I26" i="52"/>
  <c r="H26" i="52"/>
  <c r="I25" i="52"/>
  <c r="H25" i="52"/>
  <c r="I24" i="52"/>
  <c r="H24" i="52"/>
  <c r="I23" i="52"/>
  <c r="H23" i="52"/>
  <c r="I22" i="52"/>
  <c r="H22" i="52"/>
  <c r="I21" i="52"/>
  <c r="H21" i="52"/>
  <c r="I20" i="52"/>
  <c r="H20" i="52"/>
  <c r="I19" i="52"/>
  <c r="H19" i="52"/>
  <c r="I18" i="52"/>
  <c r="H18" i="52"/>
  <c r="I17" i="52"/>
  <c r="H17" i="52"/>
  <c r="I16" i="52"/>
  <c r="H16" i="52"/>
  <c r="I15" i="52"/>
  <c r="H15" i="52"/>
  <c r="I14" i="52"/>
  <c r="H14" i="52"/>
  <c r="I13" i="52"/>
  <c r="H13" i="52"/>
  <c r="I12" i="52"/>
  <c r="H12" i="52"/>
  <c r="I11" i="52"/>
  <c r="H11" i="52"/>
  <c r="I10" i="52"/>
  <c r="H10" i="52"/>
  <c r="I9" i="52"/>
  <c r="H9" i="52"/>
  <c r="I8" i="52"/>
  <c r="H8" i="52"/>
  <c r="I7" i="52"/>
  <c r="H7" i="52"/>
  <c r="I6" i="52"/>
  <c r="H6" i="52"/>
  <c r="I5" i="52"/>
  <c r="H5" i="52"/>
  <c r="I12" i="50"/>
  <c r="H12" i="50"/>
  <c r="I11" i="50"/>
  <c r="H11" i="50"/>
  <c r="I10" i="50"/>
  <c r="H10" i="50"/>
  <c r="I9" i="50"/>
  <c r="H9" i="50"/>
  <c r="I8" i="50"/>
  <c r="H8" i="50"/>
  <c r="I7" i="50"/>
  <c r="H7" i="50"/>
  <c r="I6" i="50"/>
  <c r="H6" i="50"/>
  <c r="I5" i="50"/>
  <c r="H5" i="50"/>
  <c r="I78" i="48" l="1"/>
  <c r="H78" i="48"/>
  <c r="I77" i="48"/>
  <c r="H77" i="48"/>
  <c r="I76" i="48"/>
  <c r="H76" i="48"/>
  <c r="I75" i="48"/>
  <c r="H75" i="48"/>
  <c r="I74" i="48"/>
  <c r="H74" i="48"/>
  <c r="I73" i="48"/>
  <c r="H73" i="48"/>
  <c r="I72" i="48"/>
  <c r="H72" i="48"/>
  <c r="I71" i="48"/>
  <c r="H71" i="48"/>
  <c r="I70" i="48"/>
  <c r="H70" i="48"/>
  <c r="I69" i="48"/>
  <c r="H69" i="48"/>
  <c r="I68" i="48"/>
  <c r="H68" i="48"/>
  <c r="I67" i="48"/>
  <c r="H67" i="48"/>
  <c r="I66" i="48"/>
  <c r="H66" i="48"/>
  <c r="I65" i="48"/>
  <c r="H65" i="48"/>
  <c r="I64" i="48"/>
  <c r="H64" i="48"/>
  <c r="I63" i="48"/>
  <c r="H63" i="48"/>
  <c r="I62" i="48"/>
  <c r="H62" i="48"/>
  <c r="I61" i="48"/>
  <c r="H61" i="48"/>
  <c r="I60" i="48"/>
  <c r="H60" i="48"/>
  <c r="I59" i="48"/>
  <c r="H59" i="48"/>
  <c r="I58" i="48"/>
  <c r="H58" i="48"/>
  <c r="I57" i="48"/>
  <c r="H57" i="48"/>
  <c r="I56" i="48"/>
  <c r="H56" i="48"/>
  <c r="I55" i="48"/>
  <c r="H55" i="48"/>
  <c r="I54" i="48"/>
  <c r="H54" i="48"/>
  <c r="I53" i="48"/>
  <c r="H53" i="48"/>
  <c r="I52" i="48"/>
  <c r="H52" i="48"/>
  <c r="I51" i="48"/>
  <c r="H51" i="48"/>
  <c r="I50" i="48"/>
  <c r="H50" i="48"/>
  <c r="I49" i="48"/>
  <c r="H49" i="48"/>
  <c r="I48" i="48"/>
  <c r="H48" i="48"/>
  <c r="I47" i="48"/>
  <c r="H47" i="48"/>
  <c r="I46" i="48"/>
  <c r="H46" i="48"/>
  <c r="I45" i="48"/>
  <c r="H45" i="48"/>
  <c r="I44" i="48"/>
  <c r="H44" i="48"/>
  <c r="I43" i="48"/>
  <c r="H43" i="48"/>
  <c r="I42" i="48"/>
  <c r="H42" i="48"/>
  <c r="I41" i="48"/>
  <c r="H41" i="48"/>
  <c r="I40" i="48"/>
  <c r="H40" i="48"/>
  <c r="I39" i="48"/>
  <c r="H39" i="48"/>
  <c r="I38" i="48"/>
  <c r="H38" i="48"/>
  <c r="I37" i="48"/>
  <c r="H37" i="48"/>
  <c r="I36" i="48"/>
  <c r="H36" i="48"/>
  <c r="I35" i="48"/>
  <c r="H35" i="48"/>
  <c r="I34" i="48"/>
  <c r="H34" i="48"/>
  <c r="I33" i="48"/>
  <c r="H33" i="48"/>
  <c r="I32" i="48"/>
  <c r="H32" i="48"/>
  <c r="I31" i="48"/>
  <c r="H31" i="48"/>
  <c r="I30" i="48"/>
  <c r="H30" i="48"/>
  <c r="I29" i="48"/>
  <c r="H29" i="48"/>
  <c r="I28" i="48"/>
  <c r="H28" i="48"/>
  <c r="I27" i="48"/>
  <c r="H27" i="48"/>
  <c r="I26" i="48"/>
  <c r="H26" i="48"/>
  <c r="I25" i="48"/>
  <c r="H25" i="48"/>
  <c r="I24" i="48"/>
  <c r="H24" i="48"/>
  <c r="I23" i="48"/>
  <c r="H23" i="48"/>
  <c r="I22" i="48"/>
  <c r="H22" i="48"/>
  <c r="I21" i="48"/>
  <c r="H21" i="48"/>
  <c r="I20" i="48"/>
  <c r="H20" i="48"/>
  <c r="I19" i="48"/>
  <c r="H19" i="48"/>
  <c r="I18" i="48"/>
  <c r="H18" i="48"/>
  <c r="I17" i="48"/>
  <c r="H17" i="48"/>
  <c r="I16" i="48"/>
  <c r="H16" i="48"/>
  <c r="I15" i="48"/>
  <c r="H15" i="48"/>
  <c r="I14" i="48"/>
  <c r="H14" i="48"/>
  <c r="I13" i="48"/>
  <c r="H13" i="48"/>
  <c r="I12" i="48"/>
  <c r="H12" i="48"/>
  <c r="I11" i="48"/>
  <c r="H11" i="48"/>
  <c r="I10" i="48"/>
  <c r="H10" i="48"/>
  <c r="I9" i="48"/>
  <c r="H9" i="48"/>
  <c r="I8" i="48"/>
  <c r="H8" i="48"/>
  <c r="I7" i="48"/>
  <c r="H7" i="48"/>
  <c r="I6" i="48"/>
  <c r="H6" i="48"/>
  <c r="I5" i="48"/>
  <c r="H5" i="48"/>
  <c r="I12" i="46"/>
  <c r="H12" i="46"/>
  <c r="I11" i="46"/>
  <c r="H11" i="46"/>
  <c r="I10" i="46"/>
  <c r="H10" i="46"/>
  <c r="I9" i="46"/>
  <c r="H9" i="46"/>
  <c r="I8" i="46"/>
  <c r="H8" i="46"/>
  <c r="I7" i="46"/>
  <c r="H7" i="46"/>
  <c r="I6" i="46"/>
  <c r="H6" i="46"/>
  <c r="I5" i="46"/>
  <c r="H5" i="46"/>
  <c r="I78" i="44" l="1"/>
  <c r="H78" i="44"/>
  <c r="I77" i="44"/>
  <c r="H77" i="44"/>
  <c r="I76" i="44"/>
  <c r="H76" i="44"/>
  <c r="I75" i="44"/>
  <c r="H75" i="44"/>
  <c r="I74" i="44"/>
  <c r="H74" i="44"/>
  <c r="I73" i="44"/>
  <c r="H73" i="44"/>
  <c r="I72" i="44"/>
  <c r="H72" i="44"/>
  <c r="I71" i="44"/>
  <c r="H71" i="44"/>
  <c r="I70" i="44"/>
  <c r="H70" i="44"/>
  <c r="I69" i="44"/>
  <c r="H69" i="44"/>
  <c r="I68" i="44"/>
  <c r="H68" i="44"/>
  <c r="I67" i="44"/>
  <c r="H67" i="44"/>
  <c r="I66" i="44"/>
  <c r="H66" i="44"/>
  <c r="I65" i="44"/>
  <c r="H65" i="44"/>
  <c r="I64" i="44"/>
  <c r="H64" i="44"/>
  <c r="I63" i="44"/>
  <c r="H63" i="44"/>
  <c r="I62" i="44"/>
  <c r="H62" i="44"/>
  <c r="I61" i="44"/>
  <c r="H61" i="44"/>
  <c r="I60" i="44"/>
  <c r="H60" i="44"/>
  <c r="I59" i="44"/>
  <c r="H59" i="44"/>
  <c r="I58" i="44"/>
  <c r="H58" i="44"/>
  <c r="I57" i="44"/>
  <c r="H57" i="44"/>
  <c r="I56" i="44"/>
  <c r="H56" i="44"/>
  <c r="I55" i="44"/>
  <c r="H55" i="44"/>
  <c r="I54" i="44"/>
  <c r="H54" i="44"/>
  <c r="I53" i="44"/>
  <c r="H53" i="44"/>
  <c r="I52" i="44"/>
  <c r="H52" i="44"/>
  <c r="I51" i="44"/>
  <c r="H51" i="44"/>
  <c r="I50" i="44"/>
  <c r="H50" i="44"/>
  <c r="I49" i="44"/>
  <c r="H49" i="44"/>
  <c r="I48" i="44"/>
  <c r="H48" i="44"/>
  <c r="I47" i="44"/>
  <c r="H47" i="44"/>
  <c r="I46" i="44"/>
  <c r="H46" i="44"/>
  <c r="I45" i="44"/>
  <c r="H45" i="44"/>
  <c r="I44" i="44"/>
  <c r="H44" i="44"/>
  <c r="I43" i="44"/>
  <c r="H43" i="44"/>
  <c r="I42" i="44"/>
  <c r="H42" i="44"/>
  <c r="I41" i="44"/>
  <c r="H41" i="44"/>
  <c r="I40" i="44"/>
  <c r="H40" i="44"/>
  <c r="I39" i="44"/>
  <c r="H39" i="44"/>
  <c r="I38" i="44"/>
  <c r="H38" i="44"/>
  <c r="I37" i="44"/>
  <c r="H37" i="44"/>
  <c r="I36" i="44"/>
  <c r="H36" i="44"/>
  <c r="I35" i="44"/>
  <c r="H35" i="44"/>
  <c r="I34" i="44"/>
  <c r="H34" i="44"/>
  <c r="I33" i="44"/>
  <c r="H33" i="44"/>
  <c r="I32" i="44"/>
  <c r="H32" i="44"/>
  <c r="I31" i="44"/>
  <c r="H31" i="44"/>
  <c r="I30" i="44"/>
  <c r="H30" i="44"/>
  <c r="I29" i="44"/>
  <c r="H29" i="44"/>
  <c r="I28" i="44"/>
  <c r="H28" i="44"/>
  <c r="I27" i="44"/>
  <c r="H27" i="44"/>
  <c r="I26" i="44"/>
  <c r="H26" i="44"/>
  <c r="I25" i="44"/>
  <c r="H25" i="44"/>
  <c r="I24" i="44"/>
  <c r="H24" i="44"/>
  <c r="I23" i="44"/>
  <c r="H23" i="44"/>
  <c r="I22" i="44"/>
  <c r="H22" i="44"/>
  <c r="I21" i="44"/>
  <c r="H21" i="44"/>
  <c r="I20" i="44"/>
  <c r="H20" i="44"/>
  <c r="I19" i="44"/>
  <c r="H19" i="44"/>
  <c r="I18" i="44"/>
  <c r="H18" i="44"/>
  <c r="I17" i="44"/>
  <c r="H17" i="44"/>
  <c r="I16" i="44"/>
  <c r="H16" i="44"/>
  <c r="I15" i="44"/>
  <c r="H15" i="44"/>
  <c r="I14" i="44"/>
  <c r="H14" i="44"/>
  <c r="I13" i="44"/>
  <c r="H13" i="44"/>
  <c r="I12" i="44"/>
  <c r="H12" i="44"/>
  <c r="I11" i="44"/>
  <c r="H11" i="44"/>
  <c r="I10" i="44"/>
  <c r="H10" i="44"/>
  <c r="I9" i="44"/>
  <c r="H9" i="44"/>
  <c r="I8" i="44"/>
  <c r="H8" i="44"/>
  <c r="I7" i="44"/>
  <c r="H7" i="44"/>
  <c r="I6" i="44"/>
  <c r="H6" i="44"/>
  <c r="I5" i="44"/>
  <c r="H5" i="44"/>
  <c r="I12" i="42"/>
  <c r="H12" i="42"/>
  <c r="I11" i="42"/>
  <c r="H11" i="42"/>
  <c r="I10" i="42"/>
  <c r="H10" i="42"/>
  <c r="I9" i="42"/>
  <c r="H9" i="42"/>
  <c r="I8" i="42"/>
  <c r="H8" i="42"/>
  <c r="I7" i="42"/>
  <c r="H7" i="42"/>
  <c r="I6" i="42"/>
  <c r="H6" i="42"/>
  <c r="I5" i="42"/>
  <c r="H5" i="42"/>
  <c r="K24" i="34" l="1"/>
  <c r="K23" i="34"/>
  <c r="K22" i="34"/>
  <c r="K21" i="34"/>
  <c r="K20" i="34"/>
  <c r="K19" i="34"/>
  <c r="K18" i="34"/>
  <c r="K17" i="34"/>
  <c r="K16" i="34"/>
  <c r="K15" i="34"/>
  <c r="K5" i="34"/>
  <c r="K6" i="34"/>
  <c r="K7" i="34"/>
  <c r="K8" i="34"/>
  <c r="K9" i="34"/>
  <c r="K10" i="34"/>
  <c r="K11" i="34"/>
  <c r="K12" i="34"/>
  <c r="K13" i="34"/>
  <c r="K26" i="34"/>
  <c r="K27" i="34"/>
  <c r="K28" i="34"/>
  <c r="K29" i="34"/>
  <c r="K30" i="34"/>
  <c r="K31" i="34"/>
  <c r="K32" i="34"/>
  <c r="K33" i="34"/>
  <c r="K34" i="34"/>
  <c r="K35" i="34"/>
  <c r="K37" i="34"/>
  <c r="K38" i="34"/>
  <c r="K39" i="34"/>
  <c r="K40" i="34"/>
  <c r="K41" i="34"/>
  <c r="K42" i="34"/>
  <c r="K43" i="34"/>
  <c r="K44" i="34"/>
  <c r="K45" i="34"/>
  <c r="K46" i="34"/>
  <c r="K48" i="34"/>
  <c r="K49" i="34"/>
  <c r="K50" i="34"/>
  <c r="K51" i="34"/>
  <c r="K52" i="34"/>
  <c r="K53" i="34"/>
  <c r="K54" i="34"/>
  <c r="K55" i="34"/>
  <c r="K56" i="34"/>
  <c r="K57" i="34"/>
  <c r="K59" i="34"/>
  <c r="K60" i="34"/>
  <c r="K61" i="34"/>
  <c r="K62" i="34"/>
  <c r="K63" i="34"/>
  <c r="K64" i="34"/>
  <c r="K65" i="34"/>
  <c r="K66" i="34"/>
  <c r="K67" i="34"/>
  <c r="K68" i="34"/>
  <c r="K70" i="34"/>
  <c r="K71" i="34"/>
  <c r="K72" i="34"/>
  <c r="K73" i="34"/>
  <c r="K74" i="34"/>
  <c r="K75" i="34"/>
  <c r="K76" i="34"/>
  <c r="K77" i="34"/>
  <c r="K78" i="34"/>
  <c r="K79" i="34"/>
  <c r="K81" i="34"/>
  <c r="K82" i="34"/>
  <c r="K83" i="34"/>
  <c r="K84" i="34"/>
  <c r="K85" i="34"/>
  <c r="K86" i="34"/>
  <c r="K87" i="34"/>
  <c r="K88" i="34"/>
  <c r="K89" i="34"/>
  <c r="K90" i="34"/>
  <c r="K92" i="34"/>
  <c r="K93" i="34"/>
  <c r="K94" i="34"/>
  <c r="K95" i="34"/>
  <c r="K96" i="34"/>
  <c r="K97" i="34"/>
  <c r="K98" i="34"/>
  <c r="K99" i="34"/>
  <c r="K100" i="34"/>
  <c r="K101" i="34"/>
  <c r="K103" i="34"/>
  <c r="K104" i="34"/>
  <c r="K105" i="34"/>
  <c r="K106" i="34"/>
  <c r="K107" i="34"/>
  <c r="K108" i="34"/>
  <c r="K109" i="34"/>
  <c r="K110" i="34"/>
  <c r="K111" i="34"/>
  <c r="K112" i="34"/>
  <c r="K114" i="34"/>
  <c r="K115" i="34"/>
  <c r="K116" i="34"/>
  <c r="K117" i="34"/>
  <c r="K118" i="34"/>
  <c r="K119" i="34"/>
  <c r="K120" i="34"/>
  <c r="K121" i="34"/>
  <c r="K122" i="34"/>
  <c r="K123" i="34"/>
  <c r="K125" i="34"/>
  <c r="K126" i="34"/>
  <c r="K127" i="34"/>
  <c r="K128" i="34"/>
  <c r="K129" i="34"/>
  <c r="K130" i="34"/>
  <c r="K131" i="34"/>
  <c r="K132" i="34"/>
  <c r="K133" i="34"/>
  <c r="K134" i="34"/>
  <c r="K136" i="34"/>
  <c r="K137" i="34"/>
  <c r="K138" i="34"/>
  <c r="K139" i="34"/>
  <c r="K140" i="34"/>
  <c r="K141" i="34"/>
  <c r="K142" i="34"/>
  <c r="K143" i="34"/>
  <c r="K144" i="34"/>
  <c r="K145" i="34"/>
  <c r="K147" i="34"/>
  <c r="K148" i="34"/>
  <c r="K149" i="34"/>
  <c r="K150" i="34"/>
  <c r="K151" i="34"/>
  <c r="K152" i="34"/>
  <c r="K153" i="34"/>
  <c r="K154" i="34"/>
  <c r="K155" i="34"/>
  <c r="K156" i="34"/>
  <c r="K158" i="34"/>
  <c r="K159" i="34"/>
  <c r="K160" i="34"/>
  <c r="K161" i="34"/>
  <c r="K162" i="34"/>
  <c r="K163" i="34"/>
  <c r="K164" i="34"/>
  <c r="K165" i="34"/>
  <c r="K166" i="34"/>
  <c r="K167" i="34"/>
  <c r="K169" i="34"/>
  <c r="K170" i="34"/>
  <c r="K171" i="34"/>
  <c r="K172" i="34"/>
  <c r="K173" i="34"/>
  <c r="K174" i="34"/>
  <c r="K175" i="34"/>
  <c r="K176" i="34"/>
  <c r="K177" i="34"/>
  <c r="K178" i="34"/>
  <c r="K180" i="34"/>
  <c r="K181" i="34"/>
  <c r="K182" i="34"/>
  <c r="K183" i="34"/>
  <c r="K184" i="34"/>
  <c r="K185" i="34"/>
  <c r="K186" i="34"/>
  <c r="K187" i="34"/>
  <c r="K188" i="34"/>
  <c r="K189" i="34"/>
  <c r="K191" i="34"/>
  <c r="K192" i="34"/>
  <c r="K193" i="34"/>
  <c r="K194" i="34"/>
  <c r="K195" i="34"/>
  <c r="K196" i="34"/>
  <c r="K197" i="34"/>
  <c r="K198" i="34"/>
  <c r="K199" i="34"/>
  <c r="K200" i="34"/>
  <c r="K202" i="34"/>
  <c r="K203" i="34"/>
  <c r="K204" i="34"/>
  <c r="K205" i="34"/>
  <c r="K206" i="34"/>
  <c r="K207" i="34"/>
  <c r="K208" i="34"/>
  <c r="K209" i="34"/>
  <c r="K210" i="34"/>
  <c r="K211" i="34"/>
  <c r="K213" i="34"/>
  <c r="K214" i="34"/>
  <c r="K215" i="34"/>
  <c r="K216" i="34"/>
  <c r="K217" i="34"/>
  <c r="K218" i="34"/>
  <c r="K219" i="34"/>
  <c r="K220" i="34"/>
  <c r="K221" i="34"/>
  <c r="K222" i="34"/>
  <c r="K224" i="34"/>
  <c r="K225" i="34"/>
  <c r="K226" i="34"/>
  <c r="K227" i="34"/>
  <c r="K228" i="34"/>
  <c r="K229" i="34"/>
  <c r="K230" i="34"/>
  <c r="K231" i="34"/>
  <c r="K232" i="34"/>
  <c r="K233" i="34"/>
  <c r="K235" i="34"/>
  <c r="K236" i="34"/>
  <c r="K237" i="34"/>
  <c r="K238" i="34"/>
  <c r="K239" i="34"/>
  <c r="K240" i="34"/>
  <c r="K241" i="34"/>
  <c r="K242" i="34"/>
  <c r="K243" i="34"/>
  <c r="K244" i="34"/>
  <c r="K246" i="34"/>
  <c r="K247" i="34"/>
  <c r="K248" i="34"/>
  <c r="K249" i="34"/>
  <c r="K250" i="34"/>
  <c r="K251" i="34"/>
  <c r="K252" i="34"/>
  <c r="K253" i="34"/>
  <c r="K254" i="34"/>
  <c r="K255" i="34"/>
  <c r="K257" i="34"/>
  <c r="K258" i="34"/>
  <c r="K259" i="34"/>
  <c r="K260" i="34"/>
  <c r="K261" i="34"/>
  <c r="K262" i="34"/>
  <c r="K263" i="34"/>
  <c r="K264" i="34"/>
  <c r="K265" i="34"/>
  <c r="K266" i="34"/>
  <c r="K268" i="34"/>
  <c r="K269" i="34"/>
  <c r="K270" i="34"/>
  <c r="K271" i="34"/>
  <c r="K272" i="34"/>
  <c r="K273" i="34"/>
  <c r="K274" i="34"/>
  <c r="K275" i="34"/>
  <c r="K276" i="34"/>
  <c r="K277" i="34"/>
  <c r="K279" i="34"/>
  <c r="K280" i="34"/>
  <c r="K281" i="34"/>
  <c r="K282" i="34"/>
  <c r="K283" i="34"/>
  <c r="K284" i="34"/>
  <c r="K285" i="34"/>
  <c r="K286" i="34"/>
  <c r="K287" i="34"/>
  <c r="K288" i="34"/>
  <c r="K290" i="34"/>
  <c r="K291" i="34"/>
  <c r="K292" i="34"/>
  <c r="K293" i="34"/>
  <c r="K294" i="34"/>
  <c r="K295" i="34"/>
  <c r="K296" i="34"/>
  <c r="K297" i="34"/>
  <c r="K298" i="34"/>
  <c r="K299" i="34"/>
  <c r="K301" i="34"/>
  <c r="K302" i="34"/>
  <c r="K303" i="34"/>
  <c r="K304" i="34"/>
  <c r="K305" i="34"/>
  <c r="K306" i="34"/>
  <c r="K307" i="34"/>
  <c r="K308" i="34"/>
  <c r="K309" i="34"/>
  <c r="K310" i="34"/>
  <c r="K312" i="34"/>
  <c r="K313" i="34"/>
  <c r="K314" i="34"/>
  <c r="K315" i="34"/>
  <c r="K316" i="34"/>
  <c r="K317" i="34"/>
  <c r="K318" i="34"/>
  <c r="K319" i="34"/>
  <c r="K320" i="34"/>
  <c r="K321" i="34"/>
  <c r="K323" i="34"/>
  <c r="K324" i="34"/>
  <c r="K325" i="34"/>
  <c r="K326" i="34"/>
  <c r="K327" i="34"/>
  <c r="K328" i="34"/>
  <c r="K329" i="34"/>
  <c r="K330" i="34"/>
  <c r="K331" i="34"/>
  <c r="K332" i="34"/>
  <c r="K334" i="34"/>
  <c r="K335" i="34"/>
  <c r="K336" i="34"/>
  <c r="K337" i="34"/>
  <c r="K338" i="34"/>
  <c r="K339" i="34"/>
  <c r="K340" i="34"/>
  <c r="K341" i="34"/>
  <c r="K342" i="34"/>
  <c r="K343" i="34"/>
  <c r="K345" i="34"/>
  <c r="K346" i="34"/>
  <c r="K347" i="34"/>
  <c r="K348" i="34"/>
  <c r="K349" i="34"/>
  <c r="K350" i="34"/>
  <c r="K351" i="34"/>
  <c r="K352" i="34"/>
  <c r="K353" i="34"/>
  <c r="K354" i="34"/>
  <c r="K356" i="34"/>
  <c r="K357" i="34"/>
  <c r="K358" i="34"/>
  <c r="K359" i="34"/>
  <c r="K360" i="34"/>
  <c r="K361" i="34"/>
  <c r="K362" i="34"/>
  <c r="K363" i="34"/>
  <c r="K364" i="34"/>
  <c r="K365" i="34"/>
  <c r="K367" i="34"/>
  <c r="K368" i="34"/>
  <c r="K369" i="34"/>
  <c r="K370" i="34"/>
  <c r="K371" i="34"/>
  <c r="K372" i="34"/>
  <c r="K373" i="34"/>
  <c r="K374" i="34"/>
  <c r="K375" i="34"/>
  <c r="K376" i="34"/>
  <c r="K378" i="34"/>
  <c r="K379" i="34"/>
  <c r="K380" i="34"/>
  <c r="K381" i="34"/>
  <c r="K382" i="34"/>
  <c r="K383" i="34"/>
  <c r="K384" i="34"/>
  <c r="K385" i="34"/>
  <c r="K386" i="34"/>
  <c r="K387" i="34"/>
  <c r="K389" i="34"/>
  <c r="K390" i="34"/>
  <c r="K391" i="34"/>
  <c r="K392" i="34"/>
  <c r="K393" i="34"/>
  <c r="K394" i="34"/>
  <c r="K395" i="34"/>
  <c r="K396" i="34"/>
  <c r="K397" i="34"/>
  <c r="K398" i="34"/>
  <c r="K400" i="34"/>
  <c r="K401" i="34"/>
  <c r="K402" i="34"/>
  <c r="K403" i="34"/>
  <c r="K404" i="34"/>
  <c r="K405" i="34"/>
  <c r="K406" i="34"/>
  <c r="K407" i="34"/>
  <c r="K408" i="34"/>
  <c r="K409" i="34"/>
  <c r="K411" i="34"/>
  <c r="K412" i="34"/>
  <c r="K413" i="34"/>
  <c r="K414" i="34"/>
  <c r="K415" i="34"/>
  <c r="K416" i="34"/>
  <c r="K417" i="34"/>
  <c r="K418" i="34"/>
  <c r="K419" i="34"/>
  <c r="K420" i="34"/>
  <c r="K422" i="34"/>
  <c r="K423" i="34"/>
  <c r="K424" i="34"/>
  <c r="K425" i="34"/>
  <c r="K426" i="34"/>
  <c r="K427" i="34"/>
  <c r="K428" i="34"/>
  <c r="K429" i="34"/>
  <c r="K430" i="34"/>
  <c r="K431" i="34"/>
  <c r="K433" i="34"/>
  <c r="K434" i="34"/>
  <c r="K435" i="34"/>
  <c r="K436" i="34"/>
  <c r="K437" i="34"/>
  <c r="K438" i="34"/>
  <c r="K439" i="34"/>
  <c r="K440" i="34"/>
  <c r="K441" i="34"/>
  <c r="K442" i="34"/>
  <c r="K444" i="34"/>
  <c r="K445" i="34"/>
  <c r="K446" i="34"/>
  <c r="K447" i="34"/>
  <c r="K448" i="34"/>
  <c r="K449" i="34"/>
  <c r="K450" i="34"/>
  <c r="K451" i="34"/>
  <c r="K452" i="34"/>
  <c r="K453" i="34"/>
  <c r="K455" i="34"/>
  <c r="K456" i="34"/>
  <c r="K457" i="34"/>
  <c r="K458" i="34"/>
  <c r="K459" i="34"/>
  <c r="K460" i="34"/>
  <c r="K461" i="34"/>
  <c r="K462" i="34"/>
  <c r="K463" i="34"/>
  <c r="K464" i="34"/>
  <c r="K466" i="34"/>
  <c r="K467" i="34"/>
  <c r="K468" i="34"/>
  <c r="K469" i="34"/>
  <c r="K470" i="34"/>
  <c r="K471" i="34"/>
  <c r="K472" i="34"/>
  <c r="K473" i="34"/>
  <c r="K474" i="34"/>
  <c r="K475" i="34"/>
  <c r="K477" i="34"/>
  <c r="K478" i="34"/>
  <c r="K479" i="34"/>
  <c r="K480" i="34"/>
  <c r="K481" i="34"/>
  <c r="K482" i="34"/>
  <c r="K483" i="34"/>
  <c r="K484" i="34"/>
  <c r="K485" i="34"/>
  <c r="K486" i="34"/>
  <c r="K488" i="34"/>
  <c r="K489" i="34"/>
  <c r="K490" i="34"/>
  <c r="K491" i="34"/>
  <c r="K492" i="34"/>
  <c r="K493" i="34"/>
  <c r="K494" i="34"/>
  <c r="K495" i="34"/>
  <c r="K496" i="34"/>
  <c r="K497" i="34"/>
  <c r="K499" i="34"/>
  <c r="K500" i="34"/>
  <c r="K501" i="34"/>
  <c r="K502" i="34"/>
  <c r="K503" i="34"/>
  <c r="K504" i="34"/>
  <c r="K505" i="34"/>
  <c r="K506" i="34"/>
  <c r="K507" i="34"/>
  <c r="K508" i="34"/>
  <c r="K510" i="34"/>
  <c r="K511" i="34"/>
  <c r="K512" i="34"/>
  <c r="K513" i="34"/>
  <c r="K514" i="34"/>
  <c r="K515" i="34"/>
  <c r="K516" i="34"/>
  <c r="K517" i="34"/>
  <c r="K518" i="34"/>
  <c r="K519" i="34"/>
  <c r="K521" i="34"/>
  <c r="K522" i="34"/>
  <c r="K523" i="34"/>
  <c r="K524" i="34"/>
  <c r="K525" i="34"/>
  <c r="K526" i="34"/>
  <c r="K527" i="34"/>
  <c r="K528" i="34"/>
  <c r="K529" i="34"/>
  <c r="K530" i="34"/>
  <c r="K532" i="34"/>
  <c r="K533" i="34"/>
  <c r="K534" i="34"/>
  <c r="K535" i="34"/>
  <c r="K536" i="34"/>
  <c r="K537" i="34"/>
  <c r="K538" i="34"/>
  <c r="K539" i="34"/>
  <c r="K540" i="34"/>
  <c r="K541" i="34"/>
  <c r="K543" i="34"/>
  <c r="K544" i="34"/>
  <c r="K545" i="34"/>
  <c r="K546" i="34"/>
  <c r="K547" i="34"/>
  <c r="K548" i="34"/>
  <c r="K549" i="34"/>
  <c r="K550" i="34"/>
  <c r="K551" i="34"/>
  <c r="K552" i="34"/>
  <c r="K554" i="34"/>
  <c r="K555" i="34"/>
  <c r="K556" i="34"/>
  <c r="K557" i="34"/>
  <c r="K558" i="34"/>
  <c r="K559" i="34"/>
  <c r="K560" i="34"/>
  <c r="K561" i="34"/>
  <c r="K562" i="34"/>
  <c r="K563" i="34"/>
  <c r="K565" i="34"/>
  <c r="K566" i="34"/>
  <c r="K567" i="34"/>
  <c r="K568" i="34"/>
  <c r="K569" i="34"/>
  <c r="K570" i="34"/>
  <c r="K571" i="34"/>
  <c r="K572" i="34"/>
  <c r="K573" i="34"/>
  <c r="K574" i="34"/>
  <c r="K576" i="34"/>
  <c r="K577" i="34"/>
  <c r="K578" i="34"/>
  <c r="K579" i="34"/>
  <c r="K580" i="34"/>
  <c r="K581" i="34"/>
  <c r="K582" i="34"/>
  <c r="K583" i="34"/>
  <c r="K584" i="34"/>
  <c r="K585" i="34"/>
  <c r="K587" i="34"/>
  <c r="K588" i="34"/>
  <c r="K589" i="34"/>
  <c r="K590" i="34"/>
  <c r="K591" i="34"/>
  <c r="K592" i="34"/>
  <c r="K593" i="34"/>
  <c r="K594" i="34"/>
  <c r="K595" i="34"/>
  <c r="K596" i="34"/>
  <c r="K598" i="34"/>
  <c r="K599" i="34"/>
  <c r="K600" i="34"/>
  <c r="K601" i="34"/>
  <c r="K602" i="34"/>
  <c r="K603" i="34"/>
  <c r="K604" i="34"/>
  <c r="K605" i="34"/>
  <c r="K606" i="34"/>
  <c r="K607" i="34"/>
  <c r="K609" i="34"/>
  <c r="K610" i="34"/>
  <c r="K611" i="34"/>
  <c r="K612" i="34"/>
  <c r="K613" i="34"/>
  <c r="K614" i="34"/>
  <c r="K615" i="34"/>
  <c r="K616" i="34"/>
  <c r="K617" i="34"/>
  <c r="K618" i="34"/>
  <c r="K620" i="34"/>
  <c r="K621" i="34"/>
  <c r="K622" i="34"/>
  <c r="K623" i="34"/>
  <c r="K624" i="34"/>
  <c r="K625" i="34"/>
  <c r="K626" i="34"/>
  <c r="K627" i="34"/>
  <c r="K628" i="34"/>
  <c r="K629" i="34"/>
  <c r="K631" i="34"/>
  <c r="K632" i="34"/>
  <c r="K633" i="34"/>
  <c r="K634" i="34"/>
  <c r="K635" i="34"/>
  <c r="K636" i="34"/>
  <c r="K637" i="34"/>
  <c r="K638" i="34"/>
  <c r="K639" i="34"/>
  <c r="K640" i="34"/>
  <c r="K642" i="34"/>
  <c r="K643" i="34"/>
  <c r="K644" i="34"/>
  <c r="K645" i="34"/>
  <c r="K646" i="34"/>
  <c r="K647" i="34"/>
  <c r="K648" i="34"/>
  <c r="K649" i="34"/>
  <c r="K650" i="34"/>
  <c r="K651" i="34"/>
  <c r="K653" i="34"/>
  <c r="K654" i="34"/>
  <c r="K655" i="34"/>
  <c r="K656" i="34"/>
  <c r="K657" i="34"/>
  <c r="K658" i="34"/>
  <c r="K659" i="34"/>
  <c r="K660" i="34"/>
  <c r="K661" i="34"/>
  <c r="K662" i="34"/>
  <c r="K664" i="34"/>
  <c r="K665" i="34"/>
  <c r="K666" i="34"/>
  <c r="K667" i="34"/>
  <c r="K668" i="34"/>
  <c r="K669" i="34"/>
  <c r="K670" i="34"/>
  <c r="K671" i="34"/>
  <c r="K672" i="34"/>
  <c r="K673" i="34"/>
  <c r="K675" i="34"/>
  <c r="K676" i="34"/>
  <c r="K677" i="34"/>
  <c r="K678" i="34"/>
  <c r="K679" i="34"/>
  <c r="K680" i="34"/>
  <c r="K681" i="34"/>
  <c r="K682" i="34"/>
  <c r="K683" i="34"/>
  <c r="K684" i="34"/>
  <c r="K686" i="34"/>
  <c r="K687" i="34"/>
  <c r="K688" i="34"/>
  <c r="K689" i="34"/>
  <c r="K690" i="34"/>
  <c r="K691" i="34"/>
  <c r="K692" i="34"/>
  <c r="K693" i="34"/>
  <c r="K694" i="34"/>
  <c r="K695" i="34"/>
  <c r="K697" i="34"/>
  <c r="K698" i="34"/>
  <c r="K699" i="34"/>
  <c r="K700" i="34"/>
  <c r="K701" i="34"/>
  <c r="K702" i="34"/>
  <c r="K703" i="34"/>
  <c r="K704" i="34"/>
  <c r="K705" i="34"/>
  <c r="K706" i="34"/>
  <c r="K708" i="34"/>
  <c r="K709" i="34"/>
  <c r="K710" i="34"/>
  <c r="K711" i="34"/>
  <c r="K712" i="34"/>
  <c r="K713" i="34"/>
  <c r="K714" i="34"/>
  <c r="K715" i="34"/>
  <c r="K716" i="34"/>
  <c r="K717" i="34"/>
  <c r="K719" i="34"/>
  <c r="K720" i="34"/>
  <c r="K721" i="34"/>
  <c r="K722" i="34"/>
  <c r="K723" i="34"/>
  <c r="K724" i="34"/>
  <c r="K725" i="34"/>
  <c r="K726" i="34"/>
  <c r="K727" i="34"/>
  <c r="K728" i="34"/>
  <c r="K730" i="34"/>
  <c r="K731" i="34"/>
  <c r="K732" i="34"/>
  <c r="K733" i="34"/>
  <c r="K734" i="34"/>
  <c r="K735" i="34"/>
  <c r="K736" i="34"/>
  <c r="K737" i="34"/>
  <c r="K738" i="34"/>
  <c r="K739" i="34"/>
  <c r="K741" i="34"/>
  <c r="K742" i="34"/>
  <c r="K743" i="34"/>
  <c r="K744" i="34"/>
  <c r="K745" i="34"/>
  <c r="K746" i="34"/>
  <c r="K747" i="34"/>
  <c r="K748" i="34"/>
  <c r="K749" i="34"/>
  <c r="K750" i="34"/>
  <c r="K752" i="34"/>
  <c r="K753" i="34"/>
  <c r="K754" i="34"/>
  <c r="K755" i="34"/>
  <c r="K756" i="34"/>
  <c r="K757" i="34"/>
  <c r="K758" i="34"/>
  <c r="K759" i="34"/>
  <c r="K760" i="34"/>
  <c r="K761" i="34"/>
  <c r="K763" i="34"/>
  <c r="K764" i="34"/>
  <c r="K765" i="34"/>
  <c r="K766" i="34"/>
  <c r="K767" i="34"/>
  <c r="K768" i="34"/>
  <c r="K769" i="34"/>
  <c r="K770" i="34"/>
  <c r="K771" i="34"/>
  <c r="K772" i="34"/>
  <c r="K774" i="34"/>
  <c r="K775" i="34"/>
  <c r="K776" i="34"/>
  <c r="K777" i="34"/>
  <c r="K778" i="34"/>
  <c r="K779" i="34"/>
  <c r="K780" i="34"/>
  <c r="K781" i="34"/>
  <c r="K782" i="34"/>
  <c r="K783" i="34"/>
  <c r="K785" i="34"/>
  <c r="K786" i="34"/>
  <c r="K787" i="34"/>
  <c r="K788" i="34"/>
  <c r="K789" i="34"/>
  <c r="K790" i="34"/>
  <c r="K791" i="34"/>
  <c r="K792" i="34"/>
  <c r="K793" i="34"/>
  <c r="K794" i="34"/>
  <c r="K796" i="34"/>
  <c r="K797" i="34"/>
  <c r="K798" i="34"/>
  <c r="K799" i="34"/>
  <c r="K800" i="34"/>
  <c r="K801" i="34"/>
  <c r="K802" i="34"/>
  <c r="K803" i="34"/>
  <c r="K804" i="34"/>
  <c r="K805" i="34"/>
  <c r="K807" i="34"/>
  <c r="K808" i="34"/>
  <c r="K809" i="34"/>
  <c r="K810" i="34"/>
  <c r="K811" i="34"/>
  <c r="K812" i="34"/>
  <c r="K813" i="34"/>
  <c r="K814" i="34"/>
  <c r="K815" i="34"/>
  <c r="K816" i="34"/>
  <c r="K4" i="34"/>
  <c r="K5" i="35"/>
  <c r="K6" i="35"/>
  <c r="K7" i="35"/>
  <c r="K8" i="35"/>
  <c r="K9" i="35"/>
  <c r="K10" i="35"/>
  <c r="K11" i="35"/>
  <c r="K12" i="35"/>
  <c r="K13" i="35"/>
  <c r="K15" i="35"/>
  <c r="K16" i="35"/>
  <c r="K17" i="35"/>
  <c r="K18" i="35"/>
  <c r="K19" i="35"/>
  <c r="K20" i="35"/>
  <c r="K21" i="35"/>
  <c r="K22" i="35"/>
  <c r="K23" i="35"/>
  <c r="K24" i="35"/>
  <c r="K26" i="35"/>
  <c r="K27" i="35"/>
  <c r="K28" i="35"/>
  <c r="K29" i="35"/>
  <c r="K30" i="35"/>
  <c r="K31" i="35"/>
  <c r="K32" i="35"/>
  <c r="K33" i="35"/>
  <c r="K34" i="35"/>
  <c r="K35" i="35"/>
  <c r="K37" i="35"/>
  <c r="K38" i="35"/>
  <c r="K39" i="35"/>
  <c r="K40" i="35"/>
  <c r="K41" i="35"/>
  <c r="K42" i="35"/>
  <c r="K43" i="35"/>
  <c r="K44" i="35"/>
  <c r="K45" i="35"/>
  <c r="K46" i="35"/>
  <c r="K48" i="35"/>
  <c r="K49" i="35"/>
  <c r="K50" i="35"/>
  <c r="K51" i="35"/>
  <c r="K52" i="35"/>
  <c r="K53" i="35"/>
  <c r="K54" i="35"/>
  <c r="K55" i="35"/>
  <c r="K56" i="35"/>
  <c r="K57" i="35"/>
  <c r="K59" i="35"/>
  <c r="K60" i="35"/>
  <c r="K61" i="35"/>
  <c r="K62" i="35"/>
  <c r="K63" i="35"/>
  <c r="K64" i="35"/>
  <c r="K65" i="35"/>
  <c r="K66" i="35"/>
  <c r="K67" i="35"/>
  <c r="K68" i="35"/>
  <c r="K70" i="35"/>
  <c r="K71" i="35"/>
  <c r="K72" i="35"/>
  <c r="K73" i="35"/>
  <c r="K74" i="35"/>
  <c r="K75" i="35"/>
  <c r="K76" i="35"/>
  <c r="K77" i="35"/>
  <c r="K78" i="35"/>
  <c r="K79" i="35"/>
  <c r="K81" i="35"/>
  <c r="K82" i="35"/>
  <c r="K83" i="35"/>
  <c r="K84" i="35"/>
  <c r="K85" i="35"/>
  <c r="K86" i="35"/>
  <c r="K87" i="35"/>
  <c r="K88" i="35"/>
  <c r="K89" i="35"/>
  <c r="K90" i="35"/>
  <c r="K4" i="35"/>
  <c r="D807" i="34"/>
  <c r="D796" i="34"/>
  <c r="D785" i="34"/>
  <c r="D774" i="34"/>
  <c r="D763" i="34"/>
  <c r="D752" i="34"/>
  <c r="D741" i="34"/>
  <c r="D730" i="34"/>
  <c r="D719" i="34"/>
  <c r="D708" i="34"/>
  <c r="D697" i="34"/>
  <c r="D686" i="34"/>
  <c r="D675" i="34"/>
  <c r="D664" i="34"/>
  <c r="D653" i="34"/>
  <c r="D642" i="34"/>
  <c r="D631" i="34"/>
  <c r="D620" i="34"/>
  <c r="J623" i="34" s="1"/>
  <c r="D609" i="34"/>
  <c r="D598" i="34"/>
  <c r="D587" i="34"/>
  <c r="D576" i="34"/>
  <c r="D565" i="34"/>
  <c r="D554" i="34"/>
  <c r="D543" i="34"/>
  <c r="D532" i="34"/>
  <c r="D521" i="34"/>
  <c r="D510" i="34"/>
  <c r="D499" i="34"/>
  <c r="D488" i="34"/>
  <c r="D477" i="34"/>
  <c r="D466" i="34"/>
  <c r="D455" i="34"/>
  <c r="D444" i="34"/>
  <c r="D433" i="34"/>
  <c r="D422" i="34"/>
  <c r="J431" i="34" s="1"/>
  <c r="D411" i="34"/>
  <c r="D400" i="34"/>
  <c r="D389" i="34"/>
  <c r="D378" i="34"/>
  <c r="D367" i="34"/>
  <c r="D356" i="34"/>
  <c r="D345" i="34"/>
  <c r="D334" i="34"/>
  <c r="D323" i="34"/>
  <c r="D312" i="34"/>
  <c r="D301" i="34"/>
  <c r="D290" i="34"/>
  <c r="D279" i="34"/>
  <c r="D268" i="34"/>
  <c r="D257" i="34"/>
  <c r="D246" i="34"/>
  <c r="D235" i="34"/>
  <c r="D224" i="34"/>
  <c r="D213" i="34"/>
  <c r="D202" i="34"/>
  <c r="J206" i="34" s="1"/>
  <c r="D191" i="34"/>
  <c r="D180" i="34"/>
  <c r="D169" i="34"/>
  <c r="D158" i="34"/>
  <c r="D147" i="34"/>
  <c r="J147" i="34" s="1"/>
  <c r="D136" i="34"/>
  <c r="D125" i="34"/>
  <c r="D114" i="34"/>
  <c r="J124" i="34" s="1"/>
  <c r="D103" i="34"/>
  <c r="J110" i="34" s="1"/>
  <c r="D92" i="34"/>
  <c r="J102" i="34" s="1"/>
  <c r="D81" i="34"/>
  <c r="J91" i="34" s="1"/>
  <c r="D70" i="34"/>
  <c r="D59" i="34"/>
  <c r="D48" i="34"/>
  <c r="D37" i="34"/>
  <c r="D26" i="34"/>
  <c r="J32" i="34" s="1"/>
  <c r="D15" i="34"/>
  <c r="J24" i="34" s="1"/>
  <c r="J10" i="34"/>
  <c r="D4" i="35"/>
  <c r="J12" i="35" s="1"/>
  <c r="D26" i="35"/>
  <c r="J36" i="35" s="1"/>
  <c r="D37" i="35"/>
  <c r="J44" i="35" s="1"/>
  <c r="D48" i="35"/>
  <c r="J52" i="35" s="1"/>
  <c r="D59" i="35"/>
  <c r="J68" i="35" s="1"/>
  <c r="D70" i="35"/>
  <c r="J76" i="35" s="1"/>
  <c r="D81" i="35"/>
  <c r="J91" i="35" s="1"/>
  <c r="D15" i="35"/>
  <c r="J20" i="35" s="1"/>
  <c r="F13" i="32"/>
  <c r="H6" i="19"/>
  <c r="I6" i="19"/>
  <c r="H7" i="19"/>
  <c r="I7" i="19"/>
  <c r="H8" i="19"/>
  <c r="I8" i="19"/>
  <c r="H9" i="19"/>
  <c r="I9" i="19"/>
  <c r="H10" i="19"/>
  <c r="I10" i="19"/>
  <c r="H11" i="19"/>
  <c r="I11" i="19"/>
  <c r="H12" i="19"/>
  <c r="I12" i="19"/>
  <c r="H13" i="19"/>
  <c r="I13" i="19"/>
  <c r="H14" i="19"/>
  <c r="I14" i="19"/>
  <c r="H15" i="19"/>
  <c r="I15" i="19"/>
  <c r="H16" i="19"/>
  <c r="I16" i="19"/>
  <c r="H17" i="19"/>
  <c r="I17" i="19"/>
  <c r="H18" i="19"/>
  <c r="I18" i="19"/>
  <c r="H19" i="19"/>
  <c r="I19" i="19"/>
  <c r="H20" i="19"/>
  <c r="I20" i="19"/>
  <c r="H21" i="19"/>
  <c r="I21" i="19"/>
  <c r="H22" i="19"/>
  <c r="I22" i="19"/>
  <c r="H23" i="19"/>
  <c r="I23" i="19"/>
  <c r="H24" i="19"/>
  <c r="I24" i="19"/>
  <c r="H25" i="19"/>
  <c r="I25" i="19"/>
  <c r="H26" i="19"/>
  <c r="I26" i="19"/>
  <c r="H27" i="19"/>
  <c r="I27" i="19"/>
  <c r="H28" i="19"/>
  <c r="I28" i="19"/>
  <c r="H29" i="19"/>
  <c r="I29" i="19"/>
  <c r="H30" i="19"/>
  <c r="I30" i="19"/>
  <c r="H31" i="19"/>
  <c r="I31" i="19"/>
  <c r="H32" i="19"/>
  <c r="I32" i="19"/>
  <c r="H33" i="19"/>
  <c r="I33" i="19"/>
  <c r="H34" i="19"/>
  <c r="I34" i="19"/>
  <c r="H35" i="19"/>
  <c r="I35" i="19"/>
  <c r="H36" i="19"/>
  <c r="I36" i="19"/>
  <c r="H37" i="19"/>
  <c r="I37" i="19"/>
  <c r="H38" i="19"/>
  <c r="I38" i="19"/>
  <c r="H39" i="19"/>
  <c r="I39" i="19"/>
  <c r="H40" i="19"/>
  <c r="I40" i="19"/>
  <c r="H41" i="19"/>
  <c r="I41" i="19"/>
  <c r="H42" i="19"/>
  <c r="I42" i="19"/>
  <c r="H43" i="19"/>
  <c r="I43" i="19"/>
  <c r="H44" i="19"/>
  <c r="I44" i="19"/>
  <c r="H45" i="19"/>
  <c r="I45" i="19"/>
  <c r="H46" i="19"/>
  <c r="I46" i="19"/>
  <c r="H47" i="19"/>
  <c r="I47" i="19"/>
  <c r="H48" i="19"/>
  <c r="I48" i="19"/>
  <c r="H49" i="19"/>
  <c r="I49" i="19"/>
  <c r="H50" i="19"/>
  <c r="I50" i="19"/>
  <c r="H51" i="19"/>
  <c r="I51" i="19"/>
  <c r="H52" i="19"/>
  <c r="I52" i="19"/>
  <c r="H53" i="19"/>
  <c r="I53" i="19"/>
  <c r="H54" i="19"/>
  <c r="I54" i="19"/>
  <c r="H55" i="19"/>
  <c r="I55" i="19"/>
  <c r="H56" i="19"/>
  <c r="I56" i="19"/>
  <c r="H57" i="19"/>
  <c r="I57" i="19"/>
  <c r="H58" i="19"/>
  <c r="I58" i="19"/>
  <c r="H59" i="19"/>
  <c r="I59" i="19"/>
  <c r="H60" i="19"/>
  <c r="I60" i="19"/>
  <c r="H61" i="19"/>
  <c r="I61" i="19"/>
  <c r="H62" i="19"/>
  <c r="I62" i="19"/>
  <c r="H63" i="19"/>
  <c r="I63" i="19"/>
  <c r="H64" i="19"/>
  <c r="I64" i="19"/>
  <c r="H65" i="19"/>
  <c r="I65" i="19"/>
  <c r="H66" i="19"/>
  <c r="I66" i="19"/>
  <c r="H67" i="19"/>
  <c r="I67" i="19"/>
  <c r="H68" i="19"/>
  <c r="I68" i="19"/>
  <c r="H69" i="19"/>
  <c r="I69" i="19"/>
  <c r="H70" i="19"/>
  <c r="I70" i="19"/>
  <c r="H71" i="19"/>
  <c r="I71" i="19"/>
  <c r="H72" i="19"/>
  <c r="I72" i="19"/>
  <c r="H73" i="19"/>
  <c r="I73" i="19"/>
  <c r="H74" i="19"/>
  <c r="I74" i="19"/>
  <c r="H75" i="19"/>
  <c r="I75" i="19"/>
  <c r="H76" i="19"/>
  <c r="I76" i="19"/>
  <c r="H77" i="19"/>
  <c r="I77" i="19"/>
  <c r="H78" i="19"/>
  <c r="I78" i="19"/>
  <c r="I5" i="19"/>
  <c r="H5" i="19"/>
  <c r="I5" i="32"/>
  <c r="H5" i="32"/>
  <c r="J47" i="34" l="1"/>
  <c r="J39" i="34"/>
  <c r="J44" i="34"/>
  <c r="J43" i="34"/>
  <c r="J42" i="34"/>
  <c r="J41" i="34"/>
  <c r="J45" i="34"/>
  <c r="J40" i="34"/>
  <c r="J38" i="34"/>
  <c r="J37" i="34"/>
  <c r="J133" i="34"/>
  <c r="J125" i="34"/>
  <c r="J130" i="34"/>
  <c r="J129" i="34"/>
  <c r="J128" i="34"/>
  <c r="J135" i="34"/>
  <c r="J127" i="34"/>
  <c r="J131" i="34"/>
  <c r="J134" i="34"/>
  <c r="J221" i="34"/>
  <c r="J213" i="34"/>
  <c r="J220" i="34"/>
  <c r="J219" i="34"/>
  <c r="J218" i="34"/>
  <c r="J217" i="34"/>
  <c r="J216" i="34"/>
  <c r="J223" i="34"/>
  <c r="J215" i="34"/>
  <c r="J214" i="34"/>
  <c r="J310" i="34"/>
  <c r="J302" i="34"/>
  <c r="J309" i="34"/>
  <c r="J301" i="34"/>
  <c r="J308" i="34"/>
  <c r="J307" i="34"/>
  <c r="J306" i="34"/>
  <c r="J305" i="34"/>
  <c r="J304" i="34"/>
  <c r="J311" i="34"/>
  <c r="J303" i="34"/>
  <c r="J398" i="34"/>
  <c r="J390" i="34"/>
  <c r="J397" i="34"/>
  <c r="J389" i="34"/>
  <c r="J396" i="34"/>
  <c r="J395" i="34"/>
  <c r="J394" i="34"/>
  <c r="J393" i="34"/>
  <c r="J392" i="34"/>
  <c r="J399" i="34"/>
  <c r="J391" i="34"/>
  <c r="J486" i="34"/>
  <c r="J478" i="34"/>
  <c r="J485" i="34"/>
  <c r="J477" i="34"/>
  <c r="J484" i="34"/>
  <c r="J483" i="34"/>
  <c r="J482" i="34"/>
  <c r="J481" i="34"/>
  <c r="J480" i="34"/>
  <c r="J487" i="34"/>
  <c r="J479" i="34"/>
  <c r="J574" i="34"/>
  <c r="J566" i="34"/>
  <c r="J573" i="34"/>
  <c r="J565" i="34"/>
  <c r="J572" i="34"/>
  <c r="J571" i="34"/>
  <c r="J570" i="34"/>
  <c r="J569" i="34"/>
  <c r="J568" i="34"/>
  <c r="J575" i="34"/>
  <c r="J567" i="34"/>
  <c r="J662" i="34"/>
  <c r="J654" i="34"/>
  <c r="J661" i="34"/>
  <c r="J653" i="34"/>
  <c r="J660" i="34"/>
  <c r="J659" i="34"/>
  <c r="J658" i="34"/>
  <c r="J657" i="34"/>
  <c r="J656" i="34"/>
  <c r="J663" i="34"/>
  <c r="J655" i="34"/>
  <c r="J750" i="34"/>
  <c r="J742" i="34"/>
  <c r="J749" i="34"/>
  <c r="J741" i="34"/>
  <c r="J748" i="34"/>
  <c r="J747" i="34"/>
  <c r="J746" i="34"/>
  <c r="J745" i="34"/>
  <c r="J744" i="34"/>
  <c r="J743" i="34"/>
  <c r="J751" i="34"/>
  <c r="J5" i="35"/>
  <c r="J13" i="35"/>
  <c r="J21" i="35"/>
  <c r="J29" i="35"/>
  <c r="J37" i="35"/>
  <c r="J45" i="35"/>
  <c r="J53" i="35"/>
  <c r="J61" i="35"/>
  <c r="J69" i="35"/>
  <c r="J77" i="35"/>
  <c r="J85" i="35"/>
  <c r="J83" i="34"/>
  <c r="J132" i="34"/>
  <c r="J55" i="34"/>
  <c r="J54" i="34"/>
  <c r="J53" i="34"/>
  <c r="J52" i="34"/>
  <c r="J51" i="34"/>
  <c r="J58" i="34"/>
  <c r="J50" i="34"/>
  <c r="J57" i="34"/>
  <c r="J49" i="34"/>
  <c r="J56" i="34"/>
  <c r="J48" i="34"/>
  <c r="J141" i="34"/>
  <c r="J146" i="34"/>
  <c r="J138" i="34"/>
  <c r="J145" i="34"/>
  <c r="J137" i="34"/>
  <c r="J144" i="34"/>
  <c r="J136" i="34"/>
  <c r="J143" i="34"/>
  <c r="J142" i="34"/>
  <c r="J140" i="34"/>
  <c r="J139" i="34"/>
  <c r="J229" i="34"/>
  <c r="J228" i="34"/>
  <c r="J227" i="34"/>
  <c r="J234" i="34"/>
  <c r="J226" i="34"/>
  <c r="J233" i="34"/>
  <c r="J225" i="34"/>
  <c r="J232" i="34"/>
  <c r="J224" i="34"/>
  <c r="J231" i="34"/>
  <c r="J230" i="34"/>
  <c r="J318" i="34"/>
  <c r="J317" i="34"/>
  <c r="J316" i="34"/>
  <c r="J315" i="34"/>
  <c r="J322" i="34"/>
  <c r="J314" i="34"/>
  <c r="J321" i="34"/>
  <c r="J313" i="34"/>
  <c r="J320" i="34"/>
  <c r="J312" i="34"/>
  <c r="J319" i="34"/>
  <c r="J406" i="34"/>
  <c r="J405" i="34"/>
  <c r="J404" i="34"/>
  <c r="J403" i="34"/>
  <c r="J410" i="34"/>
  <c r="J402" i="34"/>
  <c r="J409" i="34"/>
  <c r="J401" i="34"/>
  <c r="J408" i="34"/>
  <c r="J400" i="34"/>
  <c r="J407" i="34"/>
  <c r="J494" i="34"/>
  <c r="J493" i="34"/>
  <c r="J492" i="34"/>
  <c r="J491" i="34"/>
  <c r="J498" i="34"/>
  <c r="J490" i="34"/>
  <c r="J497" i="34"/>
  <c r="J489" i="34"/>
  <c r="J496" i="34"/>
  <c r="J488" i="34"/>
  <c r="J582" i="34"/>
  <c r="J581" i="34"/>
  <c r="J580" i="34"/>
  <c r="J579" i="34"/>
  <c r="J586" i="34"/>
  <c r="J578" i="34"/>
  <c r="J585" i="34"/>
  <c r="J577" i="34"/>
  <c r="J584" i="34"/>
  <c r="J576" i="34"/>
  <c r="J583" i="34"/>
  <c r="J670" i="34"/>
  <c r="J669" i="34"/>
  <c r="J668" i="34"/>
  <c r="J667" i="34"/>
  <c r="J674" i="34"/>
  <c r="J666" i="34"/>
  <c r="J673" i="34"/>
  <c r="J665" i="34"/>
  <c r="J672" i="34"/>
  <c r="J664" i="34"/>
  <c r="J671" i="34"/>
  <c r="J758" i="34"/>
  <c r="J757" i="34"/>
  <c r="J756" i="34"/>
  <c r="J755" i="34"/>
  <c r="J762" i="34"/>
  <c r="J754" i="34"/>
  <c r="J761" i="34"/>
  <c r="J753" i="34"/>
  <c r="J760" i="34"/>
  <c r="J752" i="34"/>
  <c r="J759" i="34"/>
  <c r="J6" i="35"/>
  <c r="J14" i="35"/>
  <c r="J22" i="35"/>
  <c r="J30" i="35"/>
  <c r="J38" i="35"/>
  <c r="J46" i="35"/>
  <c r="J54" i="35"/>
  <c r="J62" i="35"/>
  <c r="J70" i="35"/>
  <c r="J78" i="35"/>
  <c r="J86" i="35"/>
  <c r="J84" i="34"/>
  <c r="J222" i="34"/>
  <c r="J59" i="34"/>
  <c r="J61" i="34"/>
  <c r="J60" i="34"/>
  <c r="J69" i="34"/>
  <c r="J66" i="34"/>
  <c r="J65" i="34"/>
  <c r="J64" i="34"/>
  <c r="J63" i="34"/>
  <c r="J67" i="34"/>
  <c r="J157" i="34"/>
  <c r="J149" i="34"/>
  <c r="J154" i="34"/>
  <c r="J153" i="34"/>
  <c r="J152" i="34"/>
  <c r="J151" i="34"/>
  <c r="J150" i="34"/>
  <c r="J156" i="34"/>
  <c r="J245" i="34"/>
  <c r="J237" i="34"/>
  <c r="J244" i="34"/>
  <c r="J236" i="34"/>
  <c r="J242" i="34"/>
  <c r="J241" i="34"/>
  <c r="J240" i="34"/>
  <c r="J239" i="34"/>
  <c r="J238" i="34"/>
  <c r="J235" i="34"/>
  <c r="J243" i="34"/>
  <c r="J326" i="34"/>
  <c r="J333" i="34"/>
  <c r="J325" i="34"/>
  <c r="J332" i="34"/>
  <c r="J324" i="34"/>
  <c r="J331" i="34"/>
  <c r="J323" i="34"/>
  <c r="J330" i="34"/>
  <c r="J329" i="34"/>
  <c r="J328" i="34"/>
  <c r="J327" i="34"/>
  <c r="J414" i="34"/>
  <c r="J421" i="34"/>
  <c r="J413" i="34"/>
  <c r="J420" i="34"/>
  <c r="J412" i="34"/>
  <c r="J419" i="34"/>
  <c r="J411" i="34"/>
  <c r="J418" i="34"/>
  <c r="J417" i="34"/>
  <c r="J416" i="34"/>
  <c r="J415" i="34"/>
  <c r="J502" i="34"/>
  <c r="J509" i="34"/>
  <c r="J501" i="34"/>
  <c r="J508" i="34"/>
  <c r="J500" i="34"/>
  <c r="J507" i="34"/>
  <c r="J499" i="34"/>
  <c r="J506" i="34"/>
  <c r="J505" i="34"/>
  <c r="J504" i="34"/>
  <c r="J503" i="34"/>
  <c r="J590" i="34"/>
  <c r="J597" i="34"/>
  <c r="J589" i="34"/>
  <c r="J596" i="34"/>
  <c r="J588" i="34"/>
  <c r="J595" i="34"/>
  <c r="J587" i="34"/>
  <c r="J594" i="34"/>
  <c r="J593" i="34"/>
  <c r="J592" i="34"/>
  <c r="J591" i="34"/>
  <c r="J678" i="34"/>
  <c r="J685" i="34"/>
  <c r="J677" i="34"/>
  <c r="J684" i="34"/>
  <c r="J676" i="34"/>
  <c r="J683" i="34"/>
  <c r="J675" i="34"/>
  <c r="J682" i="34"/>
  <c r="J681" i="34"/>
  <c r="J680" i="34"/>
  <c r="J679" i="34"/>
  <c r="J766" i="34"/>
  <c r="J773" i="34"/>
  <c r="J765" i="34"/>
  <c r="J772" i="34"/>
  <c r="J764" i="34"/>
  <c r="J771" i="34"/>
  <c r="J763" i="34"/>
  <c r="J770" i="34"/>
  <c r="J769" i="34"/>
  <c r="J768" i="34"/>
  <c r="J767" i="34"/>
  <c r="J7" i="35"/>
  <c r="J15" i="35"/>
  <c r="J23" i="35"/>
  <c r="J31" i="35"/>
  <c r="J39" i="35"/>
  <c r="J47" i="35"/>
  <c r="J55" i="35"/>
  <c r="J63" i="35"/>
  <c r="J71" i="35"/>
  <c r="J79" i="35"/>
  <c r="J87" i="35"/>
  <c r="J7" i="34"/>
  <c r="J148" i="34"/>
  <c r="J77" i="34"/>
  <c r="J74" i="34"/>
  <c r="J73" i="34"/>
  <c r="J80" i="34"/>
  <c r="J72" i="34"/>
  <c r="J79" i="34"/>
  <c r="J71" i="34"/>
  <c r="J78" i="34"/>
  <c r="J76" i="34"/>
  <c r="J75" i="34"/>
  <c r="J70" i="34"/>
  <c r="J165" i="34"/>
  <c r="J162" i="34"/>
  <c r="J161" i="34"/>
  <c r="J168" i="34"/>
  <c r="J160" i="34"/>
  <c r="J167" i="34"/>
  <c r="J159" i="34"/>
  <c r="J164" i="34"/>
  <c r="J163" i="34"/>
  <c r="J158" i="34"/>
  <c r="J254" i="34"/>
  <c r="J246" i="34"/>
  <c r="J253" i="34"/>
  <c r="J252" i="34"/>
  <c r="J251" i="34"/>
  <c r="J250" i="34"/>
  <c r="J249" i="34"/>
  <c r="J256" i="34"/>
  <c r="J248" i="34"/>
  <c r="J255" i="34"/>
  <c r="J247" i="34"/>
  <c r="J342" i="34"/>
  <c r="J334" i="34"/>
  <c r="J341" i="34"/>
  <c r="J340" i="34"/>
  <c r="J339" i="34"/>
  <c r="J338" i="34"/>
  <c r="J337" i="34"/>
  <c r="J344" i="34"/>
  <c r="J336" i="34"/>
  <c r="J343" i="34"/>
  <c r="J335" i="34"/>
  <c r="J430" i="34"/>
  <c r="J422" i="34"/>
  <c r="J429" i="34"/>
  <c r="J428" i="34"/>
  <c r="J427" i="34"/>
  <c r="J426" i="34"/>
  <c r="J425" i="34"/>
  <c r="J432" i="34"/>
  <c r="J424" i="34"/>
  <c r="J423" i="34"/>
  <c r="J518" i="34"/>
  <c r="J510" i="34"/>
  <c r="J517" i="34"/>
  <c r="J516" i="34"/>
  <c r="J515" i="34"/>
  <c r="J514" i="34"/>
  <c r="J513" i="34"/>
  <c r="J520" i="34"/>
  <c r="J512" i="34"/>
  <c r="J519" i="34"/>
  <c r="J511" i="34"/>
  <c r="J606" i="34"/>
  <c r="J598" i="34"/>
  <c r="J605" i="34"/>
  <c r="J604" i="34"/>
  <c r="J603" i="34"/>
  <c r="J602" i="34"/>
  <c r="J601" i="34"/>
  <c r="J608" i="34"/>
  <c r="J600" i="34"/>
  <c r="J607" i="34"/>
  <c r="J599" i="34"/>
  <c r="J694" i="34"/>
  <c r="J686" i="34"/>
  <c r="J693" i="34"/>
  <c r="J692" i="34"/>
  <c r="J691" i="34"/>
  <c r="J690" i="34"/>
  <c r="J689" i="34"/>
  <c r="J696" i="34"/>
  <c r="J688" i="34"/>
  <c r="J695" i="34"/>
  <c r="J687" i="34"/>
  <c r="J782" i="34"/>
  <c r="J774" i="34"/>
  <c r="J781" i="34"/>
  <c r="J780" i="34"/>
  <c r="J779" i="34"/>
  <c r="J778" i="34"/>
  <c r="J777" i="34"/>
  <c r="J784" i="34"/>
  <c r="J776" i="34"/>
  <c r="J783" i="34"/>
  <c r="J775" i="34"/>
  <c r="J8" i="35"/>
  <c r="J16" i="35"/>
  <c r="J24" i="35"/>
  <c r="J32" i="35"/>
  <c r="J40" i="35"/>
  <c r="J48" i="35"/>
  <c r="J56" i="35"/>
  <c r="J64" i="35"/>
  <c r="J72" i="35"/>
  <c r="J80" i="35"/>
  <c r="J88" i="35"/>
  <c r="J8" i="34"/>
  <c r="J29" i="34"/>
  <c r="J155" i="34"/>
  <c r="J495" i="34"/>
  <c r="J85" i="34"/>
  <c r="J90" i="34"/>
  <c r="J82" i="34"/>
  <c r="J89" i="34"/>
  <c r="J81" i="34"/>
  <c r="J88" i="34"/>
  <c r="J87" i="34"/>
  <c r="J86" i="34"/>
  <c r="J173" i="34"/>
  <c r="J178" i="34"/>
  <c r="J170" i="34"/>
  <c r="J177" i="34"/>
  <c r="J169" i="34"/>
  <c r="J176" i="34"/>
  <c r="J175" i="34"/>
  <c r="J172" i="34"/>
  <c r="J179" i="34"/>
  <c r="J262" i="34"/>
  <c r="J261" i="34"/>
  <c r="J260" i="34"/>
  <c r="J267" i="34"/>
  <c r="J259" i="34"/>
  <c r="J266" i="34"/>
  <c r="J258" i="34"/>
  <c r="J265" i="34"/>
  <c r="J257" i="34"/>
  <c r="J264" i="34"/>
  <c r="J263" i="34"/>
  <c r="J350" i="34"/>
  <c r="J349" i="34"/>
  <c r="J348" i="34"/>
  <c r="J355" i="34"/>
  <c r="J347" i="34"/>
  <c r="J354" i="34"/>
  <c r="J346" i="34"/>
  <c r="J353" i="34"/>
  <c r="J345" i="34"/>
  <c r="J352" i="34"/>
  <c r="J351" i="34"/>
  <c r="J438" i="34"/>
  <c r="J437" i="34"/>
  <c r="J436" i="34"/>
  <c r="J443" i="34"/>
  <c r="J435" i="34"/>
  <c r="J442" i="34"/>
  <c r="J434" i="34"/>
  <c r="J441" i="34"/>
  <c r="J433" i="34"/>
  <c r="J440" i="34"/>
  <c r="J439" i="34"/>
  <c r="J526" i="34"/>
  <c r="J525" i="34"/>
  <c r="J524" i="34"/>
  <c r="J531" i="34"/>
  <c r="J523" i="34"/>
  <c r="J530" i="34"/>
  <c r="J522" i="34"/>
  <c r="J529" i="34"/>
  <c r="J521" i="34"/>
  <c r="J528" i="34"/>
  <c r="J527" i="34"/>
  <c r="J614" i="34"/>
  <c r="J613" i="34"/>
  <c r="J612" i="34"/>
  <c r="J619" i="34"/>
  <c r="J611" i="34"/>
  <c r="J618" i="34"/>
  <c r="J610" i="34"/>
  <c r="J617" i="34"/>
  <c r="J609" i="34"/>
  <c r="J616" i="34"/>
  <c r="J615" i="34"/>
  <c r="J702" i="34"/>
  <c r="J701" i="34"/>
  <c r="J700" i="34"/>
  <c r="J707" i="34"/>
  <c r="J699" i="34"/>
  <c r="J706" i="34"/>
  <c r="J698" i="34"/>
  <c r="J705" i="34"/>
  <c r="J697" i="34"/>
  <c r="J704" i="34"/>
  <c r="J703" i="34"/>
  <c r="J790" i="34"/>
  <c r="J789" i="34"/>
  <c r="J788" i="34"/>
  <c r="J795" i="34"/>
  <c r="J787" i="34"/>
  <c r="J794" i="34"/>
  <c r="J786" i="34"/>
  <c r="J793" i="34"/>
  <c r="J785" i="34"/>
  <c r="J792" i="34"/>
  <c r="J791" i="34"/>
  <c r="J9" i="35"/>
  <c r="J17" i="35"/>
  <c r="J25" i="35"/>
  <c r="J33" i="35"/>
  <c r="J41" i="35"/>
  <c r="J49" i="35"/>
  <c r="J57" i="35"/>
  <c r="J65" i="35"/>
  <c r="J73" i="35"/>
  <c r="J81" i="35"/>
  <c r="J89" i="35"/>
  <c r="J107" i="34"/>
  <c r="J166" i="34"/>
  <c r="J9" i="34"/>
  <c r="J14" i="34"/>
  <c r="J6" i="34"/>
  <c r="J13" i="34"/>
  <c r="J5" i="34"/>
  <c r="J12" i="34"/>
  <c r="J4" i="34"/>
  <c r="J11" i="34"/>
  <c r="J101" i="34"/>
  <c r="J93" i="34"/>
  <c r="J98" i="34"/>
  <c r="J97" i="34"/>
  <c r="J96" i="34"/>
  <c r="J95" i="34"/>
  <c r="J100" i="34"/>
  <c r="J99" i="34"/>
  <c r="J94" i="34"/>
  <c r="J92" i="34"/>
  <c r="J189" i="34"/>
  <c r="J181" i="34"/>
  <c r="J188" i="34"/>
  <c r="J187" i="34"/>
  <c r="J186" i="34"/>
  <c r="J185" i="34"/>
  <c r="J184" i="34"/>
  <c r="J183" i="34"/>
  <c r="J190" i="34"/>
  <c r="J182" i="34"/>
  <c r="J180" i="34"/>
  <c r="J278" i="34"/>
  <c r="J270" i="34"/>
  <c r="J277" i="34"/>
  <c r="J269" i="34"/>
  <c r="J276" i="34"/>
  <c r="J268" i="34"/>
  <c r="J275" i="34"/>
  <c r="J274" i="34"/>
  <c r="J273" i="34"/>
  <c r="J272" i="34"/>
  <c r="J271" i="34"/>
  <c r="J366" i="34"/>
  <c r="J358" i="34"/>
  <c r="J365" i="34"/>
  <c r="J357" i="34"/>
  <c r="J364" i="34"/>
  <c r="J356" i="34"/>
  <c r="J363" i="34"/>
  <c r="J362" i="34"/>
  <c r="J361" i="34"/>
  <c r="J360" i="34"/>
  <c r="J359" i="34"/>
  <c r="J454" i="34"/>
  <c r="J446" i="34"/>
  <c r="J453" i="34"/>
  <c r="J445" i="34"/>
  <c r="J452" i="34"/>
  <c r="J444" i="34"/>
  <c r="J451" i="34"/>
  <c r="J450" i="34"/>
  <c r="J449" i="34"/>
  <c r="J448" i="34"/>
  <c r="J447" i="34"/>
  <c r="J542" i="34"/>
  <c r="J534" i="34"/>
  <c r="J541" i="34"/>
  <c r="J533" i="34"/>
  <c r="J540" i="34"/>
  <c r="J532" i="34"/>
  <c r="J539" i="34"/>
  <c r="J538" i="34"/>
  <c r="J537" i="34"/>
  <c r="J536" i="34"/>
  <c r="J535" i="34"/>
  <c r="J630" i="34"/>
  <c r="J622" i="34"/>
  <c r="J629" i="34"/>
  <c r="J621" i="34"/>
  <c r="J628" i="34"/>
  <c r="J620" i="34"/>
  <c r="J627" i="34"/>
  <c r="J626" i="34"/>
  <c r="J625" i="34"/>
  <c r="J624" i="34"/>
  <c r="J718" i="34"/>
  <c r="J710" i="34"/>
  <c r="J717" i="34"/>
  <c r="J709" i="34"/>
  <c r="J716" i="34"/>
  <c r="J708" i="34"/>
  <c r="J715" i="34"/>
  <c r="J714" i="34"/>
  <c r="J713" i="34"/>
  <c r="J712" i="34"/>
  <c r="J711" i="34"/>
  <c r="J806" i="34"/>
  <c r="J798" i="34"/>
  <c r="J805" i="34"/>
  <c r="J797" i="34"/>
  <c r="J804" i="34"/>
  <c r="J796" i="34"/>
  <c r="J803" i="34"/>
  <c r="J802" i="34"/>
  <c r="J801" i="34"/>
  <c r="J800" i="34"/>
  <c r="J799" i="34"/>
  <c r="J10" i="35"/>
  <c r="J18" i="35"/>
  <c r="J26" i="35"/>
  <c r="J34" i="35"/>
  <c r="J42" i="35"/>
  <c r="J50" i="35"/>
  <c r="J58" i="35"/>
  <c r="J66" i="35"/>
  <c r="J74" i="35"/>
  <c r="J82" i="35"/>
  <c r="J90" i="35"/>
  <c r="J46" i="34"/>
  <c r="J171" i="34"/>
  <c r="J23" i="34"/>
  <c r="J15" i="34"/>
  <c r="J20" i="34"/>
  <c r="J19" i="34"/>
  <c r="J18" i="34"/>
  <c r="J25" i="34"/>
  <c r="J17" i="34"/>
  <c r="J22" i="34"/>
  <c r="J21" i="34"/>
  <c r="J16" i="34"/>
  <c r="J109" i="34"/>
  <c r="J106" i="34"/>
  <c r="J113" i="34"/>
  <c r="J105" i="34"/>
  <c r="J112" i="34"/>
  <c r="J104" i="34"/>
  <c r="J111" i="34"/>
  <c r="J103" i="34"/>
  <c r="J108" i="34"/>
  <c r="J197" i="34"/>
  <c r="J196" i="34"/>
  <c r="J195" i="34"/>
  <c r="J194" i="34"/>
  <c r="J201" i="34"/>
  <c r="J193" i="34"/>
  <c r="J200" i="34"/>
  <c r="J192" i="34"/>
  <c r="J199" i="34"/>
  <c r="J191" i="34"/>
  <c r="J286" i="34"/>
  <c r="J285" i="34"/>
  <c r="J284" i="34"/>
  <c r="J283" i="34"/>
  <c r="J282" i="34"/>
  <c r="J289" i="34"/>
  <c r="J281" i="34"/>
  <c r="J288" i="34"/>
  <c r="J280" i="34"/>
  <c r="J287" i="34"/>
  <c r="J279" i="34"/>
  <c r="J374" i="34"/>
  <c r="J373" i="34"/>
  <c r="J372" i="34"/>
  <c r="J371" i="34"/>
  <c r="J370" i="34"/>
  <c r="J377" i="34"/>
  <c r="J369" i="34"/>
  <c r="J376" i="34"/>
  <c r="J368" i="34"/>
  <c r="J375" i="34"/>
  <c r="J367" i="34"/>
  <c r="J462" i="34"/>
  <c r="J461" i="34"/>
  <c r="J460" i="34"/>
  <c r="J459" i="34"/>
  <c r="J458" i="34"/>
  <c r="J465" i="34"/>
  <c r="J457" i="34"/>
  <c r="J464" i="34"/>
  <c r="J456" i="34"/>
  <c r="J463" i="34"/>
  <c r="J455" i="34"/>
  <c r="J550" i="34"/>
  <c r="J549" i="34"/>
  <c r="J548" i="34"/>
  <c r="J547" i="34"/>
  <c r="J546" i="34"/>
  <c r="J553" i="34"/>
  <c r="J545" i="34"/>
  <c r="J552" i="34"/>
  <c r="J544" i="34"/>
  <c r="J551" i="34"/>
  <c r="J543" i="34"/>
  <c r="J638" i="34"/>
  <c r="J637" i="34"/>
  <c r="J636" i="34"/>
  <c r="J635" i="34"/>
  <c r="J634" i="34"/>
  <c r="J641" i="34"/>
  <c r="J633" i="34"/>
  <c r="J640" i="34"/>
  <c r="J632" i="34"/>
  <c r="J639" i="34"/>
  <c r="J631" i="34"/>
  <c r="J726" i="34"/>
  <c r="J725" i="34"/>
  <c r="J724" i="34"/>
  <c r="J723" i="34"/>
  <c r="J722" i="34"/>
  <c r="J729" i="34"/>
  <c r="J721" i="34"/>
  <c r="J728" i="34"/>
  <c r="J720" i="34"/>
  <c r="J727" i="34"/>
  <c r="J719" i="34"/>
  <c r="J814" i="34"/>
  <c r="J813" i="34"/>
  <c r="J812" i="34"/>
  <c r="J811" i="34"/>
  <c r="J810" i="34"/>
  <c r="J817" i="34"/>
  <c r="J809" i="34"/>
  <c r="J816" i="34"/>
  <c r="J808" i="34"/>
  <c r="J807" i="34"/>
  <c r="J815" i="34"/>
  <c r="J11" i="35"/>
  <c r="J19" i="35"/>
  <c r="J27" i="35"/>
  <c r="J35" i="35"/>
  <c r="J43" i="35"/>
  <c r="J51" i="35"/>
  <c r="J59" i="35"/>
  <c r="J67" i="35"/>
  <c r="J75" i="35"/>
  <c r="J83" i="35"/>
  <c r="J62" i="34"/>
  <c r="J174" i="34"/>
  <c r="J31" i="34"/>
  <c r="J36" i="34"/>
  <c r="J28" i="34"/>
  <c r="J35" i="34"/>
  <c r="J27" i="34"/>
  <c r="J34" i="34"/>
  <c r="J26" i="34"/>
  <c r="J33" i="34"/>
  <c r="J30" i="34"/>
  <c r="J117" i="34"/>
  <c r="J122" i="34"/>
  <c r="J114" i="34"/>
  <c r="J121" i="34"/>
  <c r="J120" i="34"/>
  <c r="J119" i="34"/>
  <c r="J123" i="34"/>
  <c r="J118" i="34"/>
  <c r="J116" i="34"/>
  <c r="J115" i="34"/>
  <c r="J205" i="34"/>
  <c r="J212" i="34"/>
  <c r="J204" i="34"/>
  <c r="J211" i="34"/>
  <c r="J203" i="34"/>
  <c r="J210" i="34"/>
  <c r="J202" i="34"/>
  <c r="J209" i="34"/>
  <c r="J208" i="34"/>
  <c r="J207" i="34"/>
  <c r="J294" i="34"/>
  <c r="J293" i="34"/>
  <c r="J300" i="34"/>
  <c r="J292" i="34"/>
  <c r="J299" i="34"/>
  <c r="J291" i="34"/>
  <c r="J298" i="34"/>
  <c r="J290" i="34"/>
  <c r="J297" i="34"/>
  <c r="J296" i="34"/>
  <c r="J295" i="34"/>
  <c r="J382" i="34"/>
  <c r="J381" i="34"/>
  <c r="J388" i="34"/>
  <c r="J380" i="34"/>
  <c r="J387" i="34"/>
  <c r="J379" i="34"/>
  <c r="J386" i="34"/>
  <c r="J378" i="34"/>
  <c r="J385" i="34"/>
  <c r="J384" i="34"/>
  <c r="J383" i="34"/>
  <c r="J470" i="34"/>
  <c r="J469" i="34"/>
  <c r="J476" i="34"/>
  <c r="J468" i="34"/>
  <c r="J475" i="34"/>
  <c r="J467" i="34"/>
  <c r="J474" i="34"/>
  <c r="J466" i="34"/>
  <c r="J473" i="34"/>
  <c r="J472" i="34"/>
  <c r="J471" i="34"/>
  <c r="J558" i="34"/>
  <c r="J557" i="34"/>
  <c r="J564" i="34"/>
  <c r="J556" i="34"/>
  <c r="J563" i="34"/>
  <c r="J555" i="34"/>
  <c r="J562" i="34"/>
  <c r="J554" i="34"/>
  <c r="J561" i="34"/>
  <c r="J560" i="34"/>
  <c r="J559" i="34"/>
  <c r="J646" i="34"/>
  <c r="J645" i="34"/>
  <c r="J652" i="34"/>
  <c r="J644" i="34"/>
  <c r="J651" i="34"/>
  <c r="J643" i="34"/>
  <c r="J650" i="34"/>
  <c r="J642" i="34"/>
  <c r="J649" i="34"/>
  <c r="J648" i="34"/>
  <c r="J647" i="34"/>
  <c r="J734" i="34"/>
  <c r="J733" i="34"/>
  <c r="J740" i="34"/>
  <c r="J732" i="34"/>
  <c r="J739" i="34"/>
  <c r="J731" i="34"/>
  <c r="J738" i="34"/>
  <c r="J730" i="34"/>
  <c r="J737" i="34"/>
  <c r="J736" i="34"/>
  <c r="J735" i="34"/>
  <c r="J4" i="35"/>
  <c r="J28" i="35"/>
  <c r="J60" i="35"/>
  <c r="J84" i="35"/>
  <c r="J68" i="34"/>
  <c r="J126" i="34"/>
  <c r="J198" i="34"/>
  <c r="N57" i="19"/>
  <c r="M57" i="19" s="1"/>
  <c r="N17" i="19"/>
  <c r="M17" i="19" s="1"/>
  <c r="N25" i="19"/>
  <c r="M25" i="19" s="1"/>
  <c r="L7" i="19"/>
  <c r="K7" i="19" s="1"/>
  <c r="N65" i="19"/>
  <c r="M65" i="19" s="1"/>
  <c r="N49" i="19"/>
  <c r="M49" i="19" s="1"/>
  <c r="N33" i="19"/>
  <c r="M33" i="19" s="1"/>
  <c r="N41" i="19"/>
  <c r="M41" i="19" s="1"/>
  <c r="N6" i="19"/>
  <c r="M6" i="19" s="1"/>
  <c r="N77" i="19"/>
  <c r="M77" i="19" s="1"/>
  <c r="N61" i="19"/>
  <c r="M61" i="19" s="1"/>
  <c r="N45" i="19"/>
  <c r="M45" i="19" s="1"/>
  <c r="N29" i="19"/>
  <c r="M29" i="19" s="1"/>
  <c r="N13" i="19"/>
  <c r="M13" i="19" s="1"/>
  <c r="N73" i="19"/>
  <c r="M73" i="19" s="1"/>
  <c r="N9" i="19"/>
  <c r="M9" i="19" s="1"/>
  <c r="N69" i="19"/>
  <c r="M69" i="19" s="1"/>
  <c r="N53" i="19"/>
  <c r="M53" i="19" s="1"/>
  <c r="N37" i="19"/>
  <c r="M37" i="19" s="1"/>
  <c r="N21" i="19"/>
  <c r="M21" i="19" s="1"/>
  <c r="L74" i="19"/>
  <c r="K74" i="19" s="1"/>
  <c r="L68" i="19"/>
  <c r="K68" i="19" s="1"/>
  <c r="L64" i="19"/>
  <c r="K64" i="19" s="1"/>
  <c r="L60" i="19"/>
  <c r="K60" i="19" s="1"/>
  <c r="L58" i="19"/>
  <c r="K58" i="19" s="1"/>
  <c r="L56" i="19"/>
  <c r="K56" i="19" s="1"/>
  <c r="L54" i="19"/>
  <c r="K54" i="19" s="1"/>
  <c r="L48" i="19"/>
  <c r="K48" i="19" s="1"/>
  <c r="L46" i="19"/>
  <c r="K46" i="19" s="1"/>
  <c r="L44" i="19"/>
  <c r="K44" i="19" s="1"/>
  <c r="L42" i="19"/>
  <c r="K42" i="19" s="1"/>
  <c r="L40" i="19"/>
  <c r="K40" i="19" s="1"/>
  <c r="L38" i="19"/>
  <c r="K38" i="19" s="1"/>
  <c r="L36" i="19"/>
  <c r="K36" i="19" s="1"/>
  <c r="L34" i="19"/>
  <c r="K34" i="19" s="1"/>
  <c r="L32" i="19"/>
  <c r="K32" i="19" s="1"/>
  <c r="L30" i="19"/>
  <c r="K30" i="19" s="1"/>
  <c r="L28" i="19"/>
  <c r="K28" i="19" s="1"/>
  <c r="L26" i="19"/>
  <c r="K26" i="19" s="1"/>
  <c r="L24" i="19"/>
  <c r="K24" i="19" s="1"/>
  <c r="L22" i="19"/>
  <c r="K22" i="19" s="1"/>
  <c r="L20" i="19"/>
  <c r="K20" i="19" s="1"/>
  <c r="L18" i="19"/>
  <c r="K18" i="19" s="1"/>
  <c r="L16" i="19"/>
  <c r="K16" i="19" s="1"/>
  <c r="L14" i="19"/>
  <c r="K14" i="19" s="1"/>
  <c r="L12" i="19"/>
  <c r="K12" i="19" s="1"/>
  <c r="L10" i="19"/>
  <c r="K10" i="19" s="1"/>
  <c r="L8" i="19"/>
  <c r="K8" i="19" s="1"/>
  <c r="L6" i="19"/>
  <c r="K6" i="19" s="1"/>
  <c r="N76" i="19"/>
  <c r="M76" i="19" s="1"/>
  <c r="N72" i="19"/>
  <c r="M72" i="19" s="1"/>
  <c r="N68" i="19"/>
  <c r="M68" i="19" s="1"/>
  <c r="N64" i="19"/>
  <c r="M64" i="19" s="1"/>
  <c r="N60" i="19"/>
  <c r="M60" i="19" s="1"/>
  <c r="N56" i="19"/>
  <c r="M56" i="19" s="1"/>
  <c r="N52" i="19"/>
  <c r="M52" i="19" s="1"/>
  <c r="N48" i="19"/>
  <c r="M48" i="19" s="1"/>
  <c r="N44" i="19"/>
  <c r="M44" i="19" s="1"/>
  <c r="N40" i="19"/>
  <c r="M40" i="19" s="1"/>
  <c r="N36" i="19"/>
  <c r="M36" i="19" s="1"/>
  <c r="N32" i="19"/>
  <c r="M32" i="19" s="1"/>
  <c r="N28" i="19"/>
  <c r="M28" i="19" s="1"/>
  <c r="N24" i="19"/>
  <c r="M24" i="19" s="1"/>
  <c r="N20" i="19"/>
  <c r="M20" i="19" s="1"/>
  <c r="N16" i="19"/>
  <c r="M16" i="19" s="1"/>
  <c r="N12" i="19"/>
  <c r="M12" i="19" s="1"/>
  <c r="N8" i="19"/>
  <c r="M8" i="19" s="1"/>
  <c r="L78" i="19"/>
  <c r="K78" i="19" s="1"/>
  <c r="L72" i="19"/>
  <c r="K72" i="19" s="1"/>
  <c r="L50" i="19"/>
  <c r="K50" i="19" s="1"/>
  <c r="L5" i="19"/>
  <c r="K5" i="19" s="1"/>
  <c r="N5" i="19"/>
  <c r="M5" i="19" s="1"/>
  <c r="N75" i="19"/>
  <c r="M75" i="19" s="1"/>
  <c r="N71" i="19"/>
  <c r="M71" i="19" s="1"/>
  <c r="N67" i="19"/>
  <c r="M67" i="19" s="1"/>
  <c r="N63" i="19"/>
  <c r="M63" i="19" s="1"/>
  <c r="N59" i="19"/>
  <c r="M59" i="19" s="1"/>
  <c r="N55" i="19"/>
  <c r="M55" i="19" s="1"/>
  <c r="N51" i="19"/>
  <c r="M51" i="19" s="1"/>
  <c r="N47" i="19"/>
  <c r="M47" i="19" s="1"/>
  <c r="N43" i="19"/>
  <c r="M43" i="19" s="1"/>
  <c r="N39" i="19"/>
  <c r="M39" i="19" s="1"/>
  <c r="N35" i="19"/>
  <c r="M35" i="19" s="1"/>
  <c r="N31" i="19"/>
  <c r="M31" i="19" s="1"/>
  <c r="N27" i="19"/>
  <c r="M27" i="19" s="1"/>
  <c r="N23" i="19"/>
  <c r="M23" i="19" s="1"/>
  <c r="N19" i="19"/>
  <c r="M19" i="19" s="1"/>
  <c r="N15" i="19"/>
  <c r="M15" i="19" s="1"/>
  <c r="N11" i="19"/>
  <c r="M11" i="19" s="1"/>
  <c r="N7" i="19"/>
  <c r="M7" i="19" s="1"/>
  <c r="L76" i="19"/>
  <c r="K76" i="19" s="1"/>
  <c r="L70" i="19"/>
  <c r="K70" i="19" s="1"/>
  <c r="L66" i="19"/>
  <c r="K66" i="19" s="1"/>
  <c r="L62" i="19"/>
  <c r="K62" i="19" s="1"/>
  <c r="L52" i="19"/>
  <c r="K52" i="19" s="1"/>
  <c r="L77" i="19"/>
  <c r="K77" i="19" s="1"/>
  <c r="L75" i="19"/>
  <c r="K75" i="19" s="1"/>
  <c r="L73" i="19"/>
  <c r="K73" i="19" s="1"/>
  <c r="L71" i="19"/>
  <c r="K71" i="19" s="1"/>
  <c r="L69" i="19"/>
  <c r="K69" i="19" s="1"/>
  <c r="L67" i="19"/>
  <c r="K67" i="19" s="1"/>
  <c r="L65" i="19"/>
  <c r="K65" i="19" s="1"/>
  <c r="L63" i="19"/>
  <c r="K63" i="19" s="1"/>
  <c r="L61" i="19"/>
  <c r="K61" i="19" s="1"/>
  <c r="L59" i="19"/>
  <c r="K59" i="19" s="1"/>
  <c r="L57" i="19"/>
  <c r="K57" i="19" s="1"/>
  <c r="L55" i="19"/>
  <c r="K55" i="19" s="1"/>
  <c r="L53" i="19"/>
  <c r="K53" i="19" s="1"/>
  <c r="L51" i="19"/>
  <c r="K51" i="19" s="1"/>
  <c r="L49" i="19"/>
  <c r="K49" i="19" s="1"/>
  <c r="L47" i="19"/>
  <c r="K47" i="19" s="1"/>
  <c r="L45" i="19"/>
  <c r="K45" i="19" s="1"/>
  <c r="L43" i="19"/>
  <c r="K43" i="19" s="1"/>
  <c r="L41" i="19"/>
  <c r="K41" i="19" s="1"/>
  <c r="L39" i="19"/>
  <c r="K39" i="19" s="1"/>
  <c r="L37" i="19"/>
  <c r="K37" i="19" s="1"/>
  <c r="L35" i="19"/>
  <c r="K35" i="19" s="1"/>
  <c r="L33" i="19"/>
  <c r="K33" i="19" s="1"/>
  <c r="L31" i="19"/>
  <c r="K31" i="19" s="1"/>
  <c r="L29" i="19"/>
  <c r="K29" i="19" s="1"/>
  <c r="L27" i="19"/>
  <c r="K27" i="19" s="1"/>
  <c r="L25" i="19"/>
  <c r="K25" i="19" s="1"/>
  <c r="L23" i="19"/>
  <c r="K23" i="19" s="1"/>
  <c r="L21" i="19"/>
  <c r="K21" i="19" s="1"/>
  <c r="L19" i="19"/>
  <c r="K19" i="19" s="1"/>
  <c r="L17" i="19"/>
  <c r="K17" i="19" s="1"/>
  <c r="L15" i="19"/>
  <c r="K15" i="19" s="1"/>
  <c r="L13" i="19"/>
  <c r="K13" i="19" s="1"/>
  <c r="L11" i="19"/>
  <c r="K11" i="19" s="1"/>
  <c r="L9" i="19"/>
  <c r="K9" i="19" s="1"/>
  <c r="N78" i="19"/>
  <c r="M78" i="19" s="1"/>
  <c r="N74" i="19"/>
  <c r="M74" i="19" s="1"/>
  <c r="N70" i="19"/>
  <c r="M70" i="19" s="1"/>
  <c r="N66" i="19"/>
  <c r="M66" i="19" s="1"/>
  <c r="N62" i="19"/>
  <c r="M62" i="19" s="1"/>
  <c r="N58" i="19"/>
  <c r="M58" i="19" s="1"/>
  <c r="N54" i="19"/>
  <c r="M54" i="19" s="1"/>
  <c r="N50" i="19"/>
  <c r="M50" i="19" s="1"/>
  <c r="N46" i="19"/>
  <c r="M46" i="19" s="1"/>
  <c r="N42" i="19"/>
  <c r="M42" i="19" s="1"/>
  <c r="N38" i="19"/>
  <c r="M38" i="19" s="1"/>
  <c r="N34" i="19"/>
  <c r="M34" i="19" s="1"/>
  <c r="N30" i="19"/>
  <c r="M30" i="19" s="1"/>
  <c r="N26" i="19"/>
  <c r="M26" i="19" s="1"/>
  <c r="N22" i="19"/>
  <c r="M22" i="19" s="1"/>
  <c r="N18" i="19"/>
  <c r="M18" i="19" s="1"/>
  <c r="N14" i="19"/>
  <c r="M14" i="19" s="1"/>
  <c r="N10" i="19"/>
  <c r="M10" i="19" s="1"/>
  <c r="I6" i="32" l="1"/>
  <c r="I7" i="32"/>
  <c r="I8" i="32"/>
  <c r="I9" i="32"/>
  <c r="I10" i="32"/>
  <c r="I11" i="32"/>
  <c r="I12" i="32"/>
  <c r="H6" i="32"/>
  <c r="H7" i="32"/>
  <c r="H8" i="32"/>
  <c r="H9" i="32"/>
  <c r="H10" i="32"/>
  <c r="H11" i="32"/>
  <c r="H12" i="32"/>
  <c r="L12" i="32" l="1"/>
  <c r="K12" i="32" s="1"/>
  <c r="L6" i="32"/>
  <c r="K6" i="32" s="1"/>
  <c r="L9" i="32"/>
  <c r="K9" i="32" s="1"/>
  <c r="L5" i="32"/>
  <c r="K5" i="32" s="1"/>
  <c r="L7" i="32"/>
  <c r="K7" i="32" s="1"/>
  <c r="L10" i="32"/>
  <c r="K10" i="32" s="1"/>
  <c r="L8" i="32"/>
  <c r="K8" i="32" s="1"/>
  <c r="L11" i="32"/>
  <c r="K11" i="32" s="1"/>
  <c r="N9" i="32"/>
  <c r="M9" i="32" s="1"/>
  <c r="N5" i="32"/>
  <c r="M5" i="32" s="1"/>
  <c r="N6" i="32"/>
  <c r="M6" i="32" s="1"/>
  <c r="N10" i="32"/>
  <c r="M10" i="32" s="1"/>
  <c r="N7" i="32"/>
  <c r="M7" i="32" s="1"/>
  <c r="N11" i="32"/>
  <c r="M11" i="32" s="1"/>
  <c r="N8" i="32"/>
  <c r="M8" i="32" s="1"/>
  <c r="N12" i="32"/>
  <c r="M12" i="32" s="1"/>
  <c r="E79" i="19"/>
  <c r="F79" i="19"/>
  <c r="G79" i="19"/>
  <c r="D79" i="19"/>
  <c r="E13" i="32"/>
  <c r="G13" i="32"/>
  <c r="D13" i="32"/>
  <c r="H13" i="32" l="1"/>
  <c r="H79" i="19"/>
  <c r="P78" i="19" s="1"/>
  <c r="I79" i="19"/>
  <c r="Q78" i="19" s="1"/>
  <c r="I13" i="32"/>
  <c r="K820" i="34"/>
  <c r="G102" i="35"/>
  <c r="G80" i="35"/>
  <c r="G91" i="35"/>
  <c r="K93" i="35"/>
  <c r="K94" i="35"/>
  <c r="K95" i="35"/>
  <c r="K96" i="35"/>
  <c r="K97" i="35"/>
  <c r="K98" i="35"/>
  <c r="K99" i="35"/>
  <c r="K100" i="35"/>
  <c r="K101" i="35"/>
  <c r="K102" i="35"/>
  <c r="K92" i="35"/>
  <c r="J92" i="35"/>
  <c r="J93" i="35"/>
  <c r="J94" i="35"/>
  <c r="J95" i="35"/>
  <c r="J96" i="35"/>
  <c r="J97" i="35"/>
  <c r="J98" i="35"/>
  <c r="J99" i="35"/>
  <c r="J100" i="35"/>
  <c r="J101" i="35"/>
  <c r="J102" i="35"/>
  <c r="I93" i="35"/>
  <c r="I94" i="35"/>
  <c r="I95" i="35"/>
  <c r="I96" i="35"/>
  <c r="I97" i="35"/>
  <c r="I98" i="35"/>
  <c r="I99" i="35"/>
  <c r="I100" i="35"/>
  <c r="I101" i="35"/>
  <c r="I102" i="35"/>
  <c r="I92" i="35"/>
  <c r="G93" i="35"/>
  <c r="H93" i="35"/>
  <c r="P12" i="35" s="1"/>
  <c r="G94" i="35"/>
  <c r="H94" i="35"/>
  <c r="Q12" i="35" s="1"/>
  <c r="G95" i="35"/>
  <c r="H95" i="35"/>
  <c r="R12" i="35" s="1"/>
  <c r="G96" i="35"/>
  <c r="H96" i="35"/>
  <c r="S12" i="35" s="1"/>
  <c r="G97" i="35"/>
  <c r="H97" i="35"/>
  <c r="T12" i="35" s="1"/>
  <c r="G98" i="35"/>
  <c r="H98" i="35"/>
  <c r="U12" i="35" s="1"/>
  <c r="G99" i="35"/>
  <c r="H99" i="35"/>
  <c r="V12" i="35" s="1"/>
  <c r="G100" i="35"/>
  <c r="H100" i="35"/>
  <c r="W12" i="35" s="1"/>
  <c r="G101" i="35"/>
  <c r="H101" i="35"/>
  <c r="X12" i="35" s="1"/>
  <c r="K819" i="34"/>
  <c r="K821" i="34"/>
  <c r="K822" i="34"/>
  <c r="K823" i="34"/>
  <c r="K824" i="34"/>
  <c r="K825" i="34"/>
  <c r="K826" i="34"/>
  <c r="K827" i="34"/>
  <c r="K828" i="34"/>
  <c r="K818" i="34"/>
  <c r="I819" i="34"/>
  <c r="J819" i="34"/>
  <c r="I820" i="34"/>
  <c r="J820" i="34"/>
  <c r="I821" i="34"/>
  <c r="J821" i="34"/>
  <c r="I822" i="34"/>
  <c r="J822" i="34"/>
  <c r="I823" i="34"/>
  <c r="J823" i="34"/>
  <c r="I824" i="34"/>
  <c r="J824" i="34"/>
  <c r="I825" i="34"/>
  <c r="J825" i="34"/>
  <c r="I826" i="34"/>
  <c r="J826" i="34"/>
  <c r="I827" i="34"/>
  <c r="J827" i="34"/>
  <c r="I828" i="34"/>
  <c r="J828" i="34"/>
  <c r="J818" i="34"/>
  <c r="I818" i="34"/>
  <c r="H819" i="34"/>
  <c r="P78" i="34" s="1"/>
  <c r="H820" i="34"/>
  <c r="Q78" i="34" s="1"/>
  <c r="H821" i="34"/>
  <c r="R78" i="34" s="1"/>
  <c r="H822" i="34"/>
  <c r="S78" i="34" s="1"/>
  <c r="H823" i="34"/>
  <c r="T78" i="34" s="1"/>
  <c r="H824" i="34"/>
  <c r="U78" i="34" s="1"/>
  <c r="H825" i="34"/>
  <c r="V78" i="34" s="1"/>
  <c r="H826" i="34"/>
  <c r="W78" i="34" s="1"/>
  <c r="H827" i="34"/>
  <c r="X78" i="34" s="1"/>
  <c r="G25" i="35"/>
  <c r="H84" i="35" l="1"/>
  <c r="R11" i="35" s="1"/>
  <c r="H89" i="35"/>
  <c r="H81" i="35"/>
  <c r="H88" i="35"/>
  <c r="H87" i="35"/>
  <c r="K91" i="35"/>
  <c r="H86" i="35"/>
  <c r="H90" i="35"/>
  <c r="H85" i="35"/>
  <c r="S11" i="35" s="1"/>
  <c r="H83" i="35"/>
  <c r="H82" i="35"/>
  <c r="P11" i="35" s="1"/>
  <c r="H75" i="35"/>
  <c r="K80" i="35"/>
  <c r="H72" i="35"/>
  <c r="H79" i="35"/>
  <c r="H71" i="35"/>
  <c r="H78" i="35"/>
  <c r="H70" i="35"/>
  <c r="H77" i="35"/>
  <c r="H76" i="35"/>
  <c r="H74" i="35"/>
  <c r="H73" i="35"/>
  <c r="H20" i="35"/>
  <c r="T5" i="35" s="1"/>
  <c r="K25" i="35"/>
  <c r="H24" i="35"/>
  <c r="X5" i="35" s="1"/>
  <c r="H16" i="35"/>
  <c r="P5" i="35" s="1"/>
  <c r="H23" i="35"/>
  <c r="W5" i="35" s="1"/>
  <c r="H15" i="35"/>
  <c r="O5" i="35" s="1"/>
  <c r="H22" i="35"/>
  <c r="V5" i="35" s="1"/>
  <c r="H19" i="35"/>
  <c r="S5" i="35" s="1"/>
  <c r="H18" i="35"/>
  <c r="R5" i="35" s="1"/>
  <c r="H17" i="35"/>
  <c r="Q5" i="35" s="1"/>
  <c r="H21" i="35"/>
  <c r="U5" i="35" s="1"/>
  <c r="Q12" i="32"/>
  <c r="Q11" i="32"/>
  <c r="Q10" i="32"/>
  <c r="Q5" i="32"/>
  <c r="Q9" i="32"/>
  <c r="Q8" i="32"/>
  <c r="Q7" i="32"/>
  <c r="Q6" i="32"/>
  <c r="Q11" i="35"/>
  <c r="O11" i="35"/>
  <c r="G92" i="35" l="1"/>
  <c r="G819" i="34" l="1"/>
  <c r="G820" i="34"/>
  <c r="G821" i="34"/>
  <c r="G822" i="34"/>
  <c r="G823" i="34"/>
  <c r="G824" i="34"/>
  <c r="G825" i="34"/>
  <c r="G826" i="34"/>
  <c r="G827" i="34"/>
  <c r="G828" i="34"/>
  <c r="G818" i="34"/>
  <c r="D818" i="34"/>
  <c r="D92" i="35"/>
  <c r="G817" i="34" l="1"/>
  <c r="G806" i="34"/>
  <c r="G795" i="34"/>
  <c r="G784" i="34"/>
  <c r="G773" i="34"/>
  <c r="G762" i="34"/>
  <c r="G751" i="34"/>
  <c r="G740" i="34"/>
  <c r="G729" i="34"/>
  <c r="G718" i="34"/>
  <c r="G707" i="34"/>
  <c r="G696" i="34"/>
  <c r="G685" i="34"/>
  <c r="G674" i="34"/>
  <c r="G663" i="34"/>
  <c r="G652" i="34"/>
  <c r="G641" i="34"/>
  <c r="G630" i="34"/>
  <c r="G619" i="34"/>
  <c r="G608" i="34"/>
  <c r="G597" i="34"/>
  <c r="G586" i="34"/>
  <c r="G575" i="34"/>
  <c r="G564" i="34"/>
  <c r="G542" i="34"/>
  <c r="G531" i="34"/>
  <c r="G520" i="34"/>
  <c r="G509" i="34"/>
  <c r="G498" i="34"/>
  <c r="G487" i="34"/>
  <c r="G476" i="34"/>
  <c r="G465" i="34"/>
  <c r="G454" i="34"/>
  <c r="G443" i="34"/>
  <c r="G432" i="34"/>
  <c r="G421" i="34"/>
  <c r="G410" i="34"/>
  <c r="G399" i="34"/>
  <c r="G388" i="34"/>
  <c r="G377" i="34"/>
  <c r="G366" i="34"/>
  <c r="G355" i="34"/>
  <c r="G344" i="34"/>
  <c r="G333" i="34"/>
  <c r="G322" i="34"/>
  <c r="G311" i="34"/>
  <c r="G300" i="34"/>
  <c r="G289" i="34"/>
  <c r="G278" i="34"/>
  <c r="G267" i="34"/>
  <c r="G256" i="34"/>
  <c r="G245" i="34"/>
  <c r="G234" i="34"/>
  <c r="G223" i="34"/>
  <c r="G212" i="34"/>
  <c r="G201" i="34"/>
  <c r="G190" i="34"/>
  <c r="G179" i="34"/>
  <c r="G168" i="34"/>
  <c r="G157" i="34"/>
  <c r="G146" i="34"/>
  <c r="G135" i="34"/>
  <c r="G124" i="34"/>
  <c r="G113" i="34"/>
  <c r="G102" i="34"/>
  <c r="G91" i="34"/>
  <c r="G80" i="34"/>
  <c r="G69" i="34"/>
  <c r="G58" i="34"/>
  <c r="G47" i="34"/>
  <c r="G36" i="34"/>
  <c r="G25" i="34"/>
  <c r="G14" i="34"/>
  <c r="V11" i="35"/>
  <c r="U11" i="35"/>
  <c r="T11" i="35"/>
  <c r="X10" i="35"/>
  <c r="G69" i="35"/>
  <c r="G58" i="35"/>
  <c r="G47" i="35"/>
  <c r="G36" i="35"/>
  <c r="K311" i="34" l="1"/>
  <c r="H308" i="34"/>
  <c r="H305" i="34"/>
  <c r="H304" i="34"/>
  <c r="H303" i="34"/>
  <c r="H310" i="34"/>
  <c r="X31" i="34" s="1"/>
  <c r="H302" i="34"/>
  <c r="P31" i="34" s="1"/>
  <c r="H309" i="34"/>
  <c r="W31" i="34" s="1"/>
  <c r="H307" i="34"/>
  <c r="U31" i="34" s="1"/>
  <c r="H306" i="34"/>
  <c r="H301" i="34"/>
  <c r="K531" i="34"/>
  <c r="H527" i="34"/>
  <c r="U51" i="34" s="1"/>
  <c r="H524" i="34"/>
  <c r="R51" i="34" s="1"/>
  <c r="H523" i="34"/>
  <c r="Q51" i="34" s="1"/>
  <c r="H530" i="34"/>
  <c r="X51" i="34" s="1"/>
  <c r="H522" i="34"/>
  <c r="H529" i="34"/>
  <c r="H521" i="34"/>
  <c r="H528" i="34"/>
  <c r="H526" i="34"/>
  <c r="T51" i="34" s="1"/>
  <c r="H525" i="34"/>
  <c r="S51" i="34" s="1"/>
  <c r="K674" i="34"/>
  <c r="H668" i="34"/>
  <c r="H673" i="34"/>
  <c r="X64" i="34" s="1"/>
  <c r="H665" i="34"/>
  <c r="H672" i="34"/>
  <c r="H664" i="34"/>
  <c r="O64" i="34" s="1"/>
  <c r="H671" i="34"/>
  <c r="V64" i="34" s="1"/>
  <c r="H670" i="34"/>
  <c r="U64" i="34" s="1"/>
  <c r="H669" i="34"/>
  <c r="T64" i="34" s="1"/>
  <c r="H667" i="34"/>
  <c r="H666" i="34"/>
  <c r="K718" i="34"/>
  <c r="H712" i="34"/>
  <c r="H717" i="34"/>
  <c r="X68" i="34" s="1"/>
  <c r="H709" i="34"/>
  <c r="P68" i="34" s="1"/>
  <c r="H716" i="34"/>
  <c r="W68" i="34" s="1"/>
  <c r="H708" i="34"/>
  <c r="O68" i="34" s="1"/>
  <c r="H715" i="34"/>
  <c r="V68" i="34" s="1"/>
  <c r="H714" i="34"/>
  <c r="H710" i="34"/>
  <c r="H713" i="34"/>
  <c r="H711" i="34"/>
  <c r="R68" i="34" s="1"/>
  <c r="K795" i="34"/>
  <c r="H791" i="34"/>
  <c r="U75" i="34" s="1"/>
  <c r="H788" i="34"/>
  <c r="R75" i="34" s="1"/>
  <c r="H787" i="34"/>
  <c r="H794" i="34"/>
  <c r="X75" i="34" s="1"/>
  <c r="H786" i="34"/>
  <c r="P75" i="34" s="1"/>
  <c r="H793" i="34"/>
  <c r="W75" i="34" s="1"/>
  <c r="H785" i="34"/>
  <c r="O75" i="34" s="1"/>
  <c r="H789" i="34"/>
  <c r="S75" i="34" s="1"/>
  <c r="H792" i="34"/>
  <c r="V75" i="34" s="1"/>
  <c r="H790" i="34"/>
  <c r="T75" i="34" s="1"/>
  <c r="K168" i="34"/>
  <c r="H167" i="34"/>
  <c r="X18" i="34" s="1"/>
  <c r="H159" i="34"/>
  <c r="H164" i="34"/>
  <c r="H163" i="34"/>
  <c r="T18" i="34" s="1"/>
  <c r="H162" i="34"/>
  <c r="S18" i="34" s="1"/>
  <c r="H161" i="34"/>
  <c r="R18" i="34" s="1"/>
  <c r="H166" i="34"/>
  <c r="W18" i="34" s="1"/>
  <c r="H165" i="34"/>
  <c r="H160" i="34"/>
  <c r="H158" i="34"/>
  <c r="K223" i="34"/>
  <c r="H220" i="34"/>
  <c r="V23" i="34" s="1"/>
  <c r="H217" i="34"/>
  <c r="S23" i="34" s="1"/>
  <c r="H216" i="34"/>
  <c r="H215" i="34"/>
  <c r="Q23" i="34" s="1"/>
  <c r="H222" i="34"/>
  <c r="H214" i="34"/>
  <c r="P23" i="34" s="1"/>
  <c r="H218" i="34"/>
  <c r="H213" i="34"/>
  <c r="O23" i="34" s="1"/>
  <c r="H221" i="34"/>
  <c r="W23" i="34" s="1"/>
  <c r="H219" i="34"/>
  <c r="U23" i="34" s="1"/>
  <c r="K256" i="34"/>
  <c r="H255" i="34"/>
  <c r="X26" i="34" s="1"/>
  <c r="H247" i="34"/>
  <c r="H252" i="34"/>
  <c r="U26" i="34" s="1"/>
  <c r="H251" i="34"/>
  <c r="H250" i="34"/>
  <c r="S26" i="34" s="1"/>
  <c r="H249" i="34"/>
  <c r="R26" i="34" s="1"/>
  <c r="H254" i="34"/>
  <c r="H253" i="34"/>
  <c r="H248" i="34"/>
  <c r="Q26" i="34" s="1"/>
  <c r="H246" i="34"/>
  <c r="K322" i="34"/>
  <c r="H317" i="34"/>
  <c r="H314" i="34"/>
  <c r="Q32" i="34" s="1"/>
  <c r="H321" i="34"/>
  <c r="X32" i="34" s="1"/>
  <c r="H313" i="34"/>
  <c r="H320" i="34"/>
  <c r="W32" i="34" s="1"/>
  <c r="H312" i="34"/>
  <c r="O32" i="34" s="1"/>
  <c r="H319" i="34"/>
  <c r="H318" i="34"/>
  <c r="H316" i="34"/>
  <c r="S32" i="34" s="1"/>
  <c r="H315" i="34"/>
  <c r="R32" i="34" s="1"/>
  <c r="K344" i="34"/>
  <c r="H343" i="34"/>
  <c r="X34" i="34" s="1"/>
  <c r="H335" i="34"/>
  <c r="P34" i="34" s="1"/>
  <c r="H340" i="34"/>
  <c r="U34" i="34" s="1"/>
  <c r="H339" i="34"/>
  <c r="H338" i="34"/>
  <c r="S34" i="34" s="1"/>
  <c r="H337" i="34"/>
  <c r="R34" i="34" s="1"/>
  <c r="H334" i="34"/>
  <c r="O34" i="34" s="1"/>
  <c r="H342" i="34"/>
  <c r="W34" i="34" s="1"/>
  <c r="H341" i="34"/>
  <c r="V34" i="34" s="1"/>
  <c r="H336" i="34"/>
  <c r="Q34" i="34" s="1"/>
  <c r="K432" i="34"/>
  <c r="H425" i="34"/>
  <c r="H424" i="34"/>
  <c r="H423" i="34"/>
  <c r="P42" i="34" s="1"/>
  <c r="H430" i="34"/>
  <c r="W42" i="34" s="1"/>
  <c r="H429" i="34"/>
  <c r="H428" i="34"/>
  <c r="H427" i="34"/>
  <c r="T42" i="34" s="1"/>
  <c r="H431" i="34"/>
  <c r="X42" i="34" s="1"/>
  <c r="H426" i="34"/>
  <c r="H422" i="34"/>
  <c r="K597" i="34"/>
  <c r="H589" i="34"/>
  <c r="Q57" i="34" s="1"/>
  <c r="H594" i="34"/>
  <c r="H593" i="34"/>
  <c r="H592" i="34"/>
  <c r="T57" i="34" s="1"/>
  <c r="H591" i="34"/>
  <c r="S57" i="34" s="1"/>
  <c r="H590" i="34"/>
  <c r="H588" i="34"/>
  <c r="H587" i="34"/>
  <c r="O57" i="34" s="1"/>
  <c r="H596" i="34"/>
  <c r="X57" i="34" s="1"/>
  <c r="H595" i="34"/>
  <c r="H29" i="35"/>
  <c r="R6" i="35" s="1"/>
  <c r="H33" i="35"/>
  <c r="V6" i="35" s="1"/>
  <c r="H32" i="35"/>
  <c r="U6" i="35" s="1"/>
  <c r="H31" i="35"/>
  <c r="T6" i="35" s="1"/>
  <c r="K36" i="35"/>
  <c r="H35" i="35"/>
  <c r="X6" i="35" s="1"/>
  <c r="H34" i="35"/>
  <c r="W6" i="35" s="1"/>
  <c r="H30" i="35"/>
  <c r="S6" i="35" s="1"/>
  <c r="H28" i="35"/>
  <c r="H27" i="35"/>
  <c r="P6" i="35" s="1"/>
  <c r="H26" i="35"/>
  <c r="O6" i="35" s="1"/>
  <c r="K14" i="34"/>
  <c r="H11" i="34"/>
  <c r="V4" i="34" s="1"/>
  <c r="H8" i="34"/>
  <c r="S4" i="34" s="1"/>
  <c r="H7" i="34"/>
  <c r="H6" i="34"/>
  <c r="Q4" i="34" s="1"/>
  <c r="H13" i="34"/>
  <c r="X4" i="34" s="1"/>
  <c r="H5" i="34"/>
  <c r="P4" i="34" s="1"/>
  <c r="H9" i="34"/>
  <c r="T4" i="34" s="1"/>
  <c r="H4" i="34"/>
  <c r="H12" i="34"/>
  <c r="W4" i="34" s="1"/>
  <c r="H10" i="34"/>
  <c r="U4" i="34" s="1"/>
  <c r="K113" i="34"/>
  <c r="H112" i="34"/>
  <c r="H104" i="34"/>
  <c r="P13" i="34" s="1"/>
  <c r="H109" i="34"/>
  <c r="U13" i="34" s="1"/>
  <c r="H108" i="34"/>
  <c r="T13" i="34" s="1"/>
  <c r="H107" i="34"/>
  <c r="S13" i="34" s="1"/>
  <c r="H106" i="34"/>
  <c r="R13" i="34" s="1"/>
  <c r="H111" i="34"/>
  <c r="W13" i="34" s="1"/>
  <c r="H110" i="34"/>
  <c r="V13" i="34" s="1"/>
  <c r="H105" i="34"/>
  <c r="Q13" i="34" s="1"/>
  <c r="H103" i="34"/>
  <c r="O13" i="34" s="1"/>
  <c r="K179" i="34"/>
  <c r="H176" i="34"/>
  <c r="V19" i="34" s="1"/>
  <c r="H173" i="34"/>
  <c r="H172" i="34"/>
  <c r="R19" i="34" s="1"/>
  <c r="H171" i="34"/>
  <c r="Q19" i="34" s="1"/>
  <c r="H178" i="34"/>
  <c r="H170" i="34"/>
  <c r="H169" i="34"/>
  <c r="O19" i="34" s="1"/>
  <c r="H177" i="34"/>
  <c r="H175" i="34"/>
  <c r="U19" i="34" s="1"/>
  <c r="H174" i="34"/>
  <c r="K267" i="34"/>
  <c r="H264" i="34"/>
  <c r="V27" i="34" s="1"/>
  <c r="H261" i="34"/>
  <c r="H260" i="34"/>
  <c r="H259" i="34"/>
  <c r="Q27" i="34" s="1"/>
  <c r="H266" i="34"/>
  <c r="X27" i="34" s="1"/>
  <c r="H258" i="34"/>
  <c r="P27" i="34" s="1"/>
  <c r="H263" i="34"/>
  <c r="H262" i="34"/>
  <c r="T27" i="34" s="1"/>
  <c r="H257" i="34"/>
  <c r="O27" i="34" s="1"/>
  <c r="H265" i="34"/>
  <c r="K355" i="34"/>
  <c r="H352" i="34"/>
  <c r="V35" i="34" s="1"/>
  <c r="H349" i="34"/>
  <c r="S35" i="34" s="1"/>
  <c r="H348" i="34"/>
  <c r="R35" i="34" s="1"/>
  <c r="H347" i="34"/>
  <c r="H354" i="34"/>
  <c r="X35" i="34" s="1"/>
  <c r="H346" i="34"/>
  <c r="P35" i="34" s="1"/>
  <c r="H353" i="34"/>
  <c r="H351" i="34"/>
  <c r="H350" i="34"/>
  <c r="T35" i="34" s="1"/>
  <c r="H345" i="34"/>
  <c r="K443" i="34"/>
  <c r="H442" i="34"/>
  <c r="X43" i="34" s="1"/>
  <c r="H434" i="34"/>
  <c r="P43" i="34" s="1"/>
  <c r="H441" i="34"/>
  <c r="H433" i="34"/>
  <c r="H436" i="34"/>
  <c r="H440" i="34"/>
  <c r="H439" i="34"/>
  <c r="U43" i="34" s="1"/>
  <c r="H438" i="34"/>
  <c r="T43" i="34" s="1"/>
  <c r="H437" i="34"/>
  <c r="S43" i="34" s="1"/>
  <c r="H435" i="34"/>
  <c r="Q43" i="34" s="1"/>
  <c r="H474" i="34"/>
  <c r="H466" i="34"/>
  <c r="H470" i="34"/>
  <c r="K476" i="34"/>
  <c r="H469" i="34"/>
  <c r="R46" i="34" s="1"/>
  <c r="H468" i="34"/>
  <c r="Q46" i="34" s="1"/>
  <c r="H475" i="34"/>
  <c r="X46" i="34" s="1"/>
  <c r="H473" i="34"/>
  <c r="V46" i="34" s="1"/>
  <c r="H472" i="34"/>
  <c r="H471" i="34"/>
  <c r="H467" i="34"/>
  <c r="P46" i="34" s="1"/>
  <c r="K542" i="34"/>
  <c r="H536" i="34"/>
  <c r="S52" i="34" s="1"/>
  <c r="H541" i="34"/>
  <c r="X52" i="34" s="1"/>
  <c r="H533" i="34"/>
  <c r="P52" i="34" s="1"/>
  <c r="H540" i="34"/>
  <c r="W52" i="34" s="1"/>
  <c r="H532" i="34"/>
  <c r="H539" i="34"/>
  <c r="H538" i="34"/>
  <c r="H537" i="34"/>
  <c r="H535" i="34"/>
  <c r="R52" i="34" s="1"/>
  <c r="H534" i="34"/>
  <c r="Q52" i="34" s="1"/>
  <c r="K608" i="34"/>
  <c r="H606" i="34"/>
  <c r="W58" i="34" s="1"/>
  <c r="H598" i="34"/>
  <c r="H603" i="34"/>
  <c r="H602" i="34"/>
  <c r="H601" i="34"/>
  <c r="H600" i="34"/>
  <c r="H599" i="34"/>
  <c r="P58" i="34" s="1"/>
  <c r="H607" i="34"/>
  <c r="X58" i="34" s="1"/>
  <c r="H605" i="34"/>
  <c r="V58" i="34" s="1"/>
  <c r="H604" i="34"/>
  <c r="H46" i="35"/>
  <c r="X7" i="35" s="1"/>
  <c r="H38" i="35"/>
  <c r="H43" i="35"/>
  <c r="H42" i="35"/>
  <c r="T7" i="35" s="1"/>
  <c r="H41" i="35"/>
  <c r="S7" i="35" s="1"/>
  <c r="H40" i="35"/>
  <c r="R7" i="35" s="1"/>
  <c r="H37" i="35"/>
  <c r="O7" i="35" s="1"/>
  <c r="K47" i="35"/>
  <c r="H45" i="35"/>
  <c r="W7" i="35" s="1"/>
  <c r="H44" i="35"/>
  <c r="H39" i="35"/>
  <c r="K25" i="34"/>
  <c r="H24" i="34"/>
  <c r="X5" i="34" s="1"/>
  <c r="H16" i="34"/>
  <c r="P5" i="34" s="1"/>
  <c r="H21" i="34"/>
  <c r="U5" i="34" s="1"/>
  <c r="H20" i="34"/>
  <c r="H19" i="34"/>
  <c r="H18" i="34"/>
  <c r="H17" i="34"/>
  <c r="Q5" i="34" s="1"/>
  <c r="H15" i="34"/>
  <c r="H23" i="34"/>
  <c r="W5" i="34" s="1"/>
  <c r="H22" i="34"/>
  <c r="V5" i="34" s="1"/>
  <c r="K124" i="34"/>
  <c r="H121" i="34"/>
  <c r="V14" i="34" s="1"/>
  <c r="H118" i="34"/>
  <c r="H117" i="34"/>
  <c r="R14" i="34" s="1"/>
  <c r="H116" i="34"/>
  <c r="Q14" i="34" s="1"/>
  <c r="H123" i="34"/>
  <c r="X14" i="34" s="1"/>
  <c r="H115" i="34"/>
  <c r="P14" i="34" s="1"/>
  <c r="H122" i="34"/>
  <c r="W14" i="34" s="1"/>
  <c r="H120" i="34"/>
  <c r="U14" i="34" s="1"/>
  <c r="H119" i="34"/>
  <c r="H114" i="34"/>
  <c r="K190" i="34"/>
  <c r="H185" i="34"/>
  <c r="H182" i="34"/>
  <c r="Q20" i="34" s="1"/>
  <c r="H189" i="34"/>
  <c r="X20" i="34" s="1"/>
  <c r="H181" i="34"/>
  <c r="P20" i="34" s="1"/>
  <c r="H188" i="34"/>
  <c r="H180" i="34"/>
  <c r="H187" i="34"/>
  <c r="V20" i="34" s="1"/>
  <c r="H186" i="34"/>
  <c r="H184" i="34"/>
  <c r="H183" i="34"/>
  <c r="R20" i="34" s="1"/>
  <c r="K278" i="34"/>
  <c r="H273" i="34"/>
  <c r="T28" i="34" s="1"/>
  <c r="H270" i="34"/>
  <c r="Q28" i="34" s="1"/>
  <c r="H277" i="34"/>
  <c r="X28" i="34" s="1"/>
  <c r="H269" i="34"/>
  <c r="H276" i="34"/>
  <c r="H268" i="34"/>
  <c r="O28" i="34" s="1"/>
  <c r="H275" i="34"/>
  <c r="V28" i="34" s="1"/>
  <c r="H274" i="34"/>
  <c r="U28" i="34" s="1"/>
  <c r="H272" i="34"/>
  <c r="S28" i="34" s="1"/>
  <c r="H271" i="34"/>
  <c r="K366" i="34"/>
  <c r="H361" i="34"/>
  <c r="H358" i="34"/>
  <c r="H365" i="34"/>
  <c r="X36" i="34" s="1"/>
  <c r="H357" i="34"/>
  <c r="P36" i="34" s="1"/>
  <c r="H364" i="34"/>
  <c r="W36" i="34" s="1"/>
  <c r="H356" i="34"/>
  <c r="H363" i="34"/>
  <c r="H359" i="34"/>
  <c r="H362" i="34"/>
  <c r="H360" i="34"/>
  <c r="K553" i="34"/>
  <c r="H545" i="34"/>
  <c r="Q53" i="34" s="1"/>
  <c r="H550" i="34"/>
  <c r="V53" i="34" s="1"/>
  <c r="H549" i="34"/>
  <c r="H548" i="34"/>
  <c r="T53" i="34" s="1"/>
  <c r="H547" i="34"/>
  <c r="H552" i="34"/>
  <c r="X53" i="34" s="1"/>
  <c r="H544" i="34"/>
  <c r="H543" i="34"/>
  <c r="O53" i="34" s="1"/>
  <c r="H551" i="34"/>
  <c r="W53" i="34" s="1"/>
  <c r="H546" i="34"/>
  <c r="R53" i="34" s="1"/>
  <c r="K619" i="34"/>
  <c r="H615" i="34"/>
  <c r="U59" i="34" s="1"/>
  <c r="H612" i="34"/>
  <c r="H611" i="34"/>
  <c r="H618" i="34"/>
  <c r="X59" i="34" s="1"/>
  <c r="H610" i="34"/>
  <c r="H617" i="34"/>
  <c r="W59" i="34" s="1"/>
  <c r="H609" i="34"/>
  <c r="O59" i="34" s="1"/>
  <c r="H614" i="34"/>
  <c r="H613" i="34"/>
  <c r="H616" i="34"/>
  <c r="K729" i="34"/>
  <c r="H721" i="34"/>
  <c r="H726" i="34"/>
  <c r="V69" i="34" s="1"/>
  <c r="H725" i="34"/>
  <c r="U69" i="34" s="1"/>
  <c r="H724" i="34"/>
  <c r="T69" i="34" s="1"/>
  <c r="H723" i="34"/>
  <c r="S69" i="34" s="1"/>
  <c r="H719" i="34"/>
  <c r="H728" i="34"/>
  <c r="X69" i="34" s="1"/>
  <c r="H727" i="34"/>
  <c r="H722" i="34"/>
  <c r="H720" i="34"/>
  <c r="K806" i="34"/>
  <c r="H800" i="34"/>
  <c r="S76" i="34" s="1"/>
  <c r="H805" i="34"/>
  <c r="X76" i="34" s="1"/>
  <c r="H797" i="34"/>
  <c r="H804" i="34"/>
  <c r="H796" i="34"/>
  <c r="H803" i="34"/>
  <c r="V76" i="34" s="1"/>
  <c r="H802" i="34"/>
  <c r="H801" i="34"/>
  <c r="T76" i="34" s="1"/>
  <c r="H799" i="34"/>
  <c r="R76" i="34" s="1"/>
  <c r="H798" i="34"/>
  <c r="K234" i="34"/>
  <c r="H229" i="34"/>
  <c r="H226" i="34"/>
  <c r="Q24" i="34" s="1"/>
  <c r="H233" i="34"/>
  <c r="X24" i="34" s="1"/>
  <c r="H225" i="34"/>
  <c r="H232" i="34"/>
  <c r="W24" i="34" s="1"/>
  <c r="H224" i="34"/>
  <c r="O24" i="34" s="1"/>
  <c r="H231" i="34"/>
  <c r="H230" i="34"/>
  <c r="H228" i="34"/>
  <c r="H227" i="34"/>
  <c r="R24" i="34" s="1"/>
  <c r="K289" i="34"/>
  <c r="H282" i="34"/>
  <c r="H287" i="34"/>
  <c r="W29" i="34" s="1"/>
  <c r="H279" i="34"/>
  <c r="O29" i="34" s="1"/>
  <c r="H286" i="34"/>
  <c r="H285" i="34"/>
  <c r="U29" i="34" s="1"/>
  <c r="H284" i="34"/>
  <c r="H288" i="34"/>
  <c r="X29" i="34" s="1"/>
  <c r="H283" i="34"/>
  <c r="H281" i="34"/>
  <c r="Q29" i="34" s="1"/>
  <c r="H280" i="34"/>
  <c r="P29" i="34" s="1"/>
  <c r="K333" i="34"/>
  <c r="H326" i="34"/>
  <c r="H331" i="34"/>
  <c r="W33" i="34" s="1"/>
  <c r="H323" i="34"/>
  <c r="H330" i="34"/>
  <c r="V33" i="34" s="1"/>
  <c r="H329" i="34"/>
  <c r="H328" i="34"/>
  <c r="T33" i="34" s="1"/>
  <c r="H332" i="34"/>
  <c r="X33" i="34" s="1"/>
  <c r="H327" i="34"/>
  <c r="S33" i="34" s="1"/>
  <c r="H325" i="34"/>
  <c r="H324" i="34"/>
  <c r="K377" i="34"/>
  <c r="H370" i="34"/>
  <c r="H375" i="34"/>
  <c r="H367" i="34"/>
  <c r="O37" i="34" s="1"/>
  <c r="H374" i="34"/>
  <c r="V37" i="34" s="1"/>
  <c r="H373" i="34"/>
  <c r="U37" i="34" s="1"/>
  <c r="H372" i="34"/>
  <c r="H376" i="34"/>
  <c r="X37" i="34" s="1"/>
  <c r="H371" i="34"/>
  <c r="H369" i="34"/>
  <c r="H368" i="34"/>
  <c r="K410" i="34"/>
  <c r="H407" i="34"/>
  <c r="V40" i="34" s="1"/>
  <c r="H406" i="34"/>
  <c r="U40" i="34" s="1"/>
  <c r="H401" i="34"/>
  <c r="P40" i="34" s="1"/>
  <c r="H408" i="34"/>
  <c r="W40" i="34" s="1"/>
  <c r="H405" i="34"/>
  <c r="T40" i="34" s="1"/>
  <c r="H404" i="34"/>
  <c r="S40" i="34" s="1"/>
  <c r="H403" i="34"/>
  <c r="H409" i="34"/>
  <c r="X40" i="34" s="1"/>
  <c r="H402" i="34"/>
  <c r="Q40" i="34" s="1"/>
  <c r="H400" i="34"/>
  <c r="O40" i="34" s="1"/>
  <c r="K487" i="34"/>
  <c r="H483" i="34"/>
  <c r="U47" i="34" s="1"/>
  <c r="H479" i="34"/>
  <c r="H486" i="34"/>
  <c r="X47" i="34" s="1"/>
  <c r="H478" i="34"/>
  <c r="H485" i="34"/>
  <c r="H477" i="34"/>
  <c r="O47" i="34" s="1"/>
  <c r="H482" i="34"/>
  <c r="T47" i="34" s="1"/>
  <c r="H484" i="34"/>
  <c r="H481" i="34"/>
  <c r="S47" i="34" s="1"/>
  <c r="H480" i="34"/>
  <c r="R47" i="34" s="1"/>
  <c r="H562" i="34"/>
  <c r="H554" i="34"/>
  <c r="H559" i="34"/>
  <c r="T54" i="34" s="1"/>
  <c r="H558" i="34"/>
  <c r="S54" i="34" s="1"/>
  <c r="H557" i="34"/>
  <c r="R54" i="34" s="1"/>
  <c r="K564" i="34"/>
  <c r="H556" i="34"/>
  <c r="H563" i="34"/>
  <c r="H561" i="34"/>
  <c r="H560" i="34"/>
  <c r="H555" i="34"/>
  <c r="K630" i="34"/>
  <c r="H624" i="34"/>
  <c r="S60" i="34" s="1"/>
  <c r="H629" i="34"/>
  <c r="X60" i="34" s="1"/>
  <c r="H621" i="34"/>
  <c r="H628" i="34"/>
  <c r="H620" i="34"/>
  <c r="H627" i="34"/>
  <c r="V60" i="34" s="1"/>
  <c r="H626" i="34"/>
  <c r="U60" i="34" s="1"/>
  <c r="H623" i="34"/>
  <c r="R60" i="34" s="1"/>
  <c r="H625" i="34"/>
  <c r="T60" i="34" s="1"/>
  <c r="H622" i="34"/>
  <c r="K685" i="34"/>
  <c r="H677" i="34"/>
  <c r="Q65" i="34" s="1"/>
  <c r="H682" i="34"/>
  <c r="V65" i="34" s="1"/>
  <c r="H681" i="34"/>
  <c r="U65" i="34" s="1"/>
  <c r="H680" i="34"/>
  <c r="T65" i="34" s="1"/>
  <c r="H679" i="34"/>
  <c r="S65" i="34" s="1"/>
  <c r="H684" i="34"/>
  <c r="X65" i="34" s="1"/>
  <c r="H683" i="34"/>
  <c r="H678" i="34"/>
  <c r="H676" i="34"/>
  <c r="H675" i="34"/>
  <c r="K740" i="34"/>
  <c r="H738" i="34"/>
  <c r="W70" i="34" s="1"/>
  <c r="H730" i="34"/>
  <c r="O70" i="34" s="1"/>
  <c r="H735" i="34"/>
  <c r="T70" i="34" s="1"/>
  <c r="H734" i="34"/>
  <c r="H733" i="34"/>
  <c r="H732" i="34"/>
  <c r="H739" i="34"/>
  <c r="H731" i="34"/>
  <c r="P70" i="34" s="1"/>
  <c r="H737" i="34"/>
  <c r="V70" i="34" s="1"/>
  <c r="H736" i="34"/>
  <c r="U70" i="34" s="1"/>
  <c r="K69" i="34"/>
  <c r="H68" i="34"/>
  <c r="X9" i="34" s="1"/>
  <c r="H60" i="34"/>
  <c r="H65" i="34"/>
  <c r="H64" i="34"/>
  <c r="H63" i="34"/>
  <c r="S9" i="34" s="1"/>
  <c r="H62" i="34"/>
  <c r="R9" i="34" s="1"/>
  <c r="H66" i="34"/>
  <c r="V9" i="34" s="1"/>
  <c r="H61" i="34"/>
  <c r="Q9" i="34" s="1"/>
  <c r="H59" i="34"/>
  <c r="H67" i="34"/>
  <c r="K36" i="34"/>
  <c r="H33" i="34"/>
  <c r="H30" i="34"/>
  <c r="S6" i="34" s="1"/>
  <c r="H29" i="34"/>
  <c r="R6" i="34" s="1"/>
  <c r="H28" i="34"/>
  <c r="Q6" i="34" s="1"/>
  <c r="H35" i="34"/>
  <c r="X6" i="34" s="1"/>
  <c r="H27" i="34"/>
  <c r="H34" i="34"/>
  <c r="W6" i="34" s="1"/>
  <c r="H32" i="34"/>
  <c r="H31" i="34"/>
  <c r="H26" i="34"/>
  <c r="O6" i="34" s="1"/>
  <c r="K135" i="34"/>
  <c r="H130" i="34"/>
  <c r="T15" i="34" s="1"/>
  <c r="H127" i="34"/>
  <c r="Q15" i="34" s="1"/>
  <c r="H134" i="34"/>
  <c r="H126" i="34"/>
  <c r="P15" i="34" s="1"/>
  <c r="H133" i="34"/>
  <c r="H125" i="34"/>
  <c r="O15" i="34" s="1"/>
  <c r="H132" i="34"/>
  <c r="V15" i="34" s="1"/>
  <c r="H131" i="34"/>
  <c r="U15" i="34" s="1"/>
  <c r="H129" i="34"/>
  <c r="S15" i="34" s="1"/>
  <c r="H128" i="34"/>
  <c r="R15" i="34" s="1"/>
  <c r="K245" i="34"/>
  <c r="H238" i="34"/>
  <c r="H243" i="34"/>
  <c r="H235" i="34"/>
  <c r="O25" i="34" s="1"/>
  <c r="H242" i="34"/>
  <c r="H241" i="34"/>
  <c r="U25" i="34" s="1"/>
  <c r="H240" i="34"/>
  <c r="T25" i="34" s="1"/>
  <c r="H239" i="34"/>
  <c r="S25" i="34" s="1"/>
  <c r="H237" i="34"/>
  <c r="Q25" i="34" s="1"/>
  <c r="H236" i="34"/>
  <c r="H244" i="34"/>
  <c r="X25" i="34" s="1"/>
  <c r="K300" i="34"/>
  <c r="H299" i="34"/>
  <c r="X30" i="34" s="1"/>
  <c r="H291" i="34"/>
  <c r="P30" i="34" s="1"/>
  <c r="H296" i="34"/>
  <c r="U30" i="34" s="1"/>
  <c r="H295" i="34"/>
  <c r="T30" i="34" s="1"/>
  <c r="H294" i="34"/>
  <c r="H293" i="34"/>
  <c r="R30" i="34" s="1"/>
  <c r="H298" i="34"/>
  <c r="H297" i="34"/>
  <c r="H292" i="34"/>
  <c r="H290" i="34"/>
  <c r="O30" i="34" s="1"/>
  <c r="K388" i="34"/>
  <c r="H387" i="34"/>
  <c r="X38" i="34" s="1"/>
  <c r="H379" i="34"/>
  <c r="H384" i="34"/>
  <c r="U38" i="34" s="1"/>
  <c r="H383" i="34"/>
  <c r="H382" i="34"/>
  <c r="H381" i="34"/>
  <c r="R38" i="34" s="1"/>
  <c r="H380" i="34"/>
  <c r="Q38" i="34" s="1"/>
  <c r="H378" i="34"/>
  <c r="O38" i="34" s="1"/>
  <c r="H386" i="34"/>
  <c r="W38" i="34" s="1"/>
  <c r="H385" i="34"/>
  <c r="K454" i="34"/>
  <c r="H448" i="34"/>
  <c r="H452" i="34"/>
  <c r="H451" i="34"/>
  <c r="V44" i="34" s="1"/>
  <c r="H450" i="34"/>
  <c r="U44" i="34" s="1"/>
  <c r="H447" i="34"/>
  <c r="R44" i="34" s="1"/>
  <c r="H444" i="34"/>
  <c r="O44" i="34" s="1"/>
  <c r="H453" i="34"/>
  <c r="X44" i="34" s="1"/>
  <c r="H445" i="34"/>
  <c r="P44" i="34" s="1"/>
  <c r="H449" i="34"/>
  <c r="H446" i="34"/>
  <c r="K498" i="34"/>
  <c r="H492" i="34"/>
  <c r="S48" i="34" s="1"/>
  <c r="H497" i="34"/>
  <c r="X48" i="34" s="1"/>
  <c r="H489" i="34"/>
  <c r="P48" i="34" s="1"/>
  <c r="H496" i="34"/>
  <c r="H488" i="34"/>
  <c r="H495" i="34"/>
  <c r="H494" i="34"/>
  <c r="H493" i="34"/>
  <c r="T48" i="34" s="1"/>
  <c r="H491" i="34"/>
  <c r="R48" i="34" s="1"/>
  <c r="H490" i="34"/>
  <c r="Q48" i="34" s="1"/>
  <c r="K641" i="34"/>
  <c r="H633" i="34"/>
  <c r="Q61" i="34" s="1"/>
  <c r="H638" i="34"/>
  <c r="V61" i="34" s="1"/>
  <c r="H637" i="34"/>
  <c r="H636" i="34"/>
  <c r="H635" i="34"/>
  <c r="S61" i="34" s="1"/>
  <c r="H639" i="34"/>
  <c r="W61" i="34" s="1"/>
  <c r="H634" i="34"/>
  <c r="R61" i="34" s="1"/>
  <c r="H632" i="34"/>
  <c r="P61" i="34" s="1"/>
  <c r="H631" i="34"/>
  <c r="O61" i="34" s="1"/>
  <c r="H640" i="34"/>
  <c r="X61" i="34" s="1"/>
  <c r="K696" i="34"/>
  <c r="H694" i="34"/>
  <c r="H686" i="34"/>
  <c r="O66" i="34" s="1"/>
  <c r="H691" i="34"/>
  <c r="T66" i="34" s="1"/>
  <c r="H690" i="34"/>
  <c r="H689" i="34"/>
  <c r="R66" i="34" s="1"/>
  <c r="H688" i="34"/>
  <c r="H693" i="34"/>
  <c r="H695" i="34"/>
  <c r="H692" i="34"/>
  <c r="H687" i="34"/>
  <c r="P66" i="34" s="1"/>
  <c r="K751" i="34"/>
  <c r="H747" i="34"/>
  <c r="U71" i="34" s="1"/>
  <c r="H744" i="34"/>
  <c r="R71" i="34" s="1"/>
  <c r="H743" i="34"/>
  <c r="H750" i="34"/>
  <c r="X71" i="34" s="1"/>
  <c r="H742" i="34"/>
  <c r="P71" i="34" s="1"/>
  <c r="H749" i="34"/>
  <c r="W71" i="34" s="1"/>
  <c r="H741" i="34"/>
  <c r="O71" i="34" s="1"/>
  <c r="H748" i="34"/>
  <c r="H746" i="34"/>
  <c r="T71" i="34" s="1"/>
  <c r="H745" i="34"/>
  <c r="S71" i="34" s="1"/>
  <c r="H57" i="35"/>
  <c r="X8" i="35" s="1"/>
  <c r="H49" i="35"/>
  <c r="P8" i="35" s="1"/>
  <c r="H53" i="35"/>
  <c r="K58" i="35"/>
  <c r="H52" i="35"/>
  <c r="S8" i="35" s="1"/>
  <c r="H51" i="35"/>
  <c r="R8" i="35" s="1"/>
  <c r="H48" i="35"/>
  <c r="H56" i="35"/>
  <c r="W8" i="35" s="1"/>
  <c r="H55" i="35"/>
  <c r="H54" i="35"/>
  <c r="U8" i="35" s="1"/>
  <c r="H50" i="35"/>
  <c r="K80" i="34"/>
  <c r="H77" i="34"/>
  <c r="H74" i="34"/>
  <c r="H73" i="34"/>
  <c r="R10" i="34" s="1"/>
  <c r="H72" i="34"/>
  <c r="Q10" i="34" s="1"/>
  <c r="H79" i="34"/>
  <c r="X10" i="34" s="1"/>
  <c r="H71" i="34"/>
  <c r="H78" i="34"/>
  <c r="W10" i="34" s="1"/>
  <c r="H76" i="34"/>
  <c r="U10" i="34" s="1"/>
  <c r="H75" i="34"/>
  <c r="T10" i="34" s="1"/>
  <c r="H70" i="34"/>
  <c r="K91" i="34"/>
  <c r="H86" i="34"/>
  <c r="T11" i="34" s="1"/>
  <c r="H83" i="34"/>
  <c r="H90" i="34"/>
  <c r="X11" i="34" s="1"/>
  <c r="H82" i="34"/>
  <c r="P11" i="34" s="1"/>
  <c r="H89" i="34"/>
  <c r="W11" i="34" s="1"/>
  <c r="H81" i="34"/>
  <c r="O11" i="34" s="1"/>
  <c r="H88" i="34"/>
  <c r="V11" i="34" s="1"/>
  <c r="H87" i="34"/>
  <c r="U11" i="34" s="1"/>
  <c r="H85" i="34"/>
  <c r="S11" i="34" s="1"/>
  <c r="H84" i="34"/>
  <c r="K47" i="34"/>
  <c r="H42" i="34"/>
  <c r="H39" i="34"/>
  <c r="Q7" i="34" s="1"/>
  <c r="H46" i="34"/>
  <c r="X7" i="34" s="1"/>
  <c r="H38" i="34"/>
  <c r="P7" i="34" s="1"/>
  <c r="H45" i="34"/>
  <c r="W7" i="34" s="1"/>
  <c r="H37" i="34"/>
  <c r="O7" i="34" s="1"/>
  <c r="H44" i="34"/>
  <c r="H41" i="34"/>
  <c r="S7" i="34" s="1"/>
  <c r="H40" i="34"/>
  <c r="H43" i="34"/>
  <c r="U7" i="34" s="1"/>
  <c r="K146" i="34"/>
  <c r="H139" i="34"/>
  <c r="R16" i="34" s="1"/>
  <c r="H144" i="34"/>
  <c r="W16" i="34" s="1"/>
  <c r="H136" i="34"/>
  <c r="O16" i="34" s="1"/>
  <c r="H143" i="34"/>
  <c r="H142" i="34"/>
  <c r="H141" i="34"/>
  <c r="H137" i="34"/>
  <c r="P16" i="34" s="1"/>
  <c r="H145" i="34"/>
  <c r="X16" i="34" s="1"/>
  <c r="H140" i="34"/>
  <c r="S16" i="34" s="1"/>
  <c r="H138" i="34"/>
  <c r="Q16" i="34" s="1"/>
  <c r="K399" i="34"/>
  <c r="H398" i="34"/>
  <c r="X39" i="34" s="1"/>
  <c r="H390" i="34"/>
  <c r="H397" i="34"/>
  <c r="W39" i="34" s="1"/>
  <c r="H389" i="34"/>
  <c r="O39" i="34" s="1"/>
  <c r="H395" i="34"/>
  <c r="H394" i="34"/>
  <c r="H393" i="34"/>
  <c r="S39" i="34" s="1"/>
  <c r="H392" i="34"/>
  <c r="R39" i="34" s="1"/>
  <c r="H396" i="34"/>
  <c r="H391" i="34"/>
  <c r="Q39" i="34" s="1"/>
  <c r="K509" i="34"/>
  <c r="H501" i="34"/>
  <c r="Q49" i="34" s="1"/>
  <c r="H506" i="34"/>
  <c r="V49" i="34" s="1"/>
  <c r="H505" i="34"/>
  <c r="U49" i="34" s="1"/>
  <c r="H504" i="34"/>
  <c r="T49" i="34" s="1"/>
  <c r="H503" i="34"/>
  <c r="S49" i="34" s="1"/>
  <c r="H507" i="34"/>
  <c r="W49" i="34" s="1"/>
  <c r="H499" i="34"/>
  <c r="O49" i="34" s="1"/>
  <c r="H508" i="34"/>
  <c r="X49" i="34" s="1"/>
  <c r="H502" i="34"/>
  <c r="R49" i="34" s="1"/>
  <c r="H500" i="34"/>
  <c r="K575" i="34"/>
  <c r="H571" i="34"/>
  <c r="U55" i="34" s="1"/>
  <c r="H568" i="34"/>
  <c r="R55" i="34" s="1"/>
  <c r="H567" i="34"/>
  <c r="Q55" i="34" s="1"/>
  <c r="H574" i="34"/>
  <c r="X55" i="34" s="1"/>
  <c r="H566" i="34"/>
  <c r="P55" i="34" s="1"/>
  <c r="H573" i="34"/>
  <c r="W55" i="34" s="1"/>
  <c r="H565" i="34"/>
  <c r="H569" i="34"/>
  <c r="H572" i="34"/>
  <c r="V55" i="34" s="1"/>
  <c r="H570" i="34"/>
  <c r="T55" i="34" s="1"/>
  <c r="H650" i="34"/>
  <c r="H642" i="34"/>
  <c r="H647" i="34"/>
  <c r="H646" i="34"/>
  <c r="S62" i="34" s="1"/>
  <c r="H645" i="34"/>
  <c r="H644" i="34"/>
  <c r="H648" i="34"/>
  <c r="U62" i="34" s="1"/>
  <c r="K652" i="34"/>
  <c r="H651" i="34"/>
  <c r="H649" i="34"/>
  <c r="H643" i="34"/>
  <c r="P62" i="34" s="1"/>
  <c r="K707" i="34"/>
  <c r="H703" i="34"/>
  <c r="H700" i="34"/>
  <c r="R67" i="34" s="1"/>
  <c r="H699" i="34"/>
  <c r="Q67" i="34" s="1"/>
  <c r="H706" i="34"/>
  <c r="X67" i="34" s="1"/>
  <c r="H698" i="34"/>
  <c r="H705" i="34"/>
  <c r="W67" i="34" s="1"/>
  <c r="H697" i="34"/>
  <c r="O67" i="34" s="1"/>
  <c r="H704" i="34"/>
  <c r="H702" i="34"/>
  <c r="H701" i="34"/>
  <c r="K773" i="34"/>
  <c r="H765" i="34"/>
  <c r="Q73" i="34" s="1"/>
  <c r="H770" i="34"/>
  <c r="V73" i="34" s="1"/>
  <c r="H769" i="34"/>
  <c r="U73" i="34" s="1"/>
  <c r="H768" i="34"/>
  <c r="T73" i="34" s="1"/>
  <c r="H767" i="34"/>
  <c r="S73" i="34" s="1"/>
  <c r="H764" i="34"/>
  <c r="H772" i="34"/>
  <c r="X73" i="34" s="1"/>
  <c r="H771" i="34"/>
  <c r="W73" i="34" s="1"/>
  <c r="H766" i="34"/>
  <c r="R73" i="34" s="1"/>
  <c r="H763" i="34"/>
  <c r="O73" i="34" s="1"/>
  <c r="K69" i="35"/>
  <c r="H66" i="35"/>
  <c r="V9" i="35" s="1"/>
  <c r="H63" i="35"/>
  <c r="S9" i="35" s="1"/>
  <c r="H62" i="35"/>
  <c r="H61" i="35"/>
  <c r="Q9" i="35" s="1"/>
  <c r="H68" i="35"/>
  <c r="X9" i="35" s="1"/>
  <c r="H60" i="35"/>
  <c r="P9" i="35" s="1"/>
  <c r="H67" i="35"/>
  <c r="H65" i="35"/>
  <c r="U9" i="35" s="1"/>
  <c r="H64" i="35"/>
  <c r="T9" i="35" s="1"/>
  <c r="H59" i="35"/>
  <c r="K58" i="34"/>
  <c r="H51" i="34"/>
  <c r="H56" i="34"/>
  <c r="W8" i="34" s="1"/>
  <c r="H48" i="34"/>
  <c r="O8" i="34" s="1"/>
  <c r="H55" i="34"/>
  <c r="V8" i="34" s="1"/>
  <c r="H54" i="34"/>
  <c r="H53" i="34"/>
  <c r="T8" i="34" s="1"/>
  <c r="H57" i="34"/>
  <c r="H52" i="34"/>
  <c r="H50" i="34"/>
  <c r="H49" i="34"/>
  <c r="P8" i="34" s="1"/>
  <c r="K102" i="34"/>
  <c r="H95" i="34"/>
  <c r="R12" i="34" s="1"/>
  <c r="H100" i="34"/>
  <c r="W12" i="34" s="1"/>
  <c r="H92" i="34"/>
  <c r="O12" i="34" s="1"/>
  <c r="H99" i="34"/>
  <c r="V12" i="34" s="1"/>
  <c r="H98" i="34"/>
  <c r="H97" i="34"/>
  <c r="H101" i="34"/>
  <c r="X12" i="34" s="1"/>
  <c r="H96" i="34"/>
  <c r="S12" i="34" s="1"/>
  <c r="H94" i="34"/>
  <c r="Q12" i="34" s="1"/>
  <c r="H93" i="34"/>
  <c r="P12" i="34" s="1"/>
  <c r="H156" i="34"/>
  <c r="X17" i="34" s="1"/>
  <c r="H148" i="34"/>
  <c r="K157" i="34"/>
  <c r="H155" i="34"/>
  <c r="H147" i="34"/>
  <c r="O17" i="34" s="1"/>
  <c r="H154" i="34"/>
  <c r="V17" i="34" s="1"/>
  <c r="H153" i="34"/>
  <c r="U17" i="34" s="1"/>
  <c r="H152" i="34"/>
  <c r="T17" i="34" s="1"/>
  <c r="H151" i="34"/>
  <c r="H150" i="34"/>
  <c r="H149" i="34"/>
  <c r="K201" i="34"/>
  <c r="H194" i="34"/>
  <c r="R21" i="34" s="1"/>
  <c r="H199" i="34"/>
  <c r="W21" i="34" s="1"/>
  <c r="H191" i="34"/>
  <c r="O21" i="34" s="1"/>
  <c r="H198" i="34"/>
  <c r="V21" i="34" s="1"/>
  <c r="H197" i="34"/>
  <c r="H196" i="34"/>
  <c r="T21" i="34" s="1"/>
  <c r="H193" i="34"/>
  <c r="Q21" i="34" s="1"/>
  <c r="H192" i="34"/>
  <c r="H200" i="34"/>
  <c r="X21" i="34" s="1"/>
  <c r="H195" i="34"/>
  <c r="S21" i="34" s="1"/>
  <c r="K212" i="34"/>
  <c r="H211" i="34"/>
  <c r="X22" i="34" s="1"/>
  <c r="H203" i="34"/>
  <c r="P22" i="34" s="1"/>
  <c r="H208" i="34"/>
  <c r="U22" i="34" s="1"/>
  <c r="H207" i="34"/>
  <c r="T22" i="34" s="1"/>
  <c r="H206" i="34"/>
  <c r="S22" i="34" s="1"/>
  <c r="H205" i="34"/>
  <c r="R22" i="34" s="1"/>
  <c r="H210" i="34"/>
  <c r="W22" i="34" s="1"/>
  <c r="H209" i="34"/>
  <c r="V22" i="34" s="1"/>
  <c r="H204" i="34"/>
  <c r="Q22" i="34" s="1"/>
  <c r="H202" i="34"/>
  <c r="O22" i="34" s="1"/>
  <c r="K421" i="34"/>
  <c r="H416" i="34"/>
  <c r="T41" i="34" s="1"/>
  <c r="H415" i="34"/>
  <c r="H412" i="34"/>
  <c r="P41" i="34" s="1"/>
  <c r="H419" i="34"/>
  <c r="W41" i="34" s="1"/>
  <c r="H418" i="34"/>
  <c r="V41" i="34" s="1"/>
  <c r="H417" i="34"/>
  <c r="U41" i="34" s="1"/>
  <c r="H414" i="34"/>
  <c r="R41" i="34" s="1"/>
  <c r="H411" i="34"/>
  <c r="H420" i="34"/>
  <c r="X41" i="34" s="1"/>
  <c r="H413" i="34"/>
  <c r="K465" i="34"/>
  <c r="H457" i="34"/>
  <c r="Q45" i="34" s="1"/>
  <c r="H461" i="34"/>
  <c r="U45" i="34" s="1"/>
  <c r="H460" i="34"/>
  <c r="T45" i="34" s="1"/>
  <c r="H459" i="34"/>
  <c r="H464" i="34"/>
  <c r="H458" i="34"/>
  <c r="H456" i="34"/>
  <c r="H455" i="34"/>
  <c r="O45" i="34" s="1"/>
  <c r="H463" i="34"/>
  <c r="W45" i="34" s="1"/>
  <c r="H462" i="34"/>
  <c r="V45" i="34" s="1"/>
  <c r="K520" i="34"/>
  <c r="H518" i="34"/>
  <c r="H510" i="34"/>
  <c r="H515" i="34"/>
  <c r="T50" i="34" s="1"/>
  <c r="H514" i="34"/>
  <c r="H513" i="34"/>
  <c r="R50" i="34" s="1"/>
  <c r="H512" i="34"/>
  <c r="Q50" i="34" s="1"/>
  <c r="H519" i="34"/>
  <c r="X50" i="34" s="1"/>
  <c r="H517" i="34"/>
  <c r="V50" i="34" s="1"/>
  <c r="H516" i="34"/>
  <c r="U50" i="34" s="1"/>
  <c r="H511" i="34"/>
  <c r="K586" i="34"/>
  <c r="H580" i="34"/>
  <c r="S56" i="34" s="1"/>
  <c r="H585" i="34"/>
  <c r="X56" i="34" s="1"/>
  <c r="H577" i="34"/>
  <c r="P56" i="34" s="1"/>
  <c r="H584" i="34"/>
  <c r="W56" i="34" s="1"/>
  <c r="H576" i="34"/>
  <c r="O56" i="34" s="1"/>
  <c r="H583" i="34"/>
  <c r="H582" i="34"/>
  <c r="U56" i="34" s="1"/>
  <c r="H578" i="34"/>
  <c r="H581" i="34"/>
  <c r="H579" i="34"/>
  <c r="R56" i="34" s="1"/>
  <c r="K663" i="34"/>
  <c r="H659" i="34"/>
  <c r="H656" i="34"/>
  <c r="R63" i="34" s="1"/>
  <c r="H655" i="34"/>
  <c r="Q63" i="34" s="1"/>
  <c r="H662" i="34"/>
  <c r="X63" i="34" s="1"/>
  <c r="H654" i="34"/>
  <c r="H661" i="34"/>
  <c r="H653" i="34"/>
  <c r="O63" i="34" s="1"/>
  <c r="H660" i="34"/>
  <c r="V63" i="34" s="1"/>
  <c r="H658" i="34"/>
  <c r="H657" i="34"/>
  <c r="K762" i="34"/>
  <c r="H756" i="34"/>
  <c r="H761" i="34"/>
  <c r="X72" i="34" s="1"/>
  <c r="H753" i="34"/>
  <c r="P72" i="34" s="1"/>
  <c r="H760" i="34"/>
  <c r="W72" i="34" s="1"/>
  <c r="H752" i="34"/>
  <c r="O72" i="34" s="1"/>
  <c r="H759" i="34"/>
  <c r="V72" i="34" s="1"/>
  <c r="H758" i="34"/>
  <c r="U72" i="34" s="1"/>
  <c r="H755" i="34"/>
  <c r="H754" i="34"/>
  <c r="H757" i="34"/>
  <c r="K784" i="34"/>
  <c r="H782" i="34"/>
  <c r="W74" i="34" s="1"/>
  <c r="H774" i="34"/>
  <c r="O74" i="34" s="1"/>
  <c r="H779" i="34"/>
  <c r="H778" i="34"/>
  <c r="H777" i="34"/>
  <c r="R74" i="34" s="1"/>
  <c r="H776" i="34"/>
  <c r="H780" i="34"/>
  <c r="H775" i="34"/>
  <c r="H783" i="34"/>
  <c r="X74" i="34" s="1"/>
  <c r="H781" i="34"/>
  <c r="V74" i="34" s="1"/>
  <c r="K817" i="34"/>
  <c r="H809" i="34"/>
  <c r="Q77" i="34" s="1"/>
  <c r="H814" i="34"/>
  <c r="H813" i="34"/>
  <c r="U77" i="34" s="1"/>
  <c r="H812" i="34"/>
  <c r="T77" i="34" s="1"/>
  <c r="H811" i="34"/>
  <c r="H810" i="34"/>
  <c r="R77" i="34" s="1"/>
  <c r="H816" i="34"/>
  <c r="X77" i="34" s="1"/>
  <c r="H807" i="34"/>
  <c r="O77" i="34" s="1"/>
  <c r="H815" i="34"/>
  <c r="H808" i="34"/>
  <c r="P77" i="34" s="1"/>
  <c r="R28" i="34"/>
  <c r="V29" i="34"/>
  <c r="T38" i="34"/>
  <c r="Q41" i="34"/>
  <c r="S44" i="34"/>
  <c r="R65" i="34"/>
  <c r="W76" i="34"/>
  <c r="S29" i="34"/>
  <c r="Q30" i="34"/>
  <c r="O35" i="34"/>
  <c r="V18" i="34"/>
  <c r="O41" i="34"/>
  <c r="S41" i="34"/>
  <c r="Q11" i="34"/>
  <c r="W37" i="34"/>
  <c r="W64" i="34"/>
  <c r="O18" i="34"/>
  <c r="U18" i="34"/>
  <c r="Q47" i="34"/>
  <c r="V48" i="34"/>
  <c r="R59" i="34"/>
  <c r="T74" i="34"/>
  <c r="T7" i="34"/>
  <c r="Q18" i="34"/>
  <c r="W44" i="34"/>
  <c r="R8" i="34"/>
  <c r="O48" i="34"/>
  <c r="T61" i="34"/>
  <c r="R69" i="34"/>
  <c r="S14" i="34"/>
  <c r="V24" i="34"/>
  <c r="S37" i="34"/>
  <c r="Q44" i="34"/>
  <c r="U52" i="34"/>
  <c r="U57" i="34"/>
  <c r="Q58" i="34"/>
  <c r="T62" i="34"/>
  <c r="P65" i="34"/>
  <c r="Q69" i="34"/>
  <c r="V6" i="34"/>
  <c r="T14" i="34"/>
  <c r="U48" i="34"/>
  <c r="V52" i="34"/>
  <c r="V57" i="34"/>
  <c r="T58" i="34"/>
  <c r="O69" i="34"/>
  <c r="U6" i="34"/>
  <c r="O14" i="34"/>
  <c r="U24" i="34"/>
  <c r="V26" i="34"/>
  <c r="Q36" i="34"/>
  <c r="T44" i="34"/>
  <c r="W48" i="34"/>
  <c r="R57" i="34"/>
  <c r="W60" i="34"/>
  <c r="Q62" i="34"/>
  <c r="Q64" i="34"/>
  <c r="O65" i="34"/>
  <c r="W65" i="34"/>
  <c r="W69" i="34"/>
  <c r="R29" i="34"/>
  <c r="V36" i="34"/>
  <c r="V39" i="34"/>
  <c r="P49" i="34"/>
  <c r="Q59" i="34"/>
  <c r="Q70" i="34"/>
  <c r="S5" i="34"/>
  <c r="P6" i="34"/>
  <c r="T6" i="34"/>
  <c r="U12" i="34"/>
  <c r="V32" i="34"/>
  <c r="U36" i="34"/>
  <c r="R37" i="34"/>
  <c r="U39" i="34"/>
  <c r="R40" i="34"/>
  <c r="U53" i="34"/>
  <c r="Q54" i="34"/>
  <c r="V56" i="34"/>
  <c r="O60" i="34"/>
  <c r="S64" i="34"/>
  <c r="S68" i="34"/>
  <c r="Q71" i="34"/>
  <c r="S72" i="34"/>
  <c r="O76" i="34"/>
  <c r="U76" i="34"/>
  <c r="R4" i="34"/>
  <c r="Q8" i="34"/>
  <c r="V25" i="34"/>
  <c r="P50" i="34"/>
  <c r="V67" i="34"/>
  <c r="V71" i="34"/>
  <c r="Q74" i="34"/>
  <c r="Q7" i="35"/>
  <c r="U8" i="34"/>
  <c r="V10" i="34"/>
  <c r="R25" i="34"/>
  <c r="Q31" i="34"/>
  <c r="R36" i="34"/>
  <c r="Q37" i="34"/>
  <c r="U42" i="34"/>
  <c r="P45" i="34"/>
  <c r="Q60" i="34"/>
  <c r="U61" i="34"/>
  <c r="U66" i="34"/>
  <c r="U74" i="34"/>
  <c r="Q76" i="34"/>
  <c r="S77" i="34"/>
  <c r="O9" i="34"/>
  <c r="U9" i="34"/>
  <c r="P10" i="34"/>
  <c r="O5" i="34"/>
  <c r="R5" i="34"/>
  <c r="W9" i="34"/>
  <c r="O10" i="34"/>
  <c r="S10" i="34"/>
  <c r="Q17" i="34"/>
  <c r="P18" i="34"/>
  <c r="U20" i="34"/>
  <c r="U21" i="34"/>
  <c r="W25" i="34"/>
  <c r="O26" i="34"/>
  <c r="W26" i="34"/>
  <c r="U27" i="34"/>
  <c r="V30" i="34"/>
  <c r="Q33" i="34"/>
  <c r="T34" i="34"/>
  <c r="Q35" i="34"/>
  <c r="U35" i="34"/>
  <c r="O36" i="34"/>
  <c r="S36" i="34"/>
  <c r="P37" i="34"/>
  <c r="T37" i="34"/>
  <c r="P38" i="34"/>
  <c r="Q42" i="34"/>
  <c r="R43" i="34"/>
  <c r="R45" i="34"/>
  <c r="T46" i="34"/>
  <c r="V47" i="34"/>
  <c r="O52" i="34"/>
  <c r="S53" i="34"/>
  <c r="U54" i="34"/>
  <c r="W57" i="34"/>
  <c r="U58" i="34"/>
  <c r="V59" i="34"/>
  <c r="U63" i="34"/>
  <c r="R64" i="34"/>
  <c r="Q66" i="34"/>
  <c r="Q68" i="34"/>
  <c r="P69" i="34"/>
  <c r="X70" i="34"/>
  <c r="Q72" i="34"/>
  <c r="P73" i="34"/>
  <c r="P74" i="34"/>
  <c r="Q75" i="34"/>
  <c r="V77" i="34"/>
  <c r="W17" i="34"/>
  <c r="V16" i="34"/>
  <c r="S17" i="34"/>
  <c r="V43" i="34"/>
  <c r="X45" i="34"/>
  <c r="U16" i="34"/>
  <c r="R17" i="34"/>
  <c r="P26" i="34"/>
  <c r="T26" i="34"/>
  <c r="S30" i="34"/>
  <c r="W30" i="34"/>
  <c r="U32" i="34"/>
  <c r="O33" i="34"/>
  <c r="R33" i="34"/>
  <c r="U33" i="34"/>
  <c r="T36" i="34"/>
  <c r="S45" i="34"/>
  <c r="U46" i="34"/>
  <c r="V51" i="34"/>
  <c r="T52" i="34"/>
  <c r="P53" i="34"/>
  <c r="P54" i="34"/>
  <c r="X54" i="34"/>
  <c r="Q56" i="34"/>
  <c r="P57" i="34"/>
  <c r="U67" i="34"/>
  <c r="U68" i="34"/>
  <c r="R72" i="34"/>
  <c r="W77" i="34"/>
  <c r="Q8" i="35"/>
  <c r="U7" i="35"/>
  <c r="P7" i="35"/>
  <c r="W11" i="35"/>
  <c r="V7" i="35"/>
  <c r="V10" i="35"/>
  <c r="S10" i="35"/>
  <c r="Q6" i="35"/>
  <c r="O10" i="35"/>
  <c r="R10" i="35"/>
  <c r="X11" i="35"/>
  <c r="R9" i="35"/>
  <c r="Q10" i="35"/>
  <c r="W10" i="35"/>
  <c r="X8" i="34"/>
  <c r="T12" i="34"/>
  <c r="O4" i="34"/>
  <c r="T5" i="34"/>
  <c r="R7" i="34"/>
  <c r="V7" i="34"/>
  <c r="S8" i="34"/>
  <c r="P9" i="34"/>
  <c r="T9" i="34"/>
  <c r="R11" i="34"/>
  <c r="X13" i="34"/>
  <c r="P17" i="34"/>
  <c r="O20" i="34"/>
  <c r="S20" i="34"/>
  <c r="W20" i="34"/>
  <c r="P21" i="34"/>
  <c r="R23" i="34"/>
  <c r="S24" i="34"/>
  <c r="P25" i="34"/>
  <c r="R27" i="34"/>
  <c r="W28" i="34"/>
  <c r="T29" i="34"/>
  <c r="R31" i="34"/>
  <c r="V31" i="34"/>
  <c r="P33" i="34"/>
  <c r="X15" i="34"/>
  <c r="P19" i="34"/>
  <c r="T19" i="34"/>
  <c r="X19" i="34"/>
  <c r="T23" i="34"/>
  <c r="X23" i="34"/>
  <c r="T31" i="34"/>
  <c r="W15" i="34"/>
  <c r="T16" i="34"/>
  <c r="S19" i="34"/>
  <c r="W19" i="34"/>
  <c r="T20" i="34"/>
  <c r="P24" i="34"/>
  <c r="T24" i="34"/>
  <c r="S27" i="34"/>
  <c r="W27" i="34"/>
  <c r="P28" i="34"/>
  <c r="O31" i="34"/>
  <c r="S31" i="34"/>
  <c r="P32" i="34"/>
  <c r="T32" i="34"/>
  <c r="W35" i="34"/>
  <c r="V38" i="34"/>
  <c r="R42" i="34"/>
  <c r="V42" i="34"/>
  <c r="O43" i="34"/>
  <c r="W43" i="34"/>
  <c r="W47" i="34"/>
  <c r="O51" i="34"/>
  <c r="W51" i="34"/>
  <c r="V54" i="34"/>
  <c r="O55" i="34"/>
  <c r="S55" i="34"/>
  <c r="T56" i="34"/>
  <c r="R58" i="34"/>
  <c r="S59" i="34"/>
  <c r="P60" i="34"/>
  <c r="R62" i="34"/>
  <c r="V62" i="34"/>
  <c r="S63" i="34"/>
  <c r="W63" i="34"/>
  <c r="P64" i="34"/>
  <c r="V66" i="34"/>
  <c r="S67" i="34"/>
  <c r="T68" i="34"/>
  <c r="R70" i="34"/>
  <c r="T72" i="34"/>
  <c r="P76" i="34"/>
  <c r="X62" i="34"/>
  <c r="X66" i="34"/>
  <c r="S38" i="34"/>
  <c r="P39" i="34"/>
  <c r="T39" i="34"/>
  <c r="O42" i="34"/>
  <c r="S42" i="34"/>
  <c r="O46" i="34"/>
  <c r="S46" i="34"/>
  <c r="W46" i="34"/>
  <c r="P47" i="34"/>
  <c r="O50" i="34"/>
  <c r="S50" i="34"/>
  <c r="W50" i="34"/>
  <c r="P51" i="34"/>
  <c r="O54" i="34"/>
  <c r="W54" i="34"/>
  <c r="O58" i="34"/>
  <c r="S58" i="34"/>
  <c r="P59" i="34"/>
  <c r="T59" i="34"/>
  <c r="O62" i="34"/>
  <c r="W62" i="34"/>
  <c r="P63" i="34"/>
  <c r="T63" i="34"/>
  <c r="S66" i="34"/>
  <c r="W66" i="34"/>
  <c r="P67" i="34"/>
  <c r="T67" i="34"/>
  <c r="S70" i="34"/>
  <c r="S74" i="34"/>
  <c r="T8" i="35"/>
  <c r="O8" i="35"/>
  <c r="U10" i="35"/>
  <c r="V8" i="35"/>
  <c r="O9" i="35"/>
  <c r="W9" i="35"/>
  <c r="P10" i="35"/>
  <c r="T10" i="35"/>
  <c r="G14" i="35"/>
  <c r="H11" i="35" l="1"/>
  <c r="H6" i="35"/>
  <c r="H13" i="35"/>
  <c r="H5" i="35"/>
  <c r="H4" i="35"/>
  <c r="O4" i="35" s="1"/>
  <c r="K14" i="35"/>
  <c r="H12" i="35"/>
  <c r="H10" i="35"/>
  <c r="U4" i="35" s="1"/>
  <c r="H9" i="35"/>
  <c r="H8" i="35"/>
  <c r="H7" i="35"/>
  <c r="X4" i="35"/>
  <c r="W4" i="35" l="1"/>
  <c r="P4" i="35"/>
  <c r="S4" i="35"/>
  <c r="Q4" i="35"/>
  <c r="V4" i="35"/>
  <c r="R4" i="35"/>
  <c r="T4" i="35"/>
  <c r="H92" i="35" l="1"/>
  <c r="O12" i="35" s="1"/>
  <c r="H818" i="34"/>
  <c r="O78" i="34" s="1"/>
  <c r="P7" i="19" l="1"/>
  <c r="Q6" i="19"/>
  <c r="Q12" i="19" l="1"/>
  <c r="Q11" i="19"/>
  <c r="P34" i="19"/>
  <c r="P67" i="19"/>
  <c r="P74" i="19"/>
  <c r="P77" i="19"/>
  <c r="P37" i="19"/>
  <c r="P20" i="19"/>
  <c r="P35" i="19"/>
  <c r="P17" i="19"/>
  <c r="P68" i="19"/>
  <c r="Q27" i="19"/>
  <c r="Q28" i="19"/>
  <c r="Q17" i="19"/>
  <c r="Q14" i="19"/>
  <c r="Q43" i="19"/>
  <c r="Q44" i="19"/>
  <c r="Q49" i="19"/>
  <c r="Q30" i="19"/>
  <c r="Q62" i="19"/>
  <c r="Q59" i="19"/>
  <c r="Q60" i="19"/>
  <c r="Q65" i="19"/>
  <c r="Q50" i="19"/>
  <c r="Q70" i="19"/>
  <c r="Q33" i="19"/>
  <c r="P16" i="19"/>
  <c r="P15" i="19"/>
  <c r="P47" i="19"/>
  <c r="P8" i="19"/>
  <c r="P50" i="19"/>
  <c r="P25" i="19"/>
  <c r="P73" i="19"/>
  <c r="P33" i="19"/>
  <c r="P48" i="19"/>
  <c r="P70" i="19"/>
  <c r="P19" i="19"/>
  <c r="P51" i="19"/>
  <c r="P13" i="19"/>
  <c r="P56" i="19"/>
  <c r="P46" i="19"/>
  <c r="P32" i="19"/>
  <c r="P44" i="19"/>
  <c r="P38" i="19"/>
  <c r="P31" i="19"/>
  <c r="P63" i="19"/>
  <c r="P12" i="19"/>
  <c r="P29" i="19"/>
  <c r="P72" i="19"/>
  <c r="P52" i="19"/>
  <c r="P42" i="19"/>
  <c r="P76" i="19"/>
  <c r="P49" i="19"/>
  <c r="Q18" i="19"/>
  <c r="Q15" i="19"/>
  <c r="Q47" i="19"/>
  <c r="Q16" i="19"/>
  <c r="Q48" i="19"/>
  <c r="Q37" i="19"/>
  <c r="Q69" i="19"/>
  <c r="Q34" i="19"/>
  <c r="Q74" i="19"/>
  <c r="Q72" i="19"/>
  <c r="P11" i="19"/>
  <c r="P27" i="19"/>
  <c r="P43" i="19"/>
  <c r="P59" i="19"/>
  <c r="P75" i="19"/>
  <c r="Q42" i="19"/>
  <c r="Q7" i="19"/>
  <c r="Q23" i="19"/>
  <c r="Q39" i="19"/>
  <c r="Q55" i="19"/>
  <c r="Q8" i="19"/>
  <c r="Q24" i="19"/>
  <c r="Q40" i="19"/>
  <c r="Q56" i="19"/>
  <c r="P6" i="19"/>
  <c r="Q13" i="19"/>
  <c r="Q29" i="19"/>
  <c r="Q45" i="19"/>
  <c r="Q61" i="19"/>
  <c r="Q77" i="19"/>
  <c r="P24" i="19"/>
  <c r="P45" i="19"/>
  <c r="P66" i="19"/>
  <c r="Q22" i="19"/>
  <c r="Q46" i="19"/>
  <c r="Q66" i="19"/>
  <c r="P14" i="19"/>
  <c r="P41" i="19"/>
  <c r="P62" i="19"/>
  <c r="P21" i="19"/>
  <c r="P64" i="19"/>
  <c r="P22" i="19"/>
  <c r="P65" i="19"/>
  <c r="P26" i="19"/>
  <c r="P69" i="19"/>
  <c r="P60" i="19"/>
  <c r="Q5" i="19"/>
  <c r="Q31" i="19"/>
  <c r="Q63" i="19"/>
  <c r="Q32" i="19"/>
  <c r="Q64" i="19"/>
  <c r="Q21" i="19"/>
  <c r="Q53" i="19"/>
  <c r="Q54" i="19"/>
  <c r="Q71" i="19"/>
  <c r="P23" i="19"/>
  <c r="P39" i="19"/>
  <c r="P55" i="19"/>
  <c r="P71" i="19"/>
  <c r="Q26" i="19"/>
  <c r="P30" i="19"/>
  <c r="Q19" i="19"/>
  <c r="Q35" i="19"/>
  <c r="Q51" i="19"/>
  <c r="Q67" i="19"/>
  <c r="Q20" i="19"/>
  <c r="Q36" i="19"/>
  <c r="Q52" i="19"/>
  <c r="Q68" i="19"/>
  <c r="Q9" i="19"/>
  <c r="Q25" i="19"/>
  <c r="Q41" i="19"/>
  <c r="Q57" i="19"/>
  <c r="Q73" i="19"/>
  <c r="P18" i="19"/>
  <c r="P40" i="19"/>
  <c r="P61" i="19"/>
  <c r="Q10" i="19"/>
  <c r="Q38" i="19"/>
  <c r="Q58" i="19"/>
  <c r="P9" i="19"/>
  <c r="P36" i="19"/>
  <c r="P57" i="19"/>
  <c r="Q76" i="19"/>
  <c r="P53" i="19"/>
  <c r="P5" i="19"/>
  <c r="P54" i="19"/>
  <c r="P10" i="19"/>
  <c r="P58" i="19"/>
  <c r="Q75" i="19"/>
  <c r="P28" i="19"/>
  <c r="P7" i="32"/>
  <c r="P11" i="32"/>
  <c r="P6" i="32"/>
  <c r="P8" i="32"/>
  <c r="P12" i="32"/>
  <c r="P9" i="32"/>
  <c r="P5" i="32"/>
  <c r="P10" i="32"/>
</calcChain>
</file>

<file path=xl/sharedStrings.xml><?xml version="1.0" encoding="utf-8"?>
<sst xmlns="http://schemas.openxmlformats.org/spreadsheetml/2006/main" count="2775" uniqueCount="229">
  <si>
    <t>広域連合全体</t>
  </si>
  <si>
    <t>豊中市</t>
  </si>
  <si>
    <t>池田市</t>
  </si>
  <si>
    <t>吹田市</t>
  </si>
  <si>
    <t>箕面市</t>
  </si>
  <si>
    <t>豊能町</t>
  </si>
  <si>
    <t>能勢町</t>
  </si>
  <si>
    <t>三島医療圏</t>
    <rPh sb="0" eb="1">
      <t>ミシマ</t>
    </rPh>
    <rPh sb="1" eb="3">
      <t>イリョウ</t>
    </rPh>
    <rPh sb="3" eb="4">
      <t>ケン</t>
    </rPh>
    <phoneticPr fontId="30"/>
  </si>
  <si>
    <t>高槻市</t>
  </si>
  <si>
    <t>茨木市</t>
  </si>
  <si>
    <t>摂津市</t>
  </si>
  <si>
    <t>島本町</t>
  </si>
  <si>
    <t>北河内医療圏</t>
    <rPh sb="0" eb="2">
      <t>キタカワチ</t>
    </rPh>
    <rPh sb="2" eb="4">
      <t>イリョウ</t>
    </rPh>
    <rPh sb="4" eb="5">
      <t>ケン</t>
    </rPh>
    <phoneticPr fontId="30"/>
  </si>
  <si>
    <t>守口市</t>
  </si>
  <si>
    <t>枚方市</t>
  </si>
  <si>
    <t>寝屋川市</t>
  </si>
  <si>
    <t>大東市</t>
  </si>
  <si>
    <t>門真市</t>
  </si>
  <si>
    <t>四條畷市</t>
  </si>
  <si>
    <t>交野市</t>
  </si>
  <si>
    <t>中河内医療圏</t>
    <rPh sb="0" eb="2">
      <t>ナカガウチ</t>
    </rPh>
    <rPh sb="2" eb="4">
      <t>イリョウ</t>
    </rPh>
    <rPh sb="4" eb="5">
      <t>ケン</t>
    </rPh>
    <phoneticPr fontId="30"/>
  </si>
  <si>
    <t>八尾市</t>
  </si>
  <si>
    <t>柏原市</t>
  </si>
  <si>
    <t>東大阪市</t>
  </si>
  <si>
    <t>南河内医療圏</t>
    <rPh sb="0" eb="2">
      <t>カワチ</t>
    </rPh>
    <rPh sb="2" eb="4">
      <t>イリョウ</t>
    </rPh>
    <rPh sb="4" eb="5">
      <t>ケン</t>
    </rPh>
    <phoneticPr fontId="30"/>
  </si>
  <si>
    <t>富田林市</t>
  </si>
  <si>
    <t>河内長野市</t>
  </si>
  <si>
    <t>松原市</t>
  </si>
  <si>
    <t>羽曳野市</t>
  </si>
  <si>
    <t>藤井寺市</t>
  </si>
  <si>
    <t>大阪狭山市</t>
  </si>
  <si>
    <t>太子町</t>
  </si>
  <si>
    <t>河南町</t>
  </si>
  <si>
    <t>千早赤阪村</t>
  </si>
  <si>
    <t>堺市医療圏</t>
    <rPh sb="0" eb="2">
      <t>サカイシ</t>
    </rPh>
    <rPh sb="2" eb="4">
      <t>イリョウ</t>
    </rPh>
    <rPh sb="4" eb="5">
      <t>ケン</t>
    </rPh>
    <phoneticPr fontId="30"/>
  </si>
  <si>
    <t>堺市</t>
  </si>
  <si>
    <t>堺市堺区</t>
  </si>
  <si>
    <t>堺市中区</t>
  </si>
  <si>
    <t>堺市東区</t>
  </si>
  <si>
    <t>堺市西区</t>
  </si>
  <si>
    <t>堺市南区</t>
  </si>
  <si>
    <t>堺市北区</t>
  </si>
  <si>
    <t>堺市美原区</t>
  </si>
  <si>
    <t>泉州医療圏</t>
    <rPh sb="0" eb="1">
      <t>センシュウ</t>
    </rPh>
    <rPh sb="1" eb="3">
      <t>イリョウ</t>
    </rPh>
    <rPh sb="3" eb="4">
      <t>ケン</t>
    </rPh>
    <phoneticPr fontId="30"/>
  </si>
  <si>
    <t>岸和田市</t>
  </si>
  <si>
    <t>泉大津市</t>
  </si>
  <si>
    <t>貝塚市</t>
  </si>
  <si>
    <t>泉佐野市</t>
  </si>
  <si>
    <t>和泉市</t>
  </si>
  <si>
    <t>高石市</t>
  </si>
  <si>
    <t>泉南市</t>
  </si>
  <si>
    <t>阪南市</t>
  </si>
  <si>
    <t>忠岡町</t>
  </si>
  <si>
    <t>熊取町</t>
  </si>
  <si>
    <t>田尻町</t>
  </si>
  <si>
    <t>岬町</t>
  </si>
  <si>
    <t>大阪市医療圏</t>
    <rPh sb="0" eb="2">
      <t>オオサカシ</t>
    </rPh>
    <rPh sb="2" eb="4">
      <t>イリョウ</t>
    </rPh>
    <rPh sb="4" eb="5">
      <t>ケン</t>
    </rPh>
    <phoneticPr fontId="30"/>
  </si>
  <si>
    <t>大阪市</t>
  </si>
  <si>
    <t>天王寺区</t>
  </si>
  <si>
    <t>西淀川区</t>
  </si>
  <si>
    <t>東淀川区</t>
  </si>
  <si>
    <t>阿倍野区</t>
  </si>
  <si>
    <t>東住吉区</t>
  </si>
  <si>
    <t>住之江区</t>
  </si>
  <si>
    <t>年齢階層</t>
  </si>
  <si>
    <t>医療費(円)</t>
  </si>
  <si>
    <t>合計</t>
  </si>
  <si>
    <t>構成比(%)</t>
  </si>
  <si>
    <t>株式会社データホライゾン　医療費分解技術を用いて疾病毎に点数をグルーピングし算出。</t>
  </si>
  <si>
    <t>総医療費(円)</t>
    <rPh sb="0" eb="1">
      <t>ソウ</t>
    </rPh>
    <rPh sb="1" eb="4">
      <t>イリョウヒ</t>
    </rPh>
    <rPh sb="5" eb="6">
      <t>エン</t>
    </rPh>
    <phoneticPr fontId="3"/>
  </si>
  <si>
    <t>生活習慣病
医療費(円)</t>
  </si>
  <si>
    <t>患者一人当たりの生活習慣病医療費(円)</t>
    <rPh sb="0" eb="2">
      <t>カンジャ</t>
    </rPh>
    <rPh sb="2" eb="4">
      <t>ヒトリ</t>
    </rPh>
    <rPh sb="4" eb="5">
      <t>ア</t>
    </rPh>
    <rPh sb="8" eb="10">
      <t>セイカツ</t>
    </rPh>
    <rPh sb="10" eb="12">
      <t>シュウカン</t>
    </rPh>
    <rPh sb="12" eb="13">
      <t>ビョウ</t>
    </rPh>
    <rPh sb="13" eb="16">
      <t>イリョウヒ</t>
    </rPh>
    <rPh sb="17" eb="18">
      <t>エン</t>
    </rPh>
    <phoneticPr fontId="3"/>
  </si>
  <si>
    <t>疾病分類(中分類)</t>
  </si>
  <si>
    <t>順位</t>
  </si>
  <si>
    <t>患者数(人)</t>
  </si>
  <si>
    <t>0402</t>
  </si>
  <si>
    <t>糖尿病</t>
  </si>
  <si>
    <t>0403</t>
  </si>
  <si>
    <t>脂質異常症</t>
  </si>
  <si>
    <t>0901</t>
  </si>
  <si>
    <t>高血圧性疾患</t>
  </si>
  <si>
    <t>0902</t>
  </si>
  <si>
    <t>虚血性心疾患</t>
  </si>
  <si>
    <t>0904</t>
  </si>
  <si>
    <t>くも膜下出血</t>
  </si>
  <si>
    <t>0905</t>
  </si>
  <si>
    <t>脳内出血</t>
  </si>
  <si>
    <t>0906</t>
  </si>
  <si>
    <t>脳梗塞</t>
  </si>
  <si>
    <t>0907</t>
  </si>
  <si>
    <t>脳動脈硬化(症)</t>
  </si>
  <si>
    <t>0909</t>
  </si>
  <si>
    <t>動脈硬化(症)</t>
  </si>
  <si>
    <t>1402</t>
  </si>
  <si>
    <t>腎不全</t>
  </si>
  <si>
    <t>被保険者数(人)</t>
    <phoneticPr fontId="3"/>
  </si>
  <si>
    <t>生活習慣病
患者数(人)　</t>
    <phoneticPr fontId="3"/>
  </si>
  <si>
    <t>生活習慣病
患者割合(%)　</t>
    <rPh sb="6" eb="8">
      <t>カンジャ</t>
    </rPh>
    <rPh sb="8" eb="10">
      <t>ワリアイ</t>
    </rPh>
    <phoneticPr fontId="3"/>
  </si>
  <si>
    <t>被保険者数(人)</t>
    <rPh sb="0" eb="4">
      <t>ヒホケンシャ</t>
    </rPh>
    <rPh sb="4" eb="5">
      <t>スウ</t>
    </rPh>
    <rPh sb="6" eb="7">
      <t>ニン</t>
    </rPh>
    <phoneticPr fontId="3"/>
  </si>
  <si>
    <t>患者数(人)</t>
    <rPh sb="0" eb="3">
      <t>カンジャスウ</t>
    </rPh>
    <phoneticPr fontId="3"/>
  </si>
  <si>
    <t>医療費(円)</t>
    <phoneticPr fontId="3"/>
  </si>
  <si>
    <t>　　広域連合全体</t>
    <rPh sb="2" eb="4">
      <t>コウイキ</t>
    </rPh>
    <rPh sb="4" eb="6">
      <t>レンゴウ</t>
    </rPh>
    <rPh sb="6" eb="8">
      <t>ゼンタイ</t>
    </rPh>
    <phoneticPr fontId="3"/>
  </si>
  <si>
    <t>【グラフ用】</t>
    <rPh sb="4" eb="5">
      <t>ヨウ</t>
    </rPh>
    <phoneticPr fontId="3"/>
  </si>
  <si>
    <t>地区</t>
    <rPh sb="0" eb="2">
      <t>チク</t>
    </rPh>
    <phoneticPr fontId="3"/>
  </si>
  <si>
    <t>都島区</t>
  </si>
  <si>
    <t>福島区</t>
  </si>
  <si>
    <t>此花区</t>
  </si>
  <si>
    <t>西区</t>
  </si>
  <si>
    <t>港区</t>
  </si>
  <si>
    <t>大正区</t>
  </si>
  <si>
    <t>浪速区</t>
  </si>
  <si>
    <t>東成区</t>
  </si>
  <si>
    <t>生野区</t>
  </si>
  <si>
    <t>旭区</t>
  </si>
  <si>
    <t>城東区</t>
  </si>
  <si>
    <t>住吉区</t>
  </si>
  <si>
    <t>西成区</t>
  </si>
  <si>
    <t>淀川区</t>
  </si>
  <si>
    <t>鶴見区</t>
  </si>
  <si>
    <t>平野区</t>
  </si>
  <si>
    <t>北区</t>
  </si>
  <si>
    <t>中央区</t>
  </si>
  <si>
    <t>広域連合全体</t>
    <rPh sb="0" eb="2">
      <t>コウイキ</t>
    </rPh>
    <rPh sb="2" eb="4">
      <t>レンゴウ</t>
    </rPh>
    <rPh sb="4" eb="6">
      <t>ゼンタイ</t>
    </rPh>
    <phoneticPr fontId="3"/>
  </si>
  <si>
    <t>市区町村</t>
    <rPh sb="0" eb="2">
      <t>シク</t>
    </rPh>
    <rPh sb="2" eb="4">
      <t>チョウソン</t>
    </rPh>
    <phoneticPr fontId="3"/>
  </si>
  <si>
    <t>-</t>
    <phoneticPr fontId="3"/>
  </si>
  <si>
    <t>広域連合全体</t>
    <rPh sb="0" eb="6">
      <t>コウイキレンゴウゼンタイ</t>
    </rPh>
    <phoneticPr fontId="3"/>
  </si>
  <si>
    <t>広域連合全体</t>
    <rPh sb="0" eb="6">
      <t>コウイキレンゴウゼンタイ</t>
    </rPh>
    <phoneticPr fontId="3"/>
  </si>
  <si>
    <t>【グラフ用】</t>
    <rPh sb="4" eb="5">
      <t>ヨウ</t>
    </rPh>
    <phoneticPr fontId="3"/>
  </si>
  <si>
    <t>豊能医療圏</t>
    <rPh sb="0" eb="2">
      <t>トヨノ</t>
    </rPh>
    <rPh sb="2" eb="4">
      <t>イリョウ</t>
    </rPh>
    <rPh sb="4" eb="5">
      <t>ケン</t>
    </rPh>
    <phoneticPr fontId="30"/>
  </si>
  <si>
    <t>豊能医療圏</t>
    <rPh sb="0" eb="1">
      <t>ユタカ</t>
    </rPh>
    <rPh sb="1" eb="2">
      <t>ノウ</t>
    </rPh>
    <rPh sb="2" eb="4">
      <t>イリョウ</t>
    </rPh>
    <rPh sb="4" eb="5">
      <t>ケン</t>
    </rPh>
    <phoneticPr fontId="30"/>
  </si>
  <si>
    <t>-</t>
    <phoneticPr fontId="3"/>
  </si>
  <si>
    <t>生活習慣病　合計</t>
    <rPh sb="6" eb="8">
      <t>ゴウケイ</t>
    </rPh>
    <phoneticPr fontId="3"/>
  </si>
  <si>
    <t>　　生活習慣病の状況</t>
    <rPh sb="8" eb="10">
      <t>ジョウキョウ</t>
    </rPh>
    <phoneticPr fontId="3"/>
  </si>
  <si>
    <t>生活習慣病
患者割合(%)
(被保険者数に
占める割合)　</t>
    <rPh sb="6" eb="8">
      <t>カンジャ</t>
    </rPh>
    <rPh sb="8" eb="10">
      <t>ワリアイ</t>
    </rPh>
    <rPh sb="15" eb="19">
      <t>ヒホケンシャ</t>
    </rPh>
    <rPh sb="19" eb="20">
      <t>スウ</t>
    </rPh>
    <rPh sb="22" eb="23">
      <t>シ</t>
    </rPh>
    <rPh sb="25" eb="27">
      <t>ワリアイ</t>
    </rPh>
    <phoneticPr fontId="3"/>
  </si>
  <si>
    <t>生活習慣病
患者割合</t>
    <phoneticPr fontId="3"/>
  </si>
  <si>
    <t>患者一人当たりの生活習慣病
医療費</t>
    <phoneticPr fontId="3"/>
  </si>
  <si>
    <t>　　地区別</t>
    <rPh sb="2" eb="4">
      <t>チク</t>
    </rPh>
    <phoneticPr fontId="3"/>
  </si>
  <si>
    <t>生活習慣病患者割合</t>
    <rPh sb="0" eb="2">
      <t>セイカツ</t>
    </rPh>
    <rPh sb="2" eb="4">
      <t>シュウカン</t>
    </rPh>
    <rPh sb="4" eb="5">
      <t>ビョウ</t>
    </rPh>
    <rPh sb="5" eb="7">
      <t>カンジャ</t>
    </rPh>
    <rPh sb="7" eb="9">
      <t>ワリアイ</t>
    </rPh>
    <phoneticPr fontId="3"/>
  </si>
  <si>
    <t>患者一人当たりの生活習慣医療費</t>
    <rPh sb="0" eb="2">
      <t>カンジャ</t>
    </rPh>
    <rPh sb="2" eb="4">
      <t>ヒトリ</t>
    </rPh>
    <rPh sb="4" eb="5">
      <t>ア</t>
    </rPh>
    <rPh sb="8" eb="10">
      <t>セイカツ</t>
    </rPh>
    <rPh sb="10" eb="12">
      <t>シュウカン</t>
    </rPh>
    <rPh sb="12" eb="15">
      <t>イリョウヒ</t>
    </rPh>
    <phoneticPr fontId="3"/>
  </si>
  <si>
    <t>　　生活習慣病患者割合</t>
    <rPh sb="2" eb="4">
      <t>セイカツ</t>
    </rPh>
    <rPh sb="4" eb="6">
      <t>シュウカン</t>
    </rPh>
    <rPh sb="6" eb="7">
      <t>ビョウ</t>
    </rPh>
    <rPh sb="7" eb="9">
      <t>カンジャ</t>
    </rPh>
    <rPh sb="9" eb="11">
      <t>ワリアイ</t>
    </rPh>
    <phoneticPr fontId="3"/>
  </si>
  <si>
    <t>　　地区別</t>
    <rPh sb="2" eb="4">
      <t>チク</t>
    </rPh>
    <rPh sb="4" eb="5">
      <t>ベツ</t>
    </rPh>
    <phoneticPr fontId="3"/>
  </si>
  <si>
    <t>　　患者一人当たりの生活習慣病医療費</t>
    <rPh sb="2" eb="4">
      <t>カンジャ</t>
    </rPh>
    <rPh sb="4" eb="6">
      <t>ヒトリ</t>
    </rPh>
    <rPh sb="6" eb="7">
      <t>ア</t>
    </rPh>
    <rPh sb="10" eb="12">
      <t>セイカツ</t>
    </rPh>
    <rPh sb="12" eb="14">
      <t>シュウカン</t>
    </rPh>
    <rPh sb="14" eb="15">
      <t>ビョウ</t>
    </rPh>
    <rPh sb="15" eb="18">
      <t>イリョウヒ</t>
    </rPh>
    <phoneticPr fontId="3"/>
  </si>
  <si>
    <t>　　市区町村別</t>
    <rPh sb="2" eb="7">
      <t>シクチョウソンベツ</t>
    </rPh>
    <phoneticPr fontId="3"/>
  </si>
  <si>
    <t>　　市区町村別</t>
    <rPh sb="2" eb="4">
      <t>シク</t>
    </rPh>
    <rPh sb="4" eb="6">
      <t>チョウソン</t>
    </rPh>
    <rPh sb="6" eb="7">
      <t>ベツ</t>
    </rPh>
    <phoneticPr fontId="3"/>
  </si>
  <si>
    <t>　　患者一人当たりの生活習慣病医療費</t>
    <phoneticPr fontId="3"/>
  </si>
  <si>
    <t>資格確認日…1日でも資格があれば分析対象としている。</t>
    <rPh sb="0" eb="2">
      <t>シカク</t>
    </rPh>
    <rPh sb="2" eb="4">
      <t>カクニン</t>
    </rPh>
    <rPh sb="4" eb="5">
      <t>ヒ</t>
    </rPh>
    <phoneticPr fontId="3"/>
  </si>
  <si>
    <t>被保険者数(人)</t>
    <phoneticPr fontId="3"/>
  </si>
  <si>
    <t>生活習慣病
患者数(人)※</t>
    <phoneticPr fontId="3"/>
  </si>
  <si>
    <t>※生活習慣病患者数…分析期間中に生活習慣病に関する診療行為がある患者を対象に集計している。</t>
    <rPh sb="1" eb="3">
      <t>セイカツ</t>
    </rPh>
    <rPh sb="3" eb="5">
      <t>シュウカン</t>
    </rPh>
    <rPh sb="5" eb="6">
      <t>ビョウ</t>
    </rPh>
    <rPh sb="6" eb="9">
      <t>カンジャスウ</t>
    </rPh>
    <phoneticPr fontId="3"/>
  </si>
  <si>
    <t>被保険者数(人)</t>
    <phoneticPr fontId="3"/>
  </si>
  <si>
    <t>65歳～69歳</t>
  </si>
  <si>
    <t>70歳～74歳</t>
  </si>
  <si>
    <t>75歳～79歳</t>
  </si>
  <si>
    <t>80歳～84歳</t>
  </si>
  <si>
    <t>85歳～89歳</t>
  </si>
  <si>
    <t>90歳～94歳</t>
  </si>
  <si>
    <t>95歳～</t>
  </si>
  <si>
    <t>　　生活習慣病医療費と患者割合</t>
    <rPh sb="11" eb="13">
      <t>カンジャ</t>
    </rPh>
    <rPh sb="13" eb="15">
      <t>ワリアイ</t>
    </rPh>
    <phoneticPr fontId="3"/>
  </si>
  <si>
    <t>生活習慣病
患者割合(%)
(被保険者数に
占める割合)</t>
    <phoneticPr fontId="3"/>
  </si>
  <si>
    <t>患者一人当たりの医療費(円)</t>
    <rPh sb="0" eb="2">
      <t>カンジャ</t>
    </rPh>
    <rPh sb="2" eb="4">
      <t>ヒトリ</t>
    </rPh>
    <rPh sb="4" eb="5">
      <t>ア</t>
    </rPh>
    <rPh sb="8" eb="11">
      <t>イリョウヒ</t>
    </rPh>
    <phoneticPr fontId="3"/>
  </si>
  <si>
    <t>-</t>
  </si>
  <si>
    <t>　　市区町村別</t>
    <phoneticPr fontId="3"/>
  </si>
  <si>
    <t>　　生活習慣病疾病別の医療費状況</t>
    <rPh sb="14" eb="16">
      <t>ジョウキョウ</t>
    </rPh>
    <phoneticPr fontId="3"/>
  </si>
  <si>
    <t>　　生活習慣病疾病別の医療費状況</t>
    <rPh sb="14" eb="16">
      <t>ジョウキョウ</t>
    </rPh>
    <phoneticPr fontId="3"/>
  </si>
  <si>
    <t>　　年齢調整前後の被保険者一人当たりの生活習慣病医療費</t>
    <rPh sb="2" eb="4">
      <t>ネンレイ</t>
    </rPh>
    <rPh sb="4" eb="6">
      <t>チョウセイ</t>
    </rPh>
    <rPh sb="6" eb="8">
      <t>ゼンゴ</t>
    </rPh>
    <phoneticPr fontId="3"/>
  </si>
  <si>
    <t>年齢調整前
被保険者一人当たりの
生活習慣病医療費(円)</t>
    <rPh sb="6" eb="10">
      <t>ヒホケンシャ</t>
    </rPh>
    <rPh sb="10" eb="12">
      <t>ヒトリ</t>
    </rPh>
    <rPh sb="12" eb="13">
      <t>ア</t>
    </rPh>
    <rPh sb="26" eb="27">
      <t>エン</t>
    </rPh>
    <phoneticPr fontId="3"/>
  </si>
  <si>
    <t>年齢調整後
被保険者一人当たりの
生活習慣病医療費(円)</t>
    <rPh sb="4" eb="5">
      <t>ゴ</t>
    </rPh>
    <rPh sb="6" eb="10">
      <t>ヒホケンシャ</t>
    </rPh>
    <rPh sb="10" eb="12">
      <t>ヒトリ</t>
    </rPh>
    <rPh sb="12" eb="13">
      <t>ア</t>
    </rPh>
    <rPh sb="17" eb="19">
      <t>セイカツ</t>
    </rPh>
    <rPh sb="19" eb="21">
      <t>シュウカン</t>
    </rPh>
    <rPh sb="21" eb="22">
      <t>ビョウ</t>
    </rPh>
    <rPh sb="22" eb="25">
      <t>イリョウヒ</t>
    </rPh>
    <rPh sb="26" eb="27">
      <t>エン</t>
    </rPh>
    <phoneticPr fontId="3"/>
  </si>
  <si>
    <t>年齢調整前被保険者一人当たりの生活習慣病医療費</t>
    <rPh sb="5" eb="9">
      <t>ヒホケンシャ</t>
    </rPh>
    <rPh sb="9" eb="11">
      <t>ヒトリ</t>
    </rPh>
    <rPh sb="11" eb="12">
      <t>ア</t>
    </rPh>
    <phoneticPr fontId="3"/>
  </si>
  <si>
    <t>年齢調整後被保険者一人当たりの生活習慣病医療費</t>
    <rPh sb="4" eb="5">
      <t>ゴ</t>
    </rPh>
    <rPh sb="5" eb="9">
      <t>ヒホケンシャ</t>
    </rPh>
    <rPh sb="9" eb="11">
      <t>ヒトリ</t>
    </rPh>
    <rPh sb="11" eb="12">
      <t>ア</t>
    </rPh>
    <rPh sb="15" eb="17">
      <t>セイカツ</t>
    </rPh>
    <rPh sb="17" eb="19">
      <t>シュウカン</t>
    </rPh>
    <rPh sb="19" eb="20">
      <t>ビョウ</t>
    </rPh>
    <rPh sb="20" eb="23">
      <t>イリョウヒ</t>
    </rPh>
    <phoneticPr fontId="3"/>
  </si>
  <si>
    <t>資格確認日…1日でも資格があれば分析対象としている。</t>
    <rPh sb="0" eb="2">
      <t>シカク</t>
    </rPh>
    <rPh sb="2" eb="4">
      <t>カクニン</t>
    </rPh>
    <rPh sb="4" eb="5">
      <t>ビ</t>
    </rPh>
    <rPh sb="7" eb="8">
      <t>ニチ</t>
    </rPh>
    <rPh sb="10" eb="12">
      <t>シカク</t>
    </rPh>
    <rPh sb="16" eb="18">
      <t>ブンセキ</t>
    </rPh>
    <rPh sb="18" eb="20">
      <t>タイショウ</t>
    </rPh>
    <phoneticPr fontId="3"/>
  </si>
  <si>
    <t>　　【年齢調整前】</t>
    <rPh sb="3" eb="5">
      <t>ネンレイ</t>
    </rPh>
    <rPh sb="5" eb="7">
      <t>チョウセイ</t>
    </rPh>
    <rPh sb="7" eb="8">
      <t>マエ</t>
    </rPh>
    <phoneticPr fontId="3"/>
  </si>
  <si>
    <t>【年齢調整後】</t>
    <rPh sb="1" eb="3">
      <t>ネンレイ</t>
    </rPh>
    <rPh sb="3" eb="5">
      <t>チョウセイ</t>
    </rPh>
    <rPh sb="5" eb="6">
      <t>アト</t>
    </rPh>
    <phoneticPr fontId="3"/>
  </si>
  <si>
    <t>市区町村</t>
    <phoneticPr fontId="3"/>
  </si>
  <si>
    <t>年齢調整前
被保険者一人当たりの
生活習慣病医療費(円)</t>
    <rPh sb="6" eb="10">
      <t>ヒホケンシャ</t>
    </rPh>
    <rPh sb="10" eb="12">
      <t>ヒトリ</t>
    </rPh>
    <rPh sb="12" eb="13">
      <t>ア</t>
    </rPh>
    <rPh sb="17" eb="19">
      <t>セイカツ</t>
    </rPh>
    <rPh sb="19" eb="21">
      <t>シュウカン</t>
    </rPh>
    <rPh sb="21" eb="22">
      <t>ビョウ</t>
    </rPh>
    <rPh sb="22" eb="24">
      <t>イリョウ</t>
    </rPh>
    <rPh sb="24" eb="25">
      <t>ヒ</t>
    </rPh>
    <rPh sb="26" eb="27">
      <t>エン</t>
    </rPh>
    <phoneticPr fontId="3"/>
  </si>
  <si>
    <t>年齢調整後
被保険者一人当たりの
生活習慣病医療費(円)</t>
    <rPh sb="4" eb="5">
      <t>ゴ</t>
    </rPh>
    <rPh sb="6" eb="10">
      <t>ヒホケンシャ</t>
    </rPh>
    <rPh sb="10" eb="12">
      <t>ヒトリ</t>
    </rPh>
    <rPh sb="12" eb="13">
      <t>ア</t>
    </rPh>
    <rPh sb="17" eb="19">
      <t>セイカツ</t>
    </rPh>
    <rPh sb="19" eb="21">
      <t>シュウカン</t>
    </rPh>
    <rPh sb="21" eb="22">
      <t>ビョウ</t>
    </rPh>
    <rPh sb="22" eb="24">
      <t>イリョウ</t>
    </rPh>
    <rPh sb="24" eb="25">
      <t>ヒ</t>
    </rPh>
    <rPh sb="26" eb="27">
      <t>エン</t>
    </rPh>
    <phoneticPr fontId="3"/>
  </si>
  <si>
    <t>年齢調整前被保険者一人当たりの生活習慣病医療費</t>
    <rPh sb="5" eb="9">
      <t>ヒホケンシャ</t>
    </rPh>
    <rPh sb="9" eb="11">
      <t>ヒトリ</t>
    </rPh>
    <rPh sb="11" eb="12">
      <t>ア</t>
    </rPh>
    <rPh sb="15" eb="17">
      <t>セイカツ</t>
    </rPh>
    <rPh sb="17" eb="19">
      <t>シュウカン</t>
    </rPh>
    <rPh sb="19" eb="20">
      <t>ビョウ</t>
    </rPh>
    <rPh sb="20" eb="22">
      <t>イリョウ</t>
    </rPh>
    <rPh sb="22" eb="23">
      <t>ヒ</t>
    </rPh>
    <phoneticPr fontId="3"/>
  </si>
  <si>
    <t>年齢調整後被保険者一人当たりの生活習慣病医療費</t>
    <rPh sb="4" eb="5">
      <t>ゴ</t>
    </rPh>
    <rPh sb="5" eb="9">
      <t>ヒホケンシャ</t>
    </rPh>
    <rPh sb="9" eb="11">
      <t>ヒトリ</t>
    </rPh>
    <rPh sb="11" eb="12">
      <t>ア</t>
    </rPh>
    <rPh sb="15" eb="17">
      <t>セイカツ</t>
    </rPh>
    <rPh sb="17" eb="19">
      <t>シュウカン</t>
    </rPh>
    <rPh sb="19" eb="20">
      <t>ビョウ</t>
    </rPh>
    <rPh sb="20" eb="22">
      <t>イリョウ</t>
    </rPh>
    <rPh sb="22" eb="23">
      <t>ヒ</t>
    </rPh>
    <phoneticPr fontId="3"/>
  </si>
  <si>
    <t>　  【年齢調整前】</t>
    <rPh sb="4" eb="6">
      <t>ネンレイ</t>
    </rPh>
    <rPh sb="6" eb="8">
      <t>チョウセイ</t>
    </rPh>
    <rPh sb="8" eb="9">
      <t>マエ</t>
    </rPh>
    <phoneticPr fontId="3"/>
  </si>
  <si>
    <t>　　年齢調整前後の被保険者一人当たりの糖尿病医療費</t>
    <rPh sb="2" eb="4">
      <t>ネンレイ</t>
    </rPh>
    <rPh sb="4" eb="6">
      <t>チョウセイ</t>
    </rPh>
    <rPh sb="6" eb="8">
      <t>ゼンゴ</t>
    </rPh>
    <rPh sb="9" eb="13">
      <t>ヒホケンシャ</t>
    </rPh>
    <rPh sb="13" eb="15">
      <t>ヒトリ</t>
    </rPh>
    <rPh sb="15" eb="16">
      <t>ア</t>
    </rPh>
    <phoneticPr fontId="3"/>
  </si>
  <si>
    <t>年齢調整前
被保険者一人当たりの
糖尿病医療費(円)</t>
    <rPh sb="6" eb="10">
      <t>ヒホケンシャ</t>
    </rPh>
    <rPh sb="10" eb="12">
      <t>ヒトリ</t>
    </rPh>
    <rPh sb="12" eb="13">
      <t>ア</t>
    </rPh>
    <rPh sb="24" eb="25">
      <t>エン</t>
    </rPh>
    <phoneticPr fontId="3"/>
  </si>
  <si>
    <t>年齢調整後
被保険者一人当たりの
糖尿病医療費(円)</t>
    <rPh sb="4" eb="5">
      <t>ゴ</t>
    </rPh>
    <rPh sb="6" eb="10">
      <t>ヒホケンシャ</t>
    </rPh>
    <rPh sb="10" eb="12">
      <t>ヒトリ</t>
    </rPh>
    <rPh sb="12" eb="13">
      <t>ア</t>
    </rPh>
    <rPh sb="20" eb="23">
      <t>イリョウヒ</t>
    </rPh>
    <rPh sb="24" eb="25">
      <t>エン</t>
    </rPh>
    <phoneticPr fontId="3"/>
  </si>
  <si>
    <t>年齢調整前被保険者一人当たりの糖尿病医療費</t>
    <rPh sb="5" eb="9">
      <t>ヒホケンシャ</t>
    </rPh>
    <rPh sb="9" eb="11">
      <t>ヒトリ</t>
    </rPh>
    <rPh sb="11" eb="12">
      <t>ア</t>
    </rPh>
    <phoneticPr fontId="3"/>
  </si>
  <si>
    <t>年齢調整後被保険者一人当たりの糖尿病医療費</t>
    <rPh sb="4" eb="5">
      <t>ゴ</t>
    </rPh>
    <rPh sb="5" eb="9">
      <t>ヒホケンシャ</t>
    </rPh>
    <rPh sb="9" eb="11">
      <t>ヒトリ</t>
    </rPh>
    <rPh sb="11" eb="12">
      <t>ア</t>
    </rPh>
    <rPh sb="18" eb="21">
      <t>イリョウヒ</t>
    </rPh>
    <phoneticPr fontId="3"/>
  </si>
  <si>
    <t>年齢調整前
被保険者一人当たりの
糖尿病医療費(円)</t>
    <rPh sb="6" eb="10">
      <t>ヒホケンシャ</t>
    </rPh>
    <rPh sb="10" eb="12">
      <t>ヒトリ</t>
    </rPh>
    <rPh sb="12" eb="13">
      <t>ア</t>
    </rPh>
    <rPh sb="20" eb="22">
      <t>イリョウ</t>
    </rPh>
    <rPh sb="22" eb="23">
      <t>ヒ</t>
    </rPh>
    <rPh sb="24" eb="25">
      <t>エン</t>
    </rPh>
    <phoneticPr fontId="3"/>
  </si>
  <si>
    <t>年齢調整後
被保険者一人当たりの
糖尿病医療費(円)</t>
    <rPh sb="4" eb="5">
      <t>ゴ</t>
    </rPh>
    <rPh sb="6" eb="10">
      <t>ヒホケンシャ</t>
    </rPh>
    <rPh sb="10" eb="12">
      <t>ヒトリ</t>
    </rPh>
    <rPh sb="12" eb="13">
      <t>ア</t>
    </rPh>
    <rPh sb="20" eb="22">
      <t>イリョウ</t>
    </rPh>
    <rPh sb="22" eb="23">
      <t>ヒ</t>
    </rPh>
    <rPh sb="24" eb="25">
      <t>エン</t>
    </rPh>
    <phoneticPr fontId="3"/>
  </si>
  <si>
    <t>年齢調整前被保険者一人当たりの糖尿病医療費</t>
    <rPh sb="5" eb="9">
      <t>ヒホケンシャ</t>
    </rPh>
    <rPh sb="9" eb="11">
      <t>ヒトリ</t>
    </rPh>
    <rPh sb="11" eb="12">
      <t>ア</t>
    </rPh>
    <rPh sb="18" eb="20">
      <t>イリョウ</t>
    </rPh>
    <rPh sb="20" eb="21">
      <t>ヒ</t>
    </rPh>
    <phoneticPr fontId="3"/>
  </si>
  <si>
    <t>年齢調整後被保険者一人当たりの糖尿病医療費</t>
    <rPh sb="4" eb="5">
      <t>ゴ</t>
    </rPh>
    <rPh sb="5" eb="9">
      <t>ヒホケンシャ</t>
    </rPh>
    <rPh sb="9" eb="11">
      <t>ヒトリ</t>
    </rPh>
    <rPh sb="11" eb="12">
      <t>ア</t>
    </rPh>
    <rPh sb="18" eb="20">
      <t>イリョウ</t>
    </rPh>
    <rPh sb="20" eb="21">
      <t>ヒ</t>
    </rPh>
    <phoneticPr fontId="3"/>
  </si>
  <si>
    <t>　　年齢調整前後の被保険者一人当たりの脂質異常症医療費</t>
    <rPh sb="2" eb="4">
      <t>ネンレイ</t>
    </rPh>
    <rPh sb="4" eb="6">
      <t>チョウセイ</t>
    </rPh>
    <rPh sb="6" eb="8">
      <t>ゼンゴ</t>
    </rPh>
    <phoneticPr fontId="3"/>
  </si>
  <si>
    <t>年齢調整前
被保険者一人当たりの
脂質異常症医療費(円)</t>
    <rPh sb="6" eb="10">
      <t>ヒホケンシャ</t>
    </rPh>
    <rPh sb="10" eb="12">
      <t>ヒトリ</t>
    </rPh>
    <rPh sb="12" eb="13">
      <t>ア</t>
    </rPh>
    <rPh sb="26" eb="27">
      <t>エン</t>
    </rPh>
    <phoneticPr fontId="3"/>
  </si>
  <si>
    <t>年齢調整後
被保険者一人当たりの
脂質異常症医療費(円)</t>
    <rPh sb="4" eb="5">
      <t>ゴ</t>
    </rPh>
    <rPh sb="6" eb="10">
      <t>ヒホケンシャ</t>
    </rPh>
    <rPh sb="10" eb="12">
      <t>ヒトリ</t>
    </rPh>
    <rPh sb="12" eb="13">
      <t>ア</t>
    </rPh>
    <rPh sb="22" eb="25">
      <t>イリョウヒ</t>
    </rPh>
    <rPh sb="26" eb="27">
      <t>エン</t>
    </rPh>
    <phoneticPr fontId="3"/>
  </si>
  <si>
    <t>年齢調整前被保険者一人当たりの脂質異常症医療費</t>
    <rPh sb="5" eb="9">
      <t>ヒホケンシャ</t>
    </rPh>
    <rPh sb="9" eb="11">
      <t>ヒトリ</t>
    </rPh>
    <rPh sb="11" eb="12">
      <t>ア</t>
    </rPh>
    <phoneticPr fontId="3"/>
  </si>
  <si>
    <t>年齢調整後被保険者一人当たりの脂質異常症医療費</t>
    <rPh sb="4" eb="5">
      <t>ゴ</t>
    </rPh>
    <rPh sb="5" eb="9">
      <t>ヒホケンシャ</t>
    </rPh>
    <rPh sb="9" eb="11">
      <t>ヒトリ</t>
    </rPh>
    <rPh sb="11" eb="12">
      <t>ア</t>
    </rPh>
    <rPh sb="20" eb="23">
      <t>イリョウヒ</t>
    </rPh>
    <phoneticPr fontId="3"/>
  </si>
  <si>
    <t>市区町村</t>
    <phoneticPr fontId="3"/>
  </si>
  <si>
    <t>年齢調整前
被保険者一人当たりの
脂質異常症医療費(円)</t>
    <rPh sb="6" eb="10">
      <t>ヒホケンシャ</t>
    </rPh>
    <rPh sb="10" eb="12">
      <t>ヒトリ</t>
    </rPh>
    <rPh sb="12" eb="13">
      <t>ア</t>
    </rPh>
    <rPh sb="22" eb="24">
      <t>イリョウ</t>
    </rPh>
    <rPh sb="24" eb="25">
      <t>ヒ</t>
    </rPh>
    <rPh sb="26" eb="27">
      <t>エン</t>
    </rPh>
    <phoneticPr fontId="3"/>
  </si>
  <si>
    <t>年齢調整後
被保険者一人当たりの
脂質異常症医療費(円)</t>
    <rPh sb="4" eb="5">
      <t>ゴ</t>
    </rPh>
    <rPh sb="6" eb="10">
      <t>ヒホケンシャ</t>
    </rPh>
    <rPh sb="10" eb="12">
      <t>ヒトリ</t>
    </rPh>
    <rPh sb="12" eb="13">
      <t>ア</t>
    </rPh>
    <rPh sb="22" eb="24">
      <t>イリョウ</t>
    </rPh>
    <rPh sb="24" eb="25">
      <t>ヒ</t>
    </rPh>
    <rPh sb="26" eb="27">
      <t>エン</t>
    </rPh>
    <phoneticPr fontId="3"/>
  </si>
  <si>
    <t>年齢調整前被保険者一人当たりの脂質異常症医療費</t>
    <rPh sb="5" eb="9">
      <t>ヒホケンシャ</t>
    </rPh>
    <rPh sb="9" eb="11">
      <t>ヒトリ</t>
    </rPh>
    <rPh sb="11" eb="12">
      <t>ア</t>
    </rPh>
    <rPh sb="20" eb="22">
      <t>イリョウ</t>
    </rPh>
    <rPh sb="22" eb="23">
      <t>ヒ</t>
    </rPh>
    <phoneticPr fontId="3"/>
  </si>
  <si>
    <t>年齢調整後被保険者一人当たりの脂質異常症医療費</t>
    <rPh sb="4" eb="5">
      <t>ゴ</t>
    </rPh>
    <rPh sb="5" eb="9">
      <t>ヒホケンシャ</t>
    </rPh>
    <rPh sb="9" eb="11">
      <t>ヒトリ</t>
    </rPh>
    <rPh sb="11" eb="12">
      <t>ア</t>
    </rPh>
    <rPh sb="20" eb="22">
      <t>イリョウ</t>
    </rPh>
    <rPh sb="22" eb="23">
      <t>ヒ</t>
    </rPh>
    <phoneticPr fontId="3"/>
  </si>
  <si>
    <t>　　年齢調整前後の被保険者一人当たりの高血圧性疾患医療費</t>
    <rPh sb="2" eb="4">
      <t>ネンレイ</t>
    </rPh>
    <rPh sb="4" eb="6">
      <t>チョウセイ</t>
    </rPh>
    <rPh sb="6" eb="8">
      <t>ゼンゴ</t>
    </rPh>
    <phoneticPr fontId="3"/>
  </si>
  <si>
    <t>年齢調整前
被保険者一人当たりの
高血圧性疾患医療費(円)</t>
    <rPh sb="6" eb="10">
      <t>ヒホケンシャ</t>
    </rPh>
    <rPh sb="10" eb="12">
      <t>ヒトリ</t>
    </rPh>
    <rPh sb="12" eb="13">
      <t>ア</t>
    </rPh>
    <rPh sb="27" eb="28">
      <t>エン</t>
    </rPh>
    <phoneticPr fontId="3"/>
  </si>
  <si>
    <t>年齢調整後
被保険者一人当たりの
高血圧性疾患医療費(円)</t>
    <rPh sb="4" eb="5">
      <t>ゴ</t>
    </rPh>
    <rPh sb="6" eb="10">
      <t>ヒホケンシャ</t>
    </rPh>
    <rPh sb="10" eb="12">
      <t>ヒトリ</t>
    </rPh>
    <rPh sb="12" eb="13">
      <t>ア</t>
    </rPh>
    <rPh sb="23" eb="26">
      <t>イリョウヒ</t>
    </rPh>
    <rPh sb="27" eb="28">
      <t>エン</t>
    </rPh>
    <phoneticPr fontId="3"/>
  </si>
  <si>
    <t>年齢調整前被保険者一人当たりの高血圧性疾患医療費</t>
    <rPh sb="5" eb="9">
      <t>ヒホケンシャ</t>
    </rPh>
    <rPh sb="9" eb="11">
      <t>ヒトリ</t>
    </rPh>
    <rPh sb="11" eb="12">
      <t>ア</t>
    </rPh>
    <phoneticPr fontId="3"/>
  </si>
  <si>
    <t>年齢調整後被保険者一人当たりの高血圧性疾患医療費</t>
    <rPh sb="4" eb="5">
      <t>ゴ</t>
    </rPh>
    <rPh sb="5" eb="9">
      <t>ヒホケンシャ</t>
    </rPh>
    <rPh sb="9" eb="11">
      <t>ヒトリ</t>
    </rPh>
    <rPh sb="11" eb="12">
      <t>ア</t>
    </rPh>
    <rPh sb="21" eb="24">
      <t>イリョウヒ</t>
    </rPh>
    <phoneticPr fontId="3"/>
  </si>
  <si>
    <t>年齢調整前
被保険者一人当たりの
高血圧性疾患医療費(円)</t>
    <rPh sb="6" eb="10">
      <t>ヒホケンシャ</t>
    </rPh>
    <rPh sb="10" eb="12">
      <t>ヒトリ</t>
    </rPh>
    <rPh sb="12" eb="13">
      <t>ア</t>
    </rPh>
    <rPh sb="23" eb="25">
      <t>イリョウ</t>
    </rPh>
    <rPh sb="25" eb="26">
      <t>ヒ</t>
    </rPh>
    <rPh sb="27" eb="28">
      <t>エン</t>
    </rPh>
    <phoneticPr fontId="3"/>
  </si>
  <si>
    <t>年齢調整後
被保険者一人当たりの
高血圧性疾患医療費(円)</t>
    <rPh sb="4" eb="5">
      <t>ゴ</t>
    </rPh>
    <rPh sb="6" eb="10">
      <t>ヒホケンシャ</t>
    </rPh>
    <rPh sb="10" eb="12">
      <t>ヒトリ</t>
    </rPh>
    <rPh sb="12" eb="13">
      <t>ア</t>
    </rPh>
    <rPh sb="23" eb="25">
      <t>イリョウ</t>
    </rPh>
    <rPh sb="25" eb="26">
      <t>ヒ</t>
    </rPh>
    <rPh sb="27" eb="28">
      <t>エン</t>
    </rPh>
    <phoneticPr fontId="3"/>
  </si>
  <si>
    <t>年齢調整前被保険者一人当たりの高血圧性疾患医療費</t>
    <rPh sb="5" eb="9">
      <t>ヒホケンシャ</t>
    </rPh>
    <rPh sb="9" eb="11">
      <t>ヒトリ</t>
    </rPh>
    <rPh sb="11" eb="12">
      <t>ア</t>
    </rPh>
    <rPh sb="21" eb="23">
      <t>イリョウ</t>
    </rPh>
    <rPh sb="23" eb="24">
      <t>ヒ</t>
    </rPh>
    <phoneticPr fontId="3"/>
  </si>
  <si>
    <t>年齢調整後被保険者一人当たりの高血圧性疾患医療費</t>
    <rPh sb="4" eb="5">
      <t>ゴ</t>
    </rPh>
    <rPh sb="5" eb="9">
      <t>ヒホケンシャ</t>
    </rPh>
    <rPh sb="9" eb="11">
      <t>ヒトリ</t>
    </rPh>
    <rPh sb="11" eb="12">
      <t>ア</t>
    </rPh>
    <rPh sb="21" eb="23">
      <t>イリョウ</t>
    </rPh>
    <rPh sb="23" eb="24">
      <t>ヒ</t>
    </rPh>
    <phoneticPr fontId="3"/>
  </si>
  <si>
    <t>　　生活習慣病患者割合</t>
  </si>
  <si>
    <t>　　地区別</t>
  </si>
  <si>
    <t>　　患者一人当たりの生活習慣病医療費</t>
    <rPh sb="10" eb="12">
      <t>セイカツ</t>
    </rPh>
    <rPh sb="12" eb="14">
      <t>シュウカン</t>
    </rPh>
    <rPh sb="14" eb="15">
      <t>ビョウ</t>
    </rPh>
    <rPh sb="15" eb="18">
      <t>イリョウヒ</t>
    </rPh>
    <phoneticPr fontId="3"/>
  </si>
  <si>
    <t>　　市区町村別</t>
  </si>
  <si>
    <t>患者一人当たりの医療費(円)</t>
    <phoneticPr fontId="3"/>
  </si>
  <si>
    <t>データ化範囲(分析対象)…入院(DPCを含む)、入院外、調剤の電子レセプト。</t>
  </si>
  <si>
    <t>患者一人当たりの
生活習慣病医療費(円)</t>
    <rPh sb="0" eb="2">
      <t>カンジャ</t>
    </rPh>
    <rPh sb="2" eb="4">
      <t>ヒトリ</t>
    </rPh>
    <rPh sb="4" eb="5">
      <t>ア</t>
    </rPh>
    <rPh sb="9" eb="11">
      <t>セイカツ</t>
    </rPh>
    <rPh sb="11" eb="13">
      <t>シュウカン</t>
    </rPh>
    <rPh sb="13" eb="14">
      <t>ビョウ</t>
    </rPh>
    <rPh sb="14" eb="17">
      <t>イリョウヒ</t>
    </rPh>
    <rPh sb="18" eb="19">
      <t>エン</t>
    </rPh>
    <phoneticPr fontId="3"/>
  </si>
  <si>
    <t>データ化範囲(分析対象)…入院(DPCを含む)、入院外、調剤の電子レセプト。対象診療年月は平成31年4月～令和2年3月診療分(12カ月分)。</t>
  </si>
  <si>
    <t>年齢基準日…令和2年3月31日時点。</t>
  </si>
  <si>
    <t>　　生活習慣病疾病別の患者一人当たりの医療費</t>
    <rPh sb="11" eb="13">
      <t>カンジャ</t>
    </rPh>
    <rPh sb="13" eb="15">
      <t>ヒトリ</t>
    </rPh>
    <rPh sb="15" eb="16">
      <t>ア</t>
    </rPh>
    <rPh sb="19" eb="22">
      <t>イリョウヒ</t>
    </rPh>
    <phoneticPr fontId="3"/>
  </si>
  <si>
    <t>　　生活習慣病疾病別の医療費割合</t>
    <rPh sb="14" eb="16">
      <t>ワリアイ</t>
    </rPh>
    <phoneticPr fontId="3"/>
  </si>
  <si>
    <t>以上</t>
    <rPh sb="0" eb="2">
      <t>イジョウ</t>
    </rPh>
    <phoneticPr fontId="5"/>
  </si>
  <si>
    <t>以下</t>
    <rPh sb="0" eb="2">
      <t>イカ</t>
    </rPh>
    <phoneticPr fontId="5"/>
  </si>
  <si>
    <t>未満</t>
    <rPh sb="0" eb="2">
      <t>ミマン</t>
    </rPh>
    <phoneticPr fontId="5"/>
  </si>
  <si>
    <t>　　　　　　　　　　　　対象診療年月は平成31年4月～令和2年3月診療分(12カ月分)。</t>
    <phoneticPr fontId="3"/>
  </si>
  <si>
    <t>　　　　　　　　　　　　対象診療年月は平成31年4月～令和2年3月診療分(12カ月分)。</t>
    <phoneticPr fontId="3"/>
  </si>
  <si>
    <t>　　年齢調整前後の被保険者一人当たりの生活習慣病医療費</t>
    <phoneticPr fontId="3"/>
  </si>
  <si>
    <t>生活習慣病患者割合(%)
(被保険者数に占める割合)</t>
    <rPh sb="0" eb="2">
      <t>セイカツ</t>
    </rPh>
    <rPh sb="2" eb="4">
      <t>シュウカン</t>
    </rPh>
    <rPh sb="4" eb="5">
      <t>ビョウ</t>
    </rPh>
    <rPh sb="5" eb="7">
      <t>カンジャ</t>
    </rPh>
    <rPh sb="7" eb="9">
      <t>ワリアイ</t>
    </rPh>
    <rPh sb="14" eb="18">
      <t>ヒホケンシャ</t>
    </rPh>
    <rPh sb="18" eb="19">
      <t>スウ</t>
    </rPh>
    <rPh sb="20" eb="21">
      <t>シ</t>
    </rPh>
    <rPh sb="23" eb="25">
      <t>ワリアイ</t>
    </rPh>
    <phoneticPr fontId="3"/>
  </si>
  <si>
    <t>　　生活習慣病疾病別の医療費構成比</t>
    <rPh sb="2" eb="4">
      <t>セイカツ</t>
    </rPh>
    <rPh sb="4" eb="6">
      <t>シュウカン</t>
    </rPh>
    <rPh sb="6" eb="7">
      <t>ビョウ</t>
    </rPh>
    <rPh sb="7" eb="9">
      <t>シッペイ</t>
    </rPh>
    <rPh sb="9" eb="10">
      <t>ベツ</t>
    </rPh>
    <rPh sb="11" eb="14">
      <t>イリョウヒ</t>
    </rPh>
    <rPh sb="14" eb="17">
      <t>コウセイヒ</t>
    </rPh>
    <phoneticPr fontId="3"/>
  </si>
  <si>
    <t>生活習慣病
患者割合(%)
(被保険者数に占める割合)</t>
    <phoneticPr fontId="3"/>
  </si>
  <si>
    <t>生活習慣病…厚生労働省｢特定健康診査等実施計画作成の手引き(第2版)｣に記載された疾病中分類を生活習慣病の疾病項目としている。</t>
    <rPh sb="0" eb="2">
      <t>セイカツ</t>
    </rPh>
    <rPh sb="2" eb="4">
      <t>シュウカン</t>
    </rPh>
    <rPh sb="4" eb="5">
      <t>ビョウ</t>
    </rPh>
    <phoneticPr fontId="3"/>
  </si>
  <si>
    <t>　　　　　　中分類の「0402 糖尿病」「0403 脂質異常症」「0901 高血圧性疾患」「0902 虚血性心疾患」「0904 くも膜下出血」「0905 脳内出血」</t>
    <phoneticPr fontId="3"/>
  </si>
  <si>
    <t>　　　　　 「0906 脳梗塞」「0907 脳動脈硬化(症)」「0909 動脈硬化(症)」「1402 腎不全」としている。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</si>
</sst>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quot;#,##0_);[Red]\(&quot;¥&quot;#,##0\)"/>
    <numFmt numFmtId="177" formatCode="#,##0_ "/>
    <numFmt numFmtId="178" formatCode="#,##0_ ;[Red]\-#,##0\ "/>
    <numFmt numFmtId="179" formatCode="0.0%"/>
    <numFmt numFmtId="180" formatCode="0_ "/>
    <numFmt numFmtId="181" formatCode="#,##0&quot;円&quot;"/>
  </numFmts>
  <fonts count="46">
    <font>
      <sz val="11"/>
      <color theme="1"/>
      <name val="ＭＳ Ｐゴシック"/>
      <family val="2"/>
      <charset val="128"/>
      <scheme val="minor"/>
    </font>
    <font>
      <sz val="11"/>
      <color theme="1"/>
      <name val="ＭＳ Ｐゴシック"/>
      <family val="2"/>
      <charset val="128"/>
      <scheme val="minor"/>
    </font>
    <font>
      <sz val="11"/>
      <color rgb="FF006100"/>
      <name val="ＭＳ Ｐゴシック"/>
      <family val="2"/>
      <charset val="128"/>
      <scheme val="minor"/>
    </font>
    <font>
      <sz val="6"/>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theme="1"/>
      <name val="ＭＳ Ｐゴシック"/>
      <family val="3"/>
      <charset val="128"/>
      <scheme val="minor"/>
    </font>
    <font>
      <sz val="11"/>
      <color theme="1"/>
      <name val="ＭＳ 明朝"/>
      <family val="2"/>
      <charset val="128"/>
    </font>
    <font>
      <sz val="11"/>
      <color theme="1"/>
      <name val="ＭＳ Ｐゴシック"/>
      <family val="2"/>
      <scheme val="minor"/>
    </font>
    <font>
      <sz val="11"/>
      <color indexed="52"/>
      <name val="ＭＳ Ｐゴシック"/>
      <family val="3"/>
      <charset val="128"/>
    </font>
    <font>
      <sz val="11"/>
      <color indexed="20"/>
      <name val="ＭＳ Ｐゴシック"/>
      <family val="3"/>
      <charset val="128"/>
    </font>
    <font>
      <sz val="11"/>
      <color rgb="FF9C0006"/>
      <name val="ＭＳ Ｐゴシック"/>
      <family val="3"/>
      <charset val="128"/>
      <scheme val="minor"/>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theme="3"/>
      <name val="ＭＳ ゴシック"/>
      <family val="2"/>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9"/>
      <color theme="1"/>
      <name val="ＭＳ ゴシック"/>
      <family val="2"/>
      <charset val="128"/>
    </font>
    <font>
      <sz val="11"/>
      <color indexed="62"/>
      <name val="ＭＳ Ｐゴシック"/>
      <family val="3"/>
      <charset val="128"/>
    </font>
    <font>
      <sz val="11"/>
      <color theme="1"/>
      <name val="ＦＡ 明朝"/>
      <family val="2"/>
      <charset val="128"/>
    </font>
    <font>
      <sz val="11"/>
      <color indexed="17"/>
      <name val="ＭＳ Ｐゴシック"/>
      <family val="3"/>
      <charset val="128"/>
    </font>
    <font>
      <sz val="11"/>
      <color rgb="FF006100"/>
      <name val="ＭＳ Ｐゴシック"/>
      <family val="3"/>
      <charset val="128"/>
      <scheme val="minor"/>
    </font>
    <font>
      <sz val="6"/>
      <name val="ＭＳ Ｐゴシック"/>
      <family val="3"/>
      <charset val="128"/>
    </font>
    <font>
      <sz val="11"/>
      <color theme="1"/>
      <name val="ＭＳ ゴシック"/>
      <family val="3"/>
      <charset val="128"/>
    </font>
    <font>
      <sz val="10"/>
      <color theme="1"/>
      <name val="ＭＳ Ｐ明朝"/>
      <family val="1"/>
      <charset val="128"/>
    </font>
    <font>
      <sz val="11"/>
      <color theme="1"/>
      <name val="ＭＳ Ｐ明朝"/>
      <family val="2"/>
      <charset val="128"/>
    </font>
    <font>
      <u/>
      <sz val="11"/>
      <color theme="10"/>
      <name val="ＭＳ Ｐゴシック"/>
      <family val="2"/>
      <charset val="128"/>
      <scheme val="minor"/>
    </font>
    <font>
      <sz val="14"/>
      <name val="ＭＳ 明朝"/>
      <family val="1"/>
      <charset val="128"/>
    </font>
    <font>
      <sz val="11"/>
      <color theme="1"/>
      <name val="ＭＳ 明朝"/>
      <family val="1"/>
      <charset val="128"/>
    </font>
    <font>
      <sz val="10"/>
      <color theme="1"/>
      <name val="ＭＳ 明朝"/>
      <family val="1"/>
      <charset val="128"/>
    </font>
    <font>
      <b/>
      <sz val="8"/>
      <color theme="1"/>
      <name val="ＭＳ 明朝"/>
      <family val="1"/>
      <charset val="128"/>
    </font>
    <font>
      <sz val="11"/>
      <color rgb="FFFF0000"/>
      <name val="ＭＳ 明朝"/>
      <family val="1"/>
      <charset val="128"/>
    </font>
    <font>
      <sz val="9"/>
      <color theme="1"/>
      <name val="ＭＳ 明朝"/>
      <family val="1"/>
      <charset val="128"/>
    </font>
    <font>
      <sz val="10"/>
      <name val="ＭＳ 明朝"/>
      <family val="1"/>
      <charset val="128"/>
    </font>
    <font>
      <sz val="11"/>
      <name val="ＭＳ 明朝"/>
      <family val="1"/>
      <charset val="128"/>
    </font>
    <font>
      <b/>
      <sz val="9"/>
      <color theme="1"/>
      <name val="ＭＳ 明朝"/>
      <family val="1"/>
      <charset val="128"/>
    </font>
    <font>
      <b/>
      <sz val="9"/>
      <name val="ＭＳ 明朝"/>
      <family val="1"/>
      <charset val="128"/>
    </font>
    <font>
      <sz val="9"/>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rgb="FFFAA0A0"/>
        <bgColor indexed="64"/>
      </patternFill>
    </fill>
    <fill>
      <patternFill patternType="solid">
        <fgColor rgb="FFFAD2AA"/>
        <bgColor indexed="64"/>
      </patternFill>
    </fill>
    <fill>
      <patternFill patternType="solid">
        <fgColor rgb="FFFFFFC0"/>
        <bgColor indexed="64"/>
      </patternFill>
    </fill>
    <fill>
      <patternFill patternType="solid">
        <fgColor rgb="FFC8FAC8"/>
        <bgColor indexed="64"/>
      </patternFill>
    </fill>
    <fill>
      <patternFill patternType="solid">
        <fgColor rgb="FFC8C8FA"/>
        <bgColor indexed="64"/>
      </patternFill>
    </fill>
  </fills>
  <borders count="63">
    <border>
      <left/>
      <right/>
      <top/>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double">
        <color indexed="64"/>
      </top>
      <bottom style="thin">
        <color indexed="64"/>
      </bottom>
      <diagonal/>
    </border>
    <border diagonalUp="1">
      <left style="dotted">
        <color indexed="64"/>
      </left>
      <right style="thin">
        <color indexed="64"/>
      </right>
      <top style="double">
        <color indexed="64"/>
      </top>
      <bottom style="thin">
        <color indexed="64"/>
      </bottom>
      <diagonal style="thin">
        <color indexed="64"/>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diagonal/>
    </border>
    <border diagonalUp="1">
      <left style="dotted">
        <color indexed="64"/>
      </left>
      <right style="dotted">
        <color indexed="64"/>
      </right>
      <top style="double">
        <color indexed="64"/>
      </top>
      <bottom style="thin">
        <color indexed="64"/>
      </bottom>
      <diagonal style="thin">
        <color indexed="64"/>
      </diagonal>
    </border>
    <border>
      <left style="dotted">
        <color indexed="64"/>
      </left>
      <right style="dotted">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hair">
        <color indexed="64"/>
      </bottom>
      <diagonal/>
    </border>
    <border>
      <left/>
      <right style="thin">
        <color indexed="64"/>
      </right>
      <top style="double">
        <color indexed="64"/>
      </top>
      <bottom style="hair">
        <color indexed="64"/>
      </bottom>
      <diagonal/>
    </border>
    <border>
      <left/>
      <right style="thin">
        <color indexed="64"/>
      </right>
      <top style="hair">
        <color indexed="64"/>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thin">
        <color rgb="FF808080"/>
      </left>
      <right/>
      <top style="thin">
        <color rgb="FF808080"/>
      </top>
      <bottom/>
      <diagonal/>
    </border>
    <border>
      <left/>
      <right/>
      <top style="thin">
        <color rgb="FF808080"/>
      </top>
      <bottom/>
      <diagonal/>
    </border>
    <border>
      <left/>
      <right style="thin">
        <color rgb="FF808080"/>
      </right>
      <top style="thin">
        <color rgb="FF808080"/>
      </top>
      <bottom/>
      <diagonal/>
    </border>
    <border>
      <left style="thin">
        <color rgb="FF808080"/>
      </left>
      <right/>
      <top/>
      <bottom/>
      <diagonal/>
    </border>
    <border>
      <left/>
      <right style="thin">
        <color rgb="FF808080"/>
      </right>
      <top/>
      <bottom/>
      <diagonal/>
    </border>
    <border>
      <left style="thin">
        <color rgb="FF808080"/>
      </left>
      <right/>
      <top/>
      <bottom style="thin">
        <color rgb="FF808080"/>
      </bottom>
      <diagonal/>
    </border>
    <border>
      <left/>
      <right/>
      <top/>
      <bottom style="thin">
        <color rgb="FF808080"/>
      </bottom>
      <diagonal/>
    </border>
    <border>
      <left/>
      <right style="thin">
        <color rgb="FF808080"/>
      </right>
      <top/>
      <bottom style="thin">
        <color rgb="FF808080"/>
      </bottom>
      <diagonal/>
    </border>
  </borders>
  <cellStyleXfs count="1745">
    <xf numFmtId="0" fontId="0" fillId="0" borderId="0">
      <alignment vertical="center"/>
    </xf>
    <xf numFmtId="38" fontId="1" fillId="0" borderId="0" applyFont="0" applyFill="0" applyBorder="0" applyAlignment="0" applyProtection="0">
      <alignment vertical="center"/>
    </xf>
    <xf numFmtId="0" fontId="4" fillId="0" borderId="0"/>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9" fontId="10" fillId="0" borderId="0" applyFont="0" applyFill="0" applyBorder="0" applyAlignment="0" applyProtection="0">
      <alignment vertical="center"/>
    </xf>
    <xf numFmtId="9" fontId="5"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1" fillId="0" borderId="0" applyFont="0" applyFill="0" applyBorder="0" applyAlignment="0" applyProtection="0">
      <alignment vertical="center"/>
    </xf>
    <xf numFmtId="9" fontId="12" fillId="0" borderId="0" applyFont="0" applyFill="0" applyBorder="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4" borderId="2"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5" fillId="3"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38" fontId="12" fillId="0" borderId="0" applyFont="0" applyFill="0" applyBorder="0" applyAlignment="0" applyProtection="0">
      <alignment vertical="center"/>
    </xf>
    <xf numFmtId="38" fontId="5" fillId="0" borderId="0" applyFont="0" applyFill="0" applyBorder="0" applyAlignment="0" applyProtection="0">
      <alignment vertical="center"/>
    </xf>
    <xf numFmtId="38" fontId="1" fillId="0" borderId="0" applyFont="0" applyFill="0" applyBorder="0" applyAlignment="0" applyProtection="0">
      <alignment vertical="center"/>
    </xf>
    <xf numFmtId="38" fontId="12"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1" fillId="0" borderId="0" applyFont="0" applyFill="0" applyBorder="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1" fillId="0" borderId="1"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176" fontId="4" fillId="0" borderId="0" applyFont="0" applyFill="0" applyBorder="0" applyAlignment="0" applyProtection="0">
      <alignment vertical="center"/>
    </xf>
    <xf numFmtId="176" fontId="1" fillId="0" borderId="0" applyFont="0" applyFill="0" applyBorder="0" applyAlignment="0" applyProtection="0">
      <alignment vertical="center"/>
    </xf>
    <xf numFmtId="176" fontId="25" fillId="0" borderId="0" applyFont="0" applyFill="0" applyBorder="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0"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0"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alignment vertical="center"/>
    </xf>
    <xf numFmtId="0" fontId="4" fillId="0" borderId="0">
      <alignment vertical="center"/>
    </xf>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0"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11" fillId="0" borderId="0">
      <alignment vertical="center"/>
    </xf>
    <xf numFmtId="0" fontId="1" fillId="0" borderId="0">
      <alignment vertical="center"/>
    </xf>
    <xf numFmtId="0" fontId="11" fillId="0" borderId="0">
      <alignment vertical="center"/>
    </xf>
    <xf numFmtId="0" fontId="11" fillId="0" borderId="0">
      <alignment vertical="center"/>
    </xf>
    <xf numFmtId="0" fontId="27" fillId="0" borderId="0">
      <alignment vertical="center"/>
    </xf>
    <xf numFmtId="0" fontId="4" fillId="0" borderId="0"/>
    <xf numFmtId="0" fontId="1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1" fillId="0" borderId="0">
      <alignment vertical="center"/>
    </xf>
    <xf numFmtId="0" fontId="4" fillId="0" borderId="0">
      <alignment vertical="center"/>
    </xf>
    <xf numFmtId="0" fontId="1" fillId="0" borderId="0">
      <alignment vertical="center"/>
    </xf>
    <xf numFmtId="0" fontId="10"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0"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9" fillId="2" borderId="0" applyNumberFormat="0" applyBorder="0" applyAlignment="0" applyProtection="0">
      <alignment vertical="center"/>
    </xf>
    <xf numFmtId="0" fontId="2" fillId="2"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 fillId="0" borderId="0"/>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15" fillId="3" borderId="0" applyNumberFormat="0" applyBorder="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4" fillId="0" borderId="0" applyFont="0" applyFill="0" applyBorder="0" applyAlignment="0" applyProtection="0"/>
    <xf numFmtId="38" fontId="5" fillId="0" borderId="0" applyFont="0" applyFill="0" applyBorder="0" applyAlignment="0" applyProtection="0">
      <alignment vertical="center"/>
    </xf>
    <xf numFmtId="38" fontId="1" fillId="0" borderId="0" applyFont="0" applyFill="0" applyBorder="0" applyAlignment="0" applyProtection="0">
      <alignment vertical="center"/>
    </xf>
    <xf numFmtId="38" fontId="32" fillId="0" borderId="0" applyFont="0" applyFill="0" applyBorder="0" applyAlignment="0" applyProtection="0">
      <alignment vertical="center"/>
    </xf>
    <xf numFmtId="38" fontId="33"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1" fillId="0" borderId="0">
      <alignment vertical="center"/>
    </xf>
    <xf numFmtId="0" fontId="1" fillId="0" borderId="0">
      <alignment vertical="center"/>
    </xf>
    <xf numFmtId="0" fontId="1" fillId="0" borderId="0">
      <alignment vertical="center"/>
    </xf>
    <xf numFmtId="9" fontId="12" fillId="0" borderId="0" applyFont="0" applyFill="0" applyBorder="0" applyAlignment="0" applyProtection="0">
      <alignment vertical="center"/>
    </xf>
    <xf numFmtId="0" fontId="12" fillId="0" borderId="0"/>
    <xf numFmtId="0" fontId="31" fillId="0" borderId="0">
      <alignment vertical="center"/>
    </xf>
    <xf numFmtId="38" fontId="31" fillId="0" borderId="0" applyFont="0" applyFill="0" applyBorder="0" applyAlignment="0" applyProtection="0">
      <alignment vertical="center"/>
    </xf>
    <xf numFmtId="0" fontId="11" fillId="0" borderId="0">
      <alignment vertical="center"/>
    </xf>
    <xf numFmtId="0" fontId="33" fillId="0" borderId="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 fillId="0" borderId="0" applyFont="0" applyFill="0" applyBorder="0" applyAlignment="0" applyProtection="0">
      <alignment vertical="center"/>
    </xf>
    <xf numFmtId="0" fontId="34"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0" fillId="0" borderId="0">
      <alignment vertical="center"/>
    </xf>
    <xf numFmtId="0" fontId="1" fillId="0" borderId="0">
      <alignment vertical="center"/>
    </xf>
    <xf numFmtId="0" fontId="35" fillId="0" borderId="0"/>
    <xf numFmtId="0" fontId="28" fillId="7" borderId="0" applyNumberFormat="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1" fillId="0" borderId="0">
      <alignment vertical="center"/>
    </xf>
    <xf numFmtId="0" fontId="1" fillId="0" borderId="0">
      <alignment vertical="center"/>
    </xf>
    <xf numFmtId="0" fontId="3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15">
    <xf numFmtId="0" fontId="0" fillId="0" borderId="0" xfId="0">
      <alignment vertical="center"/>
    </xf>
    <xf numFmtId="0" fontId="37" fillId="0" borderId="0" xfId="0" applyFont="1" applyBorder="1">
      <alignment vertical="center"/>
    </xf>
    <xf numFmtId="179" fontId="37" fillId="0" borderId="0" xfId="0" applyNumberFormat="1" applyFont="1" applyBorder="1">
      <alignment vertical="center"/>
    </xf>
    <xf numFmtId="180" fontId="37" fillId="0" borderId="0" xfId="0" applyNumberFormat="1" applyFont="1" applyBorder="1">
      <alignment vertical="center"/>
    </xf>
    <xf numFmtId="0" fontId="36" fillId="0" borderId="0" xfId="0" applyFont="1">
      <alignment vertical="center"/>
    </xf>
    <xf numFmtId="0" fontId="37" fillId="27" borderId="3" xfId="0" applyFont="1" applyFill="1" applyBorder="1" applyAlignment="1">
      <alignment horizontal="center" vertical="center"/>
    </xf>
    <xf numFmtId="0" fontId="37" fillId="27" borderId="17" xfId="1551" applyFont="1" applyFill="1" applyBorder="1" applyAlignment="1">
      <alignment horizontal="center" vertical="center" wrapText="1"/>
    </xf>
    <xf numFmtId="0" fontId="37" fillId="27" borderId="3" xfId="1551" applyFont="1" applyFill="1" applyBorder="1" applyAlignment="1">
      <alignment horizontal="center" vertical="center"/>
    </xf>
    <xf numFmtId="0" fontId="37" fillId="27" borderId="4"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6" fillId="0" borderId="0" xfId="1551" applyFont="1">
      <alignment vertical="center"/>
    </xf>
    <xf numFmtId="0" fontId="36" fillId="0" borderId="0" xfId="1551" applyFont="1" applyAlignment="1">
      <alignment vertical="center"/>
    </xf>
    <xf numFmtId="0" fontId="39" fillId="0" borderId="0" xfId="1551" applyFont="1">
      <alignment vertical="center"/>
    </xf>
    <xf numFmtId="0" fontId="37" fillId="0" borderId="33" xfId="0" applyFont="1" applyBorder="1" applyAlignment="1">
      <alignment horizontal="center" vertical="center"/>
    </xf>
    <xf numFmtId="49" fontId="37" fillId="0" borderId="33" xfId="1554" applyNumberFormat="1" applyFont="1" applyFill="1" applyBorder="1" applyAlignment="1">
      <alignment horizontal="left" vertical="center" wrapText="1"/>
    </xf>
    <xf numFmtId="0" fontId="37" fillId="0" borderId="34" xfId="0" applyFont="1" applyBorder="1" applyAlignment="1">
      <alignment horizontal="center" vertical="center"/>
    </xf>
    <xf numFmtId="49" fontId="37" fillId="0" borderId="35" xfId="1554" applyNumberFormat="1" applyFont="1" applyFill="1" applyBorder="1" applyAlignment="1">
      <alignment horizontal="left" vertical="center" wrapText="1"/>
    </xf>
    <xf numFmtId="49" fontId="37" fillId="0" borderId="34" xfId="1554" applyNumberFormat="1" applyFont="1" applyFill="1" applyBorder="1" applyAlignment="1">
      <alignment horizontal="left" vertical="center" wrapText="1"/>
    </xf>
    <xf numFmtId="0" fontId="37" fillId="0" borderId="36" xfId="0" applyFont="1" applyBorder="1" applyAlignment="1">
      <alignment horizontal="center" vertical="center"/>
    </xf>
    <xf numFmtId="49" fontId="37" fillId="0" borderId="36" xfId="1554" applyNumberFormat="1" applyFont="1" applyFill="1" applyBorder="1" applyAlignment="1">
      <alignment horizontal="left" vertical="center" wrapText="1"/>
    </xf>
    <xf numFmtId="0" fontId="37" fillId="0" borderId="19" xfId="0" applyFont="1" applyBorder="1" applyAlignment="1">
      <alignment horizontal="centerContinuous" vertical="center"/>
    </xf>
    <xf numFmtId="0" fontId="37" fillId="0" borderId="18" xfId="0" applyFont="1" applyBorder="1" applyAlignment="1">
      <alignment horizontal="centerContinuous" vertical="center"/>
    </xf>
    <xf numFmtId="0" fontId="37" fillId="0" borderId="39" xfId="0" applyFont="1" applyBorder="1" applyAlignment="1">
      <alignment horizontal="centerContinuous" vertical="center"/>
    </xf>
    <xf numFmtId="0" fontId="37" fillId="0" borderId="40" xfId="0" applyFont="1" applyBorder="1" applyAlignment="1">
      <alignment horizontal="centerContinuous" vertical="center"/>
    </xf>
    <xf numFmtId="0" fontId="37" fillId="0" borderId="48" xfId="0" applyFont="1" applyBorder="1" applyAlignment="1">
      <alignment horizontal="center" vertical="center"/>
    </xf>
    <xf numFmtId="49" fontId="37" fillId="0" borderId="48" xfId="1554" applyNumberFormat="1" applyFont="1" applyFill="1" applyBorder="1" applyAlignment="1">
      <alignment horizontal="left" vertical="center" wrapText="1"/>
    </xf>
    <xf numFmtId="0" fontId="37" fillId="0" borderId="0" xfId="0" applyFont="1">
      <alignment vertical="center"/>
    </xf>
    <xf numFmtId="179" fontId="37" fillId="0" borderId="33" xfId="0" applyNumberFormat="1" applyFont="1" applyFill="1" applyBorder="1" applyAlignment="1">
      <alignment horizontal="right" vertical="center" shrinkToFit="1"/>
    </xf>
    <xf numFmtId="179" fontId="37" fillId="0" borderId="34" xfId="0" applyNumberFormat="1" applyFont="1" applyFill="1" applyBorder="1" applyAlignment="1">
      <alignment horizontal="right" vertical="center" shrinkToFit="1"/>
    </xf>
    <xf numFmtId="179" fontId="37" fillId="0" borderId="36" xfId="0" applyNumberFormat="1" applyFont="1" applyFill="1" applyBorder="1" applyAlignment="1">
      <alignment horizontal="right" vertical="center" shrinkToFit="1"/>
    </xf>
    <xf numFmtId="179" fontId="37" fillId="0" borderId="3" xfId="0" applyNumberFormat="1" applyFont="1" applyFill="1" applyBorder="1" applyAlignment="1">
      <alignment horizontal="right" vertical="center" shrinkToFit="1"/>
    </xf>
    <xf numFmtId="179" fontId="37" fillId="0" borderId="4" xfId="0" applyNumberFormat="1" applyFont="1" applyFill="1" applyBorder="1" applyAlignment="1">
      <alignment horizontal="right" vertical="center" shrinkToFit="1"/>
    </xf>
    <xf numFmtId="179" fontId="37" fillId="0" borderId="48" xfId="0" applyNumberFormat="1" applyFont="1" applyFill="1" applyBorder="1" applyAlignment="1">
      <alignment horizontal="right" vertical="center" shrinkToFit="1"/>
    </xf>
    <xf numFmtId="0" fontId="36" fillId="0" borderId="0" xfId="0" applyFont="1" applyBorder="1">
      <alignment vertical="center"/>
    </xf>
    <xf numFmtId="0" fontId="37" fillId="0" borderId="53" xfId="0" applyFont="1" applyFill="1" applyBorder="1" applyAlignment="1">
      <alignment vertical="center" wrapText="1"/>
    </xf>
    <xf numFmtId="0" fontId="37" fillId="0" borderId="54" xfId="0" applyFont="1" applyFill="1" applyBorder="1">
      <alignment vertical="center"/>
    </xf>
    <xf numFmtId="0" fontId="37" fillId="0" borderId="53" xfId="0" applyFont="1" applyFill="1" applyBorder="1" applyAlignment="1">
      <alignment vertical="center"/>
    </xf>
    <xf numFmtId="0" fontId="37" fillId="0" borderId="0" xfId="0" applyFont="1" applyFill="1" applyBorder="1" applyAlignment="1">
      <alignment vertical="center" wrapText="1"/>
    </xf>
    <xf numFmtId="179" fontId="37" fillId="0" borderId="0" xfId="0" applyNumberFormat="1" applyFont="1" applyFill="1" applyBorder="1">
      <alignment vertical="center"/>
    </xf>
    <xf numFmtId="178" fontId="37" fillId="0" borderId="7" xfId="1" applyNumberFormat="1" applyFont="1" applyFill="1" applyBorder="1" applyAlignment="1">
      <alignment horizontal="right" vertical="center" shrinkToFit="1"/>
    </xf>
    <xf numFmtId="0" fontId="36" fillId="0" borderId="0" xfId="0" applyFont="1" applyAlignment="1">
      <alignment vertical="center"/>
    </xf>
    <xf numFmtId="0" fontId="36" fillId="0" borderId="0" xfId="0" applyFont="1" applyFill="1">
      <alignment vertical="center"/>
    </xf>
    <xf numFmtId="179" fontId="36" fillId="0" borderId="0" xfId="0" applyNumberFormat="1" applyFont="1">
      <alignment vertical="center"/>
    </xf>
    <xf numFmtId="177" fontId="40" fillId="0" borderId="0" xfId="0" applyNumberFormat="1" applyFont="1" applyFill="1" applyBorder="1" applyAlignment="1">
      <alignment vertical="center" shrinkToFit="1"/>
    </xf>
    <xf numFmtId="0" fontId="38" fillId="0" borderId="0" xfId="1551" applyFont="1" applyAlignment="1">
      <alignment vertical="center"/>
    </xf>
    <xf numFmtId="0" fontId="36" fillId="0" borderId="0" xfId="0" applyNumberFormat="1" applyFont="1" applyAlignment="1">
      <alignment vertical="center"/>
    </xf>
    <xf numFmtId="0" fontId="37" fillId="0" borderId="3" xfId="0" applyFont="1" applyBorder="1" applyAlignment="1">
      <alignment horizontal="center" vertical="center" shrinkToFit="1"/>
    </xf>
    <xf numFmtId="0" fontId="37" fillId="0" borderId="3" xfId="1387" applyFont="1" applyFill="1" applyBorder="1">
      <alignment vertical="center"/>
    </xf>
    <xf numFmtId="179" fontId="37" fillId="0" borderId="4" xfId="1" applyNumberFormat="1" applyFont="1" applyBorder="1" applyAlignment="1">
      <alignment horizontal="right" vertical="center" shrinkToFit="1"/>
    </xf>
    <xf numFmtId="178" fontId="36" fillId="0" borderId="0" xfId="0" applyNumberFormat="1" applyFont="1" applyBorder="1">
      <alignment vertical="center"/>
    </xf>
    <xf numFmtId="0" fontId="37" fillId="0" borderId="3" xfId="1387" applyFont="1" applyBorder="1">
      <alignment vertical="center"/>
    </xf>
    <xf numFmtId="179" fontId="37" fillId="0" borderId="3" xfId="1" applyNumberFormat="1" applyFont="1" applyBorder="1" applyAlignment="1">
      <alignment horizontal="right" vertical="center" shrinkToFit="1"/>
    </xf>
    <xf numFmtId="179" fontId="37" fillId="0" borderId="21" xfId="1" applyNumberFormat="1" applyFont="1" applyBorder="1" applyAlignment="1">
      <alignment horizontal="right" vertical="center" shrinkToFit="1"/>
    </xf>
    <xf numFmtId="178" fontId="37" fillId="0" borderId="3" xfId="1" applyNumberFormat="1" applyFont="1" applyBorder="1" applyAlignment="1">
      <alignment horizontal="right" vertical="center" shrinkToFit="1"/>
    </xf>
    <xf numFmtId="179" fontId="37" fillId="0" borderId="7" xfId="1" applyNumberFormat="1" applyFont="1" applyFill="1" applyBorder="1" applyAlignment="1">
      <alignment horizontal="right" vertical="center" shrinkToFit="1"/>
    </xf>
    <xf numFmtId="179" fontId="37" fillId="0" borderId="7" xfId="1" applyNumberFormat="1" applyFont="1" applyBorder="1" applyAlignment="1">
      <alignment horizontal="right" vertical="center" shrinkToFit="1"/>
    </xf>
    <xf numFmtId="178" fontId="37" fillId="0" borderId="7" xfId="1" applyNumberFormat="1" applyFont="1" applyBorder="1" applyAlignment="1">
      <alignment horizontal="right" vertical="center" shrinkToFit="1"/>
    </xf>
    <xf numFmtId="0" fontId="43" fillId="0" borderId="0" xfId="1551" applyFont="1">
      <alignment vertical="center"/>
    </xf>
    <xf numFmtId="0" fontId="40" fillId="0" borderId="0" xfId="1551" applyFont="1">
      <alignment vertical="center"/>
    </xf>
    <xf numFmtId="0" fontId="40" fillId="0" borderId="0" xfId="1551" applyFont="1" applyAlignment="1">
      <alignment vertical="center"/>
    </xf>
    <xf numFmtId="0" fontId="44" fillId="0" borderId="0" xfId="2" applyNumberFormat="1" applyFont="1" applyFill="1" applyBorder="1" applyAlignment="1">
      <alignment vertical="center"/>
    </xf>
    <xf numFmtId="0" fontId="36" fillId="0" borderId="3" xfId="0" applyFont="1" applyBorder="1">
      <alignment vertical="center"/>
    </xf>
    <xf numFmtId="177" fontId="37" fillId="0" borderId="0" xfId="0" applyNumberFormat="1" applyFont="1" applyFill="1" applyBorder="1" applyAlignment="1">
      <alignment vertical="center" shrinkToFit="1"/>
    </xf>
    <xf numFmtId="0" fontId="37" fillId="27" borderId="40" xfId="0" applyFont="1" applyFill="1" applyBorder="1" applyAlignment="1">
      <alignment horizontal="center" vertical="center" wrapText="1"/>
    </xf>
    <xf numFmtId="177" fontId="37" fillId="0" borderId="37" xfId="0" applyNumberFormat="1" applyFont="1" applyFill="1" applyBorder="1" applyAlignment="1">
      <alignment horizontal="right" vertical="center" shrinkToFit="1"/>
    </xf>
    <xf numFmtId="177" fontId="37" fillId="0" borderId="38" xfId="0" applyNumberFormat="1" applyFont="1" applyFill="1" applyBorder="1" applyAlignment="1">
      <alignment horizontal="right" vertical="center" shrinkToFit="1"/>
    </xf>
    <xf numFmtId="177" fontId="37" fillId="0" borderId="50" xfId="0" applyNumberFormat="1" applyFont="1" applyFill="1" applyBorder="1" applyAlignment="1">
      <alignment horizontal="right" vertical="center" shrinkToFit="1"/>
    </xf>
    <xf numFmtId="177" fontId="37" fillId="0" borderId="18" xfId="0" applyNumberFormat="1" applyFont="1" applyFill="1" applyBorder="1" applyAlignment="1">
      <alignment horizontal="right" vertical="center" shrinkToFit="1"/>
    </xf>
    <xf numFmtId="177" fontId="37" fillId="0" borderId="40" xfId="0" applyNumberFormat="1" applyFont="1" applyFill="1" applyBorder="1" applyAlignment="1">
      <alignment horizontal="right" vertical="center" shrinkToFit="1"/>
    </xf>
    <xf numFmtId="177" fontId="37" fillId="0" borderId="49" xfId="0" applyNumberFormat="1" applyFont="1" applyFill="1" applyBorder="1" applyAlignment="1">
      <alignment horizontal="right" vertical="center" shrinkToFit="1"/>
    </xf>
    <xf numFmtId="0" fontId="37" fillId="0" borderId="4" xfId="0" applyFont="1" applyBorder="1" applyAlignment="1">
      <alignment horizontal="center" vertical="center"/>
    </xf>
    <xf numFmtId="0" fontId="37" fillId="0" borderId="3" xfId="0" applyFont="1" applyBorder="1" applyAlignment="1">
      <alignment horizontal="center" vertical="center" wrapText="1"/>
    </xf>
    <xf numFmtId="0" fontId="37" fillId="0" borderId="3" xfId="0" applyFont="1" applyBorder="1" applyAlignment="1">
      <alignment horizontal="center" vertical="center"/>
    </xf>
    <xf numFmtId="0" fontId="37" fillId="0" borderId="4" xfId="1551" applyFont="1" applyBorder="1" applyAlignment="1">
      <alignment horizontal="center" vertical="center" wrapText="1"/>
    </xf>
    <xf numFmtId="179" fontId="37" fillId="0" borderId="51" xfId="0" applyNumberFormat="1" applyFont="1" applyFill="1" applyBorder="1" applyAlignment="1">
      <alignment horizontal="right" vertical="center"/>
    </xf>
    <xf numFmtId="179" fontId="37" fillId="0" borderId="3" xfId="0" applyNumberFormat="1" applyFont="1" applyBorder="1" applyAlignment="1">
      <alignment horizontal="right" vertical="center"/>
    </xf>
    <xf numFmtId="179" fontId="36" fillId="0" borderId="3" xfId="0" applyNumberFormat="1" applyFont="1" applyBorder="1" applyAlignment="1">
      <alignment horizontal="right" vertical="center"/>
    </xf>
    <xf numFmtId="177" fontId="37" fillId="0" borderId="3" xfId="1554" applyNumberFormat="1" applyFont="1" applyFill="1" applyBorder="1" applyAlignment="1">
      <alignment horizontal="right" vertical="center"/>
    </xf>
    <xf numFmtId="177" fontId="37" fillId="0" borderId="4" xfId="1554" applyNumberFormat="1" applyFont="1" applyFill="1" applyBorder="1" applyAlignment="1">
      <alignment horizontal="right" vertical="center"/>
    </xf>
    <xf numFmtId="177" fontId="37" fillId="0" borderId="48" xfId="0" applyNumberFormat="1" applyFont="1" applyFill="1" applyBorder="1" applyAlignment="1">
      <alignment horizontal="right" vertical="center" shrinkToFit="1"/>
    </xf>
    <xf numFmtId="177" fontId="37" fillId="0" borderId="34" xfId="0" applyNumberFormat="1" applyFont="1" applyFill="1" applyBorder="1" applyAlignment="1">
      <alignment horizontal="right" vertical="center" shrinkToFit="1"/>
    </xf>
    <xf numFmtId="177" fontId="37" fillId="0" borderId="36" xfId="0" applyNumberFormat="1" applyFont="1" applyFill="1" applyBorder="1" applyAlignment="1">
      <alignment horizontal="right" vertical="center" shrinkToFit="1"/>
    </xf>
    <xf numFmtId="177" fontId="37" fillId="0" borderId="3" xfId="0" applyNumberFormat="1" applyFont="1" applyFill="1" applyBorder="1" applyAlignment="1">
      <alignment horizontal="right" vertical="center" shrinkToFit="1"/>
    </xf>
    <xf numFmtId="0" fontId="37" fillId="0" borderId="3" xfId="1387" applyFont="1" applyFill="1" applyBorder="1" applyAlignment="1">
      <alignment vertical="center"/>
    </xf>
    <xf numFmtId="0" fontId="37" fillId="0" borderId="3" xfId="1387" applyFont="1" applyBorder="1" applyAlignment="1">
      <alignment vertical="center"/>
    </xf>
    <xf numFmtId="0" fontId="41" fillId="0" borderId="3" xfId="1148" applyFont="1" applyBorder="1" applyAlignment="1" applyProtection="1">
      <alignment vertical="center"/>
      <protection locked="0"/>
    </xf>
    <xf numFmtId="0" fontId="41" fillId="0" borderId="3" xfId="1148" applyFont="1" applyFill="1" applyBorder="1" applyAlignment="1" applyProtection="1">
      <alignment vertical="center"/>
      <protection locked="0"/>
    </xf>
    <xf numFmtId="178" fontId="37" fillId="0" borderId="4" xfId="1" applyNumberFormat="1" applyFont="1" applyBorder="1" applyAlignment="1">
      <alignment horizontal="right" vertical="center" shrinkToFit="1"/>
    </xf>
    <xf numFmtId="178" fontId="37" fillId="0" borderId="21" xfId="1" applyNumberFormat="1" applyFont="1" applyBorder="1" applyAlignment="1">
      <alignment horizontal="right" vertical="center" shrinkToFit="1"/>
    </xf>
    <xf numFmtId="178" fontId="37" fillId="0" borderId="51" xfId="0" applyNumberFormat="1" applyFont="1" applyFill="1" applyBorder="1" applyAlignment="1">
      <alignment horizontal="right" vertical="center"/>
    </xf>
    <xf numFmtId="178" fontId="37" fillId="0" borderId="3" xfId="0" applyNumberFormat="1" applyFont="1" applyBorder="1" applyAlignment="1">
      <alignment horizontal="right" vertical="center"/>
    </xf>
    <xf numFmtId="0" fontId="40" fillId="0" borderId="0" xfId="0" applyNumberFormat="1" applyFont="1" applyFill="1" applyBorder="1" applyAlignment="1">
      <alignment vertical="center" shrinkToFit="1"/>
    </xf>
    <xf numFmtId="0" fontId="37" fillId="0" borderId="3" xfId="1554" applyNumberFormat="1" applyFont="1" applyFill="1" applyBorder="1" applyAlignment="1">
      <alignment horizontal="center" vertical="center" wrapText="1"/>
    </xf>
    <xf numFmtId="177" fontId="36" fillId="0" borderId="3" xfId="1551" applyNumberFormat="1" applyFont="1" applyFill="1" applyBorder="1" applyAlignment="1">
      <alignment horizontal="right" vertical="center"/>
    </xf>
    <xf numFmtId="0" fontId="36" fillId="0" borderId="0" xfId="0" applyFont="1" applyFill="1" applyAlignment="1">
      <alignment vertical="center"/>
    </xf>
    <xf numFmtId="0" fontId="36" fillId="0" borderId="0" xfId="0" applyFont="1" applyFill="1" applyBorder="1" applyAlignment="1">
      <alignment vertical="center"/>
    </xf>
    <xf numFmtId="0" fontId="37" fillId="0" borderId="0" xfId="0" applyFont="1" applyFill="1" applyAlignment="1">
      <alignment vertical="center"/>
    </xf>
    <xf numFmtId="0" fontId="36" fillId="0" borderId="53" xfId="0" applyFont="1" applyFill="1" applyBorder="1" applyAlignment="1">
      <alignment vertical="center"/>
    </xf>
    <xf numFmtId="0" fontId="42" fillId="0" borderId="41" xfId="2" applyNumberFormat="1" applyFont="1" applyFill="1" applyBorder="1" applyAlignment="1">
      <alignment horizontal="center" vertical="center" wrapText="1" shrinkToFit="1"/>
    </xf>
    <xf numFmtId="0" fontId="42" fillId="0" borderId="0" xfId="2" applyNumberFormat="1" applyFont="1" applyFill="1" applyBorder="1" applyAlignment="1">
      <alignment horizontal="center" vertical="center" wrapText="1" shrinkToFit="1"/>
    </xf>
    <xf numFmtId="0" fontId="36" fillId="0" borderId="4" xfId="0" applyFont="1" applyFill="1" applyBorder="1" applyAlignment="1">
      <alignment vertical="center"/>
    </xf>
    <xf numFmtId="0" fontId="36" fillId="0" borderId="21" xfId="0" applyFont="1" applyFill="1" applyBorder="1" applyAlignment="1">
      <alignment vertical="center"/>
    </xf>
    <xf numFmtId="0" fontId="37" fillId="0" borderId="21" xfId="0" applyFont="1" applyBorder="1" applyAlignment="1">
      <alignment horizontal="center" vertical="center" shrinkToFit="1"/>
    </xf>
    <xf numFmtId="177" fontId="36" fillId="0" borderId="41" xfId="0" applyNumberFormat="1" applyFont="1" applyFill="1" applyBorder="1" applyAlignment="1">
      <alignment horizontal="right" vertical="center" shrinkToFit="1"/>
    </xf>
    <xf numFmtId="177" fontId="36" fillId="0" borderId="0" xfId="0" applyNumberFormat="1" applyFont="1" applyFill="1" applyBorder="1" applyAlignment="1">
      <alignment horizontal="right" vertical="center" shrinkToFit="1"/>
    </xf>
    <xf numFmtId="177" fontId="37" fillId="0" borderId="3" xfId="1" applyNumberFormat="1" applyFont="1" applyFill="1" applyBorder="1" applyAlignment="1">
      <alignment horizontal="right" vertical="center" shrinkToFit="1"/>
    </xf>
    <xf numFmtId="177" fontId="41" fillId="0" borderId="3" xfId="0" applyNumberFormat="1" applyFont="1" applyFill="1" applyBorder="1" applyAlignment="1">
      <alignment horizontal="right" vertical="center"/>
    </xf>
    <xf numFmtId="0" fontId="45" fillId="0" borderId="0" xfId="2" applyNumberFormat="1" applyFont="1" applyFill="1" applyBorder="1" applyAlignment="1">
      <alignment vertical="center"/>
    </xf>
    <xf numFmtId="0" fontId="36" fillId="0" borderId="0" xfId="0" applyFont="1" applyBorder="1" applyAlignment="1">
      <alignment vertical="center"/>
    </xf>
    <xf numFmtId="0" fontId="37" fillId="0" borderId="0" xfId="0" applyFont="1" applyFill="1" applyBorder="1" applyAlignment="1">
      <alignment vertical="center"/>
    </xf>
    <xf numFmtId="0" fontId="37" fillId="0" borderId="0" xfId="0" applyFont="1" applyAlignment="1">
      <alignment vertical="center"/>
    </xf>
    <xf numFmtId="0" fontId="41" fillId="0" borderId="41" xfId="2" applyNumberFormat="1" applyFont="1" applyFill="1" applyBorder="1" applyAlignment="1">
      <alignment horizontal="center" vertical="center" wrapText="1" shrinkToFit="1"/>
    </xf>
    <xf numFmtId="0" fontId="41" fillId="0" borderId="0" xfId="2" applyNumberFormat="1" applyFont="1" applyFill="1" applyBorder="1" applyAlignment="1">
      <alignment horizontal="center" vertical="center" wrapText="1" shrinkToFit="1"/>
    </xf>
    <xf numFmtId="0" fontId="37" fillId="0" borderId="4" xfId="0" applyFont="1" applyFill="1" applyBorder="1" applyAlignment="1">
      <alignment vertical="center"/>
    </xf>
    <xf numFmtId="0" fontId="37" fillId="0" borderId="21" xfId="0" applyFont="1" applyFill="1" applyBorder="1" applyAlignment="1">
      <alignment vertical="center"/>
    </xf>
    <xf numFmtId="177" fontId="37" fillId="0" borderId="41" xfId="0" applyNumberFormat="1" applyFont="1" applyFill="1" applyBorder="1" applyAlignment="1">
      <alignment horizontal="right" vertical="center" shrinkToFit="1"/>
    </xf>
    <xf numFmtId="177" fontId="37" fillId="0" borderId="0" xfId="0" applyNumberFormat="1" applyFont="1" applyFill="1" applyBorder="1" applyAlignment="1">
      <alignment horizontal="right" vertical="center" shrinkToFit="1"/>
    </xf>
    <xf numFmtId="0" fontId="36" fillId="0" borderId="55" xfId="0" applyFont="1" applyBorder="1">
      <alignment vertical="center"/>
    </xf>
    <xf numFmtId="0" fontId="36" fillId="0" borderId="56" xfId="0" applyFont="1" applyBorder="1">
      <alignment vertical="center"/>
    </xf>
    <xf numFmtId="0" fontId="36" fillId="0" borderId="57" xfId="0" applyFont="1" applyBorder="1">
      <alignment vertical="center"/>
    </xf>
    <xf numFmtId="0" fontId="36" fillId="0" borderId="58" xfId="0" applyFont="1" applyBorder="1">
      <alignment vertical="center"/>
    </xf>
    <xf numFmtId="0" fontId="36" fillId="28" borderId="3" xfId="0" applyFont="1" applyFill="1" applyBorder="1">
      <alignment vertical="center"/>
    </xf>
    <xf numFmtId="179" fontId="36" fillId="0" borderId="0" xfId="1578" applyNumberFormat="1" applyFont="1" applyBorder="1">
      <alignment vertical="center"/>
    </xf>
    <xf numFmtId="179" fontId="36" fillId="0" borderId="0" xfId="1578" applyNumberFormat="1" applyFont="1" applyBorder="1" applyAlignment="1">
      <alignment vertical="center"/>
    </xf>
    <xf numFmtId="0" fontId="36" fillId="0" borderId="59" xfId="0" applyFont="1" applyBorder="1" applyAlignment="1">
      <alignment vertical="center"/>
    </xf>
    <xf numFmtId="0" fontId="36" fillId="29" borderId="3" xfId="0" applyFont="1" applyFill="1" applyBorder="1">
      <alignment vertical="center"/>
    </xf>
    <xf numFmtId="0" fontId="36" fillId="30" borderId="3" xfId="0" applyFont="1" applyFill="1" applyBorder="1">
      <alignment vertical="center"/>
    </xf>
    <xf numFmtId="0" fontId="36" fillId="31" borderId="3" xfId="0" applyFont="1" applyFill="1" applyBorder="1">
      <alignment vertical="center"/>
    </xf>
    <xf numFmtId="0" fontId="36" fillId="32" borderId="3" xfId="0" applyFont="1" applyFill="1" applyBorder="1">
      <alignment vertical="center"/>
    </xf>
    <xf numFmtId="0" fontId="36" fillId="0" borderId="60" xfId="0" applyFont="1" applyBorder="1">
      <alignment vertical="center"/>
    </xf>
    <xf numFmtId="0" fontId="36" fillId="0" borderId="61" xfId="0" applyFont="1" applyBorder="1">
      <alignment vertical="center"/>
    </xf>
    <xf numFmtId="0" fontId="36" fillId="0" borderId="62" xfId="0" applyFont="1" applyBorder="1" applyAlignment="1">
      <alignment vertical="center"/>
    </xf>
    <xf numFmtId="0" fontId="36" fillId="0" borderId="59" xfId="0" applyFont="1" applyBorder="1">
      <alignment vertical="center"/>
    </xf>
    <xf numFmtId="0" fontId="36" fillId="0" borderId="62" xfId="0" applyFont="1" applyBorder="1">
      <alignment vertical="center"/>
    </xf>
    <xf numFmtId="181" fontId="36" fillId="0" borderId="0" xfId="0" applyNumberFormat="1" applyFont="1" applyBorder="1">
      <alignment vertical="center"/>
    </xf>
    <xf numFmtId="0" fontId="37" fillId="27" borderId="3" xfId="1551" applyFont="1" applyFill="1" applyBorder="1" applyAlignment="1">
      <alignment horizontal="center" vertical="center" wrapText="1"/>
    </xf>
    <xf numFmtId="0" fontId="40" fillId="27" borderId="3" xfId="0" applyFont="1" applyFill="1" applyBorder="1" applyAlignment="1">
      <alignment horizontal="center" vertical="center" wrapText="1"/>
    </xf>
    <xf numFmtId="0" fontId="37" fillId="0" borderId="4" xfId="1551" applyFont="1" applyBorder="1" applyAlignment="1">
      <alignment horizontal="center" vertical="center" shrinkToFit="1"/>
    </xf>
    <xf numFmtId="177" fontId="37" fillId="0" borderId="4" xfId="1551" applyNumberFormat="1" applyFont="1" applyFill="1" applyBorder="1" applyAlignment="1">
      <alignment horizontal="right" vertical="center" shrinkToFit="1"/>
    </xf>
    <xf numFmtId="179" fontId="37" fillId="0" borderId="4" xfId="1551" applyNumberFormat="1" applyFont="1" applyFill="1" applyBorder="1" applyAlignment="1">
      <alignment horizontal="right" vertical="center" shrinkToFit="1"/>
    </xf>
    <xf numFmtId="0" fontId="37" fillId="0" borderId="7" xfId="1551" applyFont="1" applyBorder="1" applyAlignment="1">
      <alignment horizontal="center" vertical="center" shrinkToFit="1"/>
    </xf>
    <xf numFmtId="177" fontId="37" fillId="0" borderId="7" xfId="1551" applyNumberFormat="1" applyFont="1" applyFill="1" applyBorder="1" applyAlignment="1">
      <alignment horizontal="right" vertical="center" shrinkToFit="1"/>
    </xf>
    <xf numFmtId="179" fontId="37" fillId="0" borderId="7" xfId="1551" applyNumberFormat="1" applyFont="1" applyFill="1" applyBorder="1" applyAlignment="1">
      <alignment horizontal="right" vertical="center" shrinkToFit="1"/>
    </xf>
    <xf numFmtId="0" fontId="41" fillId="27" borderId="22" xfId="1551" applyFont="1" applyFill="1" applyBorder="1" applyAlignment="1">
      <alignment horizontal="center" vertical="center"/>
    </xf>
    <xf numFmtId="0" fontId="41" fillId="27" borderId="28" xfId="1551" applyFont="1" applyFill="1" applyBorder="1" applyAlignment="1">
      <alignment horizontal="center" vertical="center"/>
    </xf>
    <xf numFmtId="0" fontId="41" fillId="27" borderId="23" xfId="1551" applyFont="1" applyFill="1" applyBorder="1" applyAlignment="1">
      <alignment horizontal="center" vertical="center"/>
    </xf>
    <xf numFmtId="0" fontId="41" fillId="27" borderId="22" xfId="1551" applyFont="1" applyFill="1" applyBorder="1" applyAlignment="1">
      <alignment horizontal="center" vertical="center" wrapText="1"/>
    </xf>
    <xf numFmtId="49" fontId="37" fillId="0" borderId="24" xfId="1551" applyNumberFormat="1" applyFont="1" applyBorder="1" applyAlignment="1">
      <alignment vertical="center" shrinkToFit="1"/>
    </xf>
    <xf numFmtId="0" fontId="37" fillId="0" borderId="25" xfId="1551" applyFont="1" applyBorder="1" applyAlignment="1">
      <alignment vertical="center" shrinkToFit="1"/>
    </xf>
    <xf numFmtId="179" fontId="37" fillId="0" borderId="29" xfId="1551" applyNumberFormat="1" applyFont="1" applyFill="1" applyBorder="1" applyAlignment="1">
      <alignment horizontal="right" vertical="center" shrinkToFit="1"/>
    </xf>
    <xf numFmtId="0" fontId="37" fillId="0" borderId="25" xfId="1551" applyFont="1" applyFill="1" applyBorder="1" applyAlignment="1">
      <alignment horizontal="center" vertical="center" shrinkToFit="1"/>
    </xf>
    <xf numFmtId="0" fontId="37" fillId="0" borderId="30" xfId="1551" applyFont="1" applyBorder="1" applyAlignment="1">
      <alignment horizontal="right" vertical="center" shrinkToFit="1"/>
    </xf>
    <xf numFmtId="0" fontId="37" fillId="0" borderId="27" xfId="1551" applyFont="1" applyBorder="1" applyAlignment="1">
      <alignment vertical="center" shrinkToFit="1"/>
    </xf>
    <xf numFmtId="179" fontId="37" fillId="0" borderId="31" xfId="1551" applyNumberFormat="1" applyFont="1" applyFill="1" applyBorder="1" applyAlignment="1">
      <alignment horizontal="right" vertical="center" shrinkToFit="1"/>
    </xf>
    <xf numFmtId="177" fontId="37" fillId="0" borderId="24" xfId="1551" applyNumberFormat="1" applyFont="1" applyFill="1" applyBorder="1" applyAlignment="1">
      <alignment horizontal="right" vertical="center" shrinkToFit="1"/>
    </xf>
    <xf numFmtId="177" fontId="37" fillId="0" borderId="26" xfId="1551" applyNumberFormat="1" applyFont="1" applyFill="1" applyBorder="1" applyAlignment="1">
      <alignment horizontal="right" vertical="center" shrinkToFit="1"/>
    </xf>
    <xf numFmtId="177" fontId="37" fillId="0" borderId="48" xfId="1554" applyNumberFormat="1" applyFont="1" applyFill="1" applyBorder="1" applyAlignment="1">
      <alignment horizontal="right" vertical="center" shrinkToFit="1"/>
    </xf>
    <xf numFmtId="177" fontId="37" fillId="0" borderId="34" xfId="1554" applyNumberFormat="1" applyFont="1" applyFill="1" applyBorder="1" applyAlignment="1">
      <alignment horizontal="right" vertical="center" shrinkToFit="1"/>
    </xf>
    <xf numFmtId="177" fontId="37" fillId="0" borderId="36" xfId="1554" applyNumberFormat="1" applyFont="1" applyFill="1" applyBorder="1" applyAlignment="1">
      <alignment horizontal="right" vertical="center" shrinkToFit="1"/>
    </xf>
    <xf numFmtId="177" fontId="37" fillId="0" borderId="3" xfId="1554" applyNumberFormat="1" applyFont="1" applyFill="1" applyBorder="1" applyAlignment="1">
      <alignment horizontal="right" vertical="center" shrinkToFit="1"/>
    </xf>
    <xf numFmtId="178" fontId="37" fillId="0" borderId="4" xfId="1" applyNumberFormat="1" applyFont="1" applyFill="1" applyBorder="1" applyAlignment="1">
      <alignment horizontal="right" vertical="center" shrinkToFit="1"/>
    </xf>
    <xf numFmtId="178" fontId="37" fillId="0" borderId="3" xfId="1" applyNumberFormat="1" applyFont="1" applyFill="1" applyBorder="1" applyAlignment="1">
      <alignment horizontal="right" vertical="center" shrinkToFit="1"/>
    </xf>
    <xf numFmtId="178" fontId="37" fillId="0" borderId="21" xfId="1" applyNumberFormat="1" applyFont="1" applyFill="1" applyBorder="1" applyAlignment="1">
      <alignment horizontal="right" vertical="center" shrinkToFit="1"/>
    </xf>
    <xf numFmtId="178" fontId="37" fillId="0" borderId="3" xfId="0" applyNumberFormat="1" applyFont="1" applyFill="1" applyBorder="1" applyAlignment="1">
      <alignment horizontal="right" vertical="center"/>
    </xf>
    <xf numFmtId="178" fontId="37" fillId="0" borderId="32" xfId="0" applyNumberFormat="1" applyFont="1" applyFill="1" applyBorder="1" applyAlignment="1">
      <alignment horizontal="right" vertical="center"/>
    </xf>
    <xf numFmtId="177" fontId="37" fillId="0" borderId="4" xfId="0" applyNumberFormat="1" applyFont="1" applyFill="1" applyBorder="1" applyAlignment="1">
      <alignment horizontal="right" vertical="center" shrinkToFit="1"/>
    </xf>
    <xf numFmtId="177" fontId="37" fillId="0" borderId="7" xfId="0" applyNumberFormat="1" applyFont="1" applyFill="1" applyBorder="1" applyAlignment="1">
      <alignment horizontal="right" vertical="center" shrinkToFit="1"/>
    </xf>
    <xf numFmtId="177" fontId="37" fillId="0" borderId="33" xfId="1554" applyNumberFormat="1" applyFont="1" applyFill="1" applyBorder="1" applyAlignment="1">
      <alignment horizontal="right" vertical="center"/>
    </xf>
    <xf numFmtId="177" fontId="37" fillId="0" borderId="33" xfId="0" applyNumberFormat="1" applyFont="1" applyFill="1" applyBorder="1" applyAlignment="1">
      <alignment horizontal="right" vertical="center" shrinkToFit="1"/>
    </xf>
    <xf numFmtId="177" fontId="37" fillId="0" borderId="34" xfId="1554" applyNumberFormat="1" applyFont="1" applyFill="1" applyBorder="1" applyAlignment="1">
      <alignment horizontal="right" vertical="center"/>
    </xf>
    <xf numFmtId="177" fontId="37" fillId="0" borderId="36" xfId="1554" applyNumberFormat="1" applyFont="1" applyFill="1" applyBorder="1" applyAlignment="1">
      <alignment horizontal="right" vertical="center"/>
    </xf>
    <xf numFmtId="0" fontId="41" fillId="27" borderId="19" xfId="1551" applyFont="1" applyFill="1" applyBorder="1" applyAlignment="1">
      <alignment horizontal="center" vertical="center"/>
    </xf>
    <xf numFmtId="0" fontId="41" fillId="27" borderId="18" xfId="1551" applyFont="1" applyFill="1" applyBorder="1" applyAlignment="1">
      <alignment horizontal="center" vertical="center"/>
    </xf>
    <xf numFmtId="0" fontId="40" fillId="27" borderId="28" xfId="1551" applyFont="1" applyFill="1" applyBorder="1" applyAlignment="1">
      <alignment horizontal="center" vertical="center" wrapText="1"/>
    </xf>
    <xf numFmtId="0" fontId="40" fillId="0" borderId="0" xfId="0" applyFont="1" applyFill="1" applyBorder="1" applyAlignment="1">
      <alignment vertical="center"/>
    </xf>
    <xf numFmtId="0" fontId="40" fillId="0" borderId="0" xfId="0" applyFont="1" applyFill="1" applyBorder="1">
      <alignment vertical="center"/>
    </xf>
    <xf numFmtId="0" fontId="37" fillId="0" borderId="19" xfId="0" applyFont="1" applyFill="1" applyBorder="1" applyAlignment="1">
      <alignment horizontal="center" vertical="center" wrapText="1"/>
    </xf>
    <xf numFmtId="0" fontId="37" fillId="0" borderId="18" xfId="0" applyFont="1" applyFill="1" applyBorder="1" applyAlignment="1">
      <alignment horizontal="center" vertical="center" wrapText="1"/>
    </xf>
    <xf numFmtId="0" fontId="37" fillId="27" borderId="3" xfId="1551" applyFont="1" applyFill="1" applyBorder="1" applyAlignment="1">
      <alignment horizontal="center" vertical="center" wrapText="1"/>
    </xf>
    <xf numFmtId="0" fontId="37" fillId="0" borderId="5" xfId="0" applyFont="1" applyBorder="1" applyAlignment="1">
      <alignment horizontal="center" vertical="center" shrinkToFit="1"/>
    </xf>
    <xf numFmtId="0" fontId="37" fillId="0" borderId="6" xfId="0" applyFont="1" applyBorder="1" applyAlignment="1">
      <alignment horizontal="center" vertical="center" shrinkToFit="1"/>
    </xf>
    <xf numFmtId="0" fontId="37" fillId="27" borderId="3" xfId="0" applyNumberFormat="1" applyFont="1" applyFill="1" applyBorder="1" applyAlignment="1">
      <alignment horizontal="center" vertical="center"/>
    </xf>
    <xf numFmtId="0" fontId="37" fillId="27" borderId="3" xfId="0" applyFont="1" applyFill="1" applyBorder="1" applyAlignment="1">
      <alignment horizontal="center" vertical="center"/>
    </xf>
    <xf numFmtId="0" fontId="37" fillId="27" borderId="4" xfId="1551" applyFont="1" applyFill="1" applyBorder="1" applyAlignment="1">
      <alignment horizontal="center" vertical="center" wrapText="1"/>
    </xf>
    <xf numFmtId="0" fontId="37" fillId="27" borderId="21" xfId="1551" applyFont="1" applyFill="1" applyBorder="1" applyAlignment="1">
      <alignment horizontal="center" vertical="center" wrapText="1"/>
    </xf>
    <xf numFmtId="0" fontId="45" fillId="0" borderId="4" xfId="2" applyNumberFormat="1" applyFont="1" applyFill="1" applyBorder="1" applyAlignment="1">
      <alignment horizontal="center" vertical="center" wrapText="1" shrinkToFit="1"/>
    </xf>
    <xf numFmtId="0" fontId="45" fillId="0" borderId="21" xfId="2" applyNumberFormat="1" applyFont="1" applyFill="1" applyBorder="1" applyAlignment="1">
      <alignment horizontal="center" vertical="center" wrapText="1" shrinkToFit="1"/>
    </xf>
    <xf numFmtId="0" fontId="37" fillId="27" borderId="4" xfId="0" applyFont="1" applyFill="1" applyBorder="1" applyAlignment="1">
      <alignment vertical="center"/>
    </xf>
    <xf numFmtId="0" fontId="37" fillId="27" borderId="21" xfId="0" applyFont="1" applyFill="1" applyBorder="1" applyAlignment="1">
      <alignment vertical="center"/>
    </xf>
    <xf numFmtId="0" fontId="37" fillId="27" borderId="40" xfId="0" applyFont="1" applyFill="1" applyBorder="1" applyAlignment="1">
      <alignment horizontal="center" vertical="center" shrinkToFit="1"/>
    </xf>
    <xf numFmtId="0" fontId="37" fillId="27" borderId="44" xfId="0" applyFont="1" applyFill="1" applyBorder="1" applyAlignment="1">
      <alignment horizontal="center" vertical="center" shrinkToFit="1"/>
    </xf>
    <xf numFmtId="0" fontId="45" fillId="27" borderId="4" xfId="2" applyNumberFormat="1" applyFont="1" applyFill="1" applyBorder="1" applyAlignment="1">
      <alignment horizontal="center" vertical="center" wrapText="1" shrinkToFit="1"/>
    </xf>
    <xf numFmtId="0" fontId="45" fillId="27" borderId="21" xfId="2" applyNumberFormat="1" applyFont="1" applyFill="1" applyBorder="1" applyAlignment="1">
      <alignment horizontal="center" vertical="center" wrapText="1" shrinkToFit="1"/>
    </xf>
    <xf numFmtId="0" fontId="36" fillId="27" borderId="19" xfId="1551" applyNumberFormat="1" applyFont="1" applyFill="1" applyBorder="1" applyAlignment="1">
      <alignment horizontal="center" vertical="center"/>
    </xf>
    <xf numFmtId="0" fontId="36" fillId="27" borderId="18" xfId="1551" applyNumberFormat="1" applyFont="1" applyFill="1" applyBorder="1" applyAlignment="1">
      <alignment horizontal="center" vertical="center"/>
    </xf>
    <xf numFmtId="0" fontId="41" fillId="27" borderId="19" xfId="1551" applyFont="1" applyFill="1" applyBorder="1" applyAlignment="1">
      <alignment horizontal="center" vertical="center"/>
    </xf>
    <xf numFmtId="0" fontId="41" fillId="27" borderId="18" xfId="1551" applyFont="1" applyFill="1" applyBorder="1" applyAlignment="1">
      <alignment horizontal="center" vertical="center"/>
    </xf>
    <xf numFmtId="0" fontId="37" fillId="0" borderId="5" xfId="1551" applyFont="1" applyBorder="1" applyAlignment="1">
      <alignment horizontal="center" vertical="center" shrinkToFit="1"/>
    </xf>
    <xf numFmtId="0" fontId="37" fillId="0" borderId="6" xfId="1551" applyFont="1" applyBorder="1" applyAlignment="1">
      <alignment horizontal="center" vertical="center" shrinkToFit="1"/>
    </xf>
    <xf numFmtId="0" fontId="37" fillId="0" borderId="4" xfId="0" applyFont="1" applyBorder="1" applyAlignment="1">
      <alignment horizontal="center" vertical="center"/>
    </xf>
    <xf numFmtId="0" fontId="37" fillId="0" borderId="20" xfId="0" applyFont="1" applyBorder="1" applyAlignment="1">
      <alignment horizontal="center" vertical="center"/>
    </xf>
    <xf numFmtId="0" fontId="37" fillId="0" borderId="21" xfId="0" applyFont="1" applyBorder="1" applyAlignment="1">
      <alignment horizontal="center" vertical="center"/>
    </xf>
    <xf numFmtId="177" fontId="37" fillId="0" borderId="4" xfId="1554" applyNumberFormat="1" applyFont="1" applyFill="1" applyBorder="1" applyAlignment="1">
      <alignment horizontal="right" vertical="center"/>
    </xf>
    <xf numFmtId="177" fontId="37" fillId="0" borderId="20" xfId="1554" applyNumberFormat="1" applyFont="1" applyFill="1" applyBorder="1" applyAlignment="1">
      <alignment horizontal="right" vertical="center"/>
    </xf>
    <xf numFmtId="177" fontId="37" fillId="0" borderId="21" xfId="1554" applyNumberFormat="1" applyFont="1" applyFill="1" applyBorder="1" applyAlignment="1">
      <alignment horizontal="right" vertical="center"/>
    </xf>
    <xf numFmtId="177" fontId="37" fillId="0" borderId="47" xfId="1554" applyNumberFormat="1" applyFont="1" applyFill="1" applyBorder="1" applyAlignment="1">
      <alignment horizontal="right" vertical="center"/>
    </xf>
    <xf numFmtId="0" fontId="37" fillId="0" borderId="45" xfId="0" applyFont="1" applyBorder="1" applyAlignment="1">
      <alignment horizontal="center" vertical="center"/>
    </xf>
    <xf numFmtId="0" fontId="37" fillId="0" borderId="46" xfId="0" applyFont="1" applyBorder="1" applyAlignment="1">
      <alignment horizontal="center" vertical="center"/>
    </xf>
    <xf numFmtId="0" fontId="37" fillId="0" borderId="41" xfId="0" applyFont="1" applyBorder="1" applyAlignment="1">
      <alignment horizontal="center" vertical="center"/>
    </xf>
    <xf numFmtId="0" fontId="37" fillId="0" borderId="42" xfId="0" applyFont="1" applyBorder="1" applyAlignment="1">
      <alignment horizontal="center" vertical="center"/>
    </xf>
    <xf numFmtId="0" fontId="37" fillId="0" borderId="43" xfId="0" applyFont="1" applyBorder="1" applyAlignment="1">
      <alignment horizontal="center" vertical="center"/>
    </xf>
    <xf numFmtId="0" fontId="37" fillId="0" borderId="44" xfId="0" applyFont="1" applyBorder="1" applyAlignment="1">
      <alignment horizontal="center" vertical="center"/>
    </xf>
    <xf numFmtId="0" fontId="37" fillId="27" borderId="19" xfId="1551" applyFont="1" applyFill="1" applyBorder="1" applyAlignment="1">
      <alignment horizontal="center" vertical="center"/>
    </xf>
    <xf numFmtId="0" fontId="37" fillId="27" borderId="18" xfId="1551" applyFont="1" applyFill="1" applyBorder="1" applyAlignment="1">
      <alignment horizontal="center" vertical="center"/>
    </xf>
    <xf numFmtId="0" fontId="37" fillId="0" borderId="52" xfId="0" applyFont="1" applyBorder="1" applyAlignment="1">
      <alignment horizontal="center" vertical="center"/>
    </xf>
  </cellXfs>
  <cellStyles count="1745">
    <cellStyle name="0,0_x000d__x000a_NA_x000d__x000a_" xfId="1390" xr:uid="{00000000-0005-0000-0000-000000000000}"/>
    <cellStyle name="20% - アクセント 1 10" xfId="3" xr:uid="{00000000-0005-0000-0000-000001000000}"/>
    <cellStyle name="20% - アクセント 1 11" xfId="4" xr:uid="{00000000-0005-0000-0000-000002000000}"/>
    <cellStyle name="20% - アクセント 1 12" xfId="5" xr:uid="{00000000-0005-0000-0000-000003000000}"/>
    <cellStyle name="20% - アクセント 1 13" xfId="6" xr:uid="{00000000-0005-0000-0000-000004000000}"/>
    <cellStyle name="20% - アクセント 1 14" xfId="7" xr:uid="{00000000-0005-0000-0000-000005000000}"/>
    <cellStyle name="20% - アクセント 1 15" xfId="8" xr:uid="{00000000-0005-0000-0000-000006000000}"/>
    <cellStyle name="20% - アクセント 1 16" xfId="9" xr:uid="{00000000-0005-0000-0000-000007000000}"/>
    <cellStyle name="20% - アクセント 1 17" xfId="10" xr:uid="{00000000-0005-0000-0000-000008000000}"/>
    <cellStyle name="20% - アクセント 1 18" xfId="11" xr:uid="{00000000-0005-0000-0000-000009000000}"/>
    <cellStyle name="20% - アクセント 1 19" xfId="12" xr:uid="{00000000-0005-0000-0000-00000A000000}"/>
    <cellStyle name="20% - アクセント 1 2" xfId="13" xr:uid="{00000000-0005-0000-0000-00000B000000}"/>
    <cellStyle name="20% - アクセント 1 2 2" xfId="14" xr:uid="{00000000-0005-0000-0000-00000C000000}"/>
    <cellStyle name="20% - アクセント 1 20" xfId="15" xr:uid="{00000000-0005-0000-0000-00000D000000}"/>
    <cellStyle name="20% - アクセント 1 21" xfId="16" xr:uid="{00000000-0005-0000-0000-00000E000000}"/>
    <cellStyle name="20% - アクセント 1 22" xfId="17" xr:uid="{00000000-0005-0000-0000-00000F000000}"/>
    <cellStyle name="20% - アクセント 1 23" xfId="18" xr:uid="{00000000-0005-0000-0000-000010000000}"/>
    <cellStyle name="20% - アクセント 1 24" xfId="19" xr:uid="{00000000-0005-0000-0000-000011000000}"/>
    <cellStyle name="20% - アクセント 1 25" xfId="20" xr:uid="{00000000-0005-0000-0000-000012000000}"/>
    <cellStyle name="20% - アクセント 1 3" xfId="21" xr:uid="{00000000-0005-0000-0000-000013000000}"/>
    <cellStyle name="20% - アクセント 1 3 2" xfId="22" xr:uid="{00000000-0005-0000-0000-000014000000}"/>
    <cellStyle name="20% - アクセント 1 4" xfId="23" xr:uid="{00000000-0005-0000-0000-000015000000}"/>
    <cellStyle name="20% - アクセント 1 5" xfId="24" xr:uid="{00000000-0005-0000-0000-000016000000}"/>
    <cellStyle name="20% - アクセント 1 6" xfId="25" xr:uid="{00000000-0005-0000-0000-000017000000}"/>
    <cellStyle name="20% - アクセント 1 7" xfId="26" xr:uid="{00000000-0005-0000-0000-000018000000}"/>
    <cellStyle name="20% - アクセント 1 8" xfId="27" xr:uid="{00000000-0005-0000-0000-000019000000}"/>
    <cellStyle name="20% - アクセント 1 9" xfId="28" xr:uid="{00000000-0005-0000-0000-00001A000000}"/>
    <cellStyle name="20% - アクセント 2 10" xfId="29" xr:uid="{00000000-0005-0000-0000-00001B000000}"/>
    <cellStyle name="20% - アクセント 2 11" xfId="30" xr:uid="{00000000-0005-0000-0000-00001C000000}"/>
    <cellStyle name="20% - アクセント 2 12" xfId="31" xr:uid="{00000000-0005-0000-0000-00001D000000}"/>
    <cellStyle name="20% - アクセント 2 13" xfId="32" xr:uid="{00000000-0005-0000-0000-00001E000000}"/>
    <cellStyle name="20% - アクセント 2 14" xfId="33" xr:uid="{00000000-0005-0000-0000-00001F000000}"/>
    <cellStyle name="20% - アクセント 2 15" xfId="34" xr:uid="{00000000-0005-0000-0000-000020000000}"/>
    <cellStyle name="20% - アクセント 2 16" xfId="35" xr:uid="{00000000-0005-0000-0000-000021000000}"/>
    <cellStyle name="20% - アクセント 2 17" xfId="36" xr:uid="{00000000-0005-0000-0000-000022000000}"/>
    <cellStyle name="20% - アクセント 2 18" xfId="37" xr:uid="{00000000-0005-0000-0000-000023000000}"/>
    <cellStyle name="20% - アクセント 2 19" xfId="38" xr:uid="{00000000-0005-0000-0000-000024000000}"/>
    <cellStyle name="20% - アクセント 2 2" xfId="39" xr:uid="{00000000-0005-0000-0000-000025000000}"/>
    <cellStyle name="20% - アクセント 2 2 2" xfId="40" xr:uid="{00000000-0005-0000-0000-000026000000}"/>
    <cellStyle name="20% - アクセント 2 20" xfId="41" xr:uid="{00000000-0005-0000-0000-000027000000}"/>
    <cellStyle name="20% - アクセント 2 21" xfId="42" xr:uid="{00000000-0005-0000-0000-000028000000}"/>
    <cellStyle name="20% - アクセント 2 22" xfId="43" xr:uid="{00000000-0005-0000-0000-000029000000}"/>
    <cellStyle name="20% - アクセント 2 23" xfId="44" xr:uid="{00000000-0005-0000-0000-00002A000000}"/>
    <cellStyle name="20% - アクセント 2 24" xfId="45" xr:uid="{00000000-0005-0000-0000-00002B000000}"/>
    <cellStyle name="20% - アクセント 2 25" xfId="46" xr:uid="{00000000-0005-0000-0000-00002C000000}"/>
    <cellStyle name="20% - アクセント 2 3" xfId="47" xr:uid="{00000000-0005-0000-0000-00002D000000}"/>
    <cellStyle name="20% - アクセント 2 3 2" xfId="48" xr:uid="{00000000-0005-0000-0000-00002E000000}"/>
    <cellStyle name="20% - アクセント 2 4" xfId="49" xr:uid="{00000000-0005-0000-0000-00002F000000}"/>
    <cellStyle name="20% - アクセント 2 5" xfId="50" xr:uid="{00000000-0005-0000-0000-000030000000}"/>
    <cellStyle name="20% - アクセント 2 6" xfId="51" xr:uid="{00000000-0005-0000-0000-000031000000}"/>
    <cellStyle name="20% - アクセント 2 7" xfId="52" xr:uid="{00000000-0005-0000-0000-000032000000}"/>
    <cellStyle name="20% - アクセント 2 8" xfId="53" xr:uid="{00000000-0005-0000-0000-000033000000}"/>
    <cellStyle name="20% - アクセント 2 9" xfId="54" xr:uid="{00000000-0005-0000-0000-000034000000}"/>
    <cellStyle name="20% - アクセント 3 10" xfId="55" xr:uid="{00000000-0005-0000-0000-000035000000}"/>
    <cellStyle name="20% - アクセント 3 11" xfId="56" xr:uid="{00000000-0005-0000-0000-000036000000}"/>
    <cellStyle name="20% - アクセント 3 12" xfId="57" xr:uid="{00000000-0005-0000-0000-000037000000}"/>
    <cellStyle name="20% - アクセント 3 13" xfId="58" xr:uid="{00000000-0005-0000-0000-000038000000}"/>
    <cellStyle name="20% - アクセント 3 14" xfId="59" xr:uid="{00000000-0005-0000-0000-000039000000}"/>
    <cellStyle name="20% - アクセント 3 15" xfId="60" xr:uid="{00000000-0005-0000-0000-00003A000000}"/>
    <cellStyle name="20% - アクセント 3 16" xfId="61" xr:uid="{00000000-0005-0000-0000-00003B000000}"/>
    <cellStyle name="20% - アクセント 3 17" xfId="62" xr:uid="{00000000-0005-0000-0000-00003C000000}"/>
    <cellStyle name="20% - アクセント 3 18" xfId="63" xr:uid="{00000000-0005-0000-0000-00003D000000}"/>
    <cellStyle name="20% - アクセント 3 19" xfId="64" xr:uid="{00000000-0005-0000-0000-00003E000000}"/>
    <cellStyle name="20% - アクセント 3 2" xfId="65" xr:uid="{00000000-0005-0000-0000-00003F000000}"/>
    <cellStyle name="20% - アクセント 3 2 2" xfId="66" xr:uid="{00000000-0005-0000-0000-000040000000}"/>
    <cellStyle name="20% - アクセント 3 20" xfId="67" xr:uid="{00000000-0005-0000-0000-000041000000}"/>
    <cellStyle name="20% - アクセント 3 21" xfId="68" xr:uid="{00000000-0005-0000-0000-000042000000}"/>
    <cellStyle name="20% - アクセント 3 22" xfId="69" xr:uid="{00000000-0005-0000-0000-000043000000}"/>
    <cellStyle name="20% - アクセント 3 23" xfId="70" xr:uid="{00000000-0005-0000-0000-000044000000}"/>
    <cellStyle name="20% - アクセント 3 24" xfId="71" xr:uid="{00000000-0005-0000-0000-000045000000}"/>
    <cellStyle name="20% - アクセント 3 25" xfId="72" xr:uid="{00000000-0005-0000-0000-000046000000}"/>
    <cellStyle name="20% - アクセント 3 3" xfId="73" xr:uid="{00000000-0005-0000-0000-000047000000}"/>
    <cellStyle name="20% - アクセント 3 3 2" xfId="74" xr:uid="{00000000-0005-0000-0000-000048000000}"/>
    <cellStyle name="20% - アクセント 3 4" xfId="75" xr:uid="{00000000-0005-0000-0000-000049000000}"/>
    <cellStyle name="20% - アクセント 3 5" xfId="76" xr:uid="{00000000-0005-0000-0000-00004A000000}"/>
    <cellStyle name="20% - アクセント 3 6" xfId="77" xr:uid="{00000000-0005-0000-0000-00004B000000}"/>
    <cellStyle name="20% - アクセント 3 7" xfId="78" xr:uid="{00000000-0005-0000-0000-00004C000000}"/>
    <cellStyle name="20% - アクセント 3 8" xfId="79" xr:uid="{00000000-0005-0000-0000-00004D000000}"/>
    <cellStyle name="20% - アクセント 3 9" xfId="80" xr:uid="{00000000-0005-0000-0000-00004E000000}"/>
    <cellStyle name="20% - アクセント 4 10" xfId="81" xr:uid="{00000000-0005-0000-0000-00004F000000}"/>
    <cellStyle name="20% - アクセント 4 11" xfId="82" xr:uid="{00000000-0005-0000-0000-000050000000}"/>
    <cellStyle name="20% - アクセント 4 12" xfId="83" xr:uid="{00000000-0005-0000-0000-000051000000}"/>
    <cellStyle name="20% - アクセント 4 13" xfId="84" xr:uid="{00000000-0005-0000-0000-000052000000}"/>
    <cellStyle name="20% - アクセント 4 14" xfId="85" xr:uid="{00000000-0005-0000-0000-000053000000}"/>
    <cellStyle name="20% - アクセント 4 15" xfId="86" xr:uid="{00000000-0005-0000-0000-000054000000}"/>
    <cellStyle name="20% - アクセント 4 16" xfId="87" xr:uid="{00000000-0005-0000-0000-000055000000}"/>
    <cellStyle name="20% - アクセント 4 17" xfId="88" xr:uid="{00000000-0005-0000-0000-000056000000}"/>
    <cellStyle name="20% - アクセント 4 18" xfId="89" xr:uid="{00000000-0005-0000-0000-000057000000}"/>
    <cellStyle name="20% - アクセント 4 19" xfId="90" xr:uid="{00000000-0005-0000-0000-000058000000}"/>
    <cellStyle name="20% - アクセント 4 2" xfId="91" xr:uid="{00000000-0005-0000-0000-000059000000}"/>
    <cellStyle name="20% - アクセント 4 2 2" xfId="92" xr:uid="{00000000-0005-0000-0000-00005A000000}"/>
    <cellStyle name="20% - アクセント 4 20" xfId="93" xr:uid="{00000000-0005-0000-0000-00005B000000}"/>
    <cellStyle name="20% - アクセント 4 21" xfId="94" xr:uid="{00000000-0005-0000-0000-00005C000000}"/>
    <cellStyle name="20% - アクセント 4 22" xfId="95" xr:uid="{00000000-0005-0000-0000-00005D000000}"/>
    <cellStyle name="20% - アクセント 4 23" xfId="96" xr:uid="{00000000-0005-0000-0000-00005E000000}"/>
    <cellStyle name="20% - アクセント 4 24" xfId="97" xr:uid="{00000000-0005-0000-0000-00005F000000}"/>
    <cellStyle name="20% - アクセント 4 25" xfId="98" xr:uid="{00000000-0005-0000-0000-000060000000}"/>
    <cellStyle name="20% - アクセント 4 3" xfId="99" xr:uid="{00000000-0005-0000-0000-000061000000}"/>
    <cellStyle name="20% - アクセント 4 3 2" xfId="100" xr:uid="{00000000-0005-0000-0000-000062000000}"/>
    <cellStyle name="20% - アクセント 4 4" xfId="101" xr:uid="{00000000-0005-0000-0000-000063000000}"/>
    <cellStyle name="20% - アクセント 4 5" xfId="102" xr:uid="{00000000-0005-0000-0000-000064000000}"/>
    <cellStyle name="20% - アクセント 4 6" xfId="103" xr:uid="{00000000-0005-0000-0000-000065000000}"/>
    <cellStyle name="20% - アクセント 4 7" xfId="104" xr:uid="{00000000-0005-0000-0000-000066000000}"/>
    <cellStyle name="20% - アクセント 4 8" xfId="105" xr:uid="{00000000-0005-0000-0000-000067000000}"/>
    <cellStyle name="20% - アクセント 4 9" xfId="106" xr:uid="{00000000-0005-0000-0000-000068000000}"/>
    <cellStyle name="20% - アクセント 5 10" xfId="107" xr:uid="{00000000-0005-0000-0000-000069000000}"/>
    <cellStyle name="20% - アクセント 5 11" xfId="108" xr:uid="{00000000-0005-0000-0000-00006A000000}"/>
    <cellStyle name="20% - アクセント 5 12" xfId="109" xr:uid="{00000000-0005-0000-0000-00006B000000}"/>
    <cellStyle name="20% - アクセント 5 13" xfId="110" xr:uid="{00000000-0005-0000-0000-00006C000000}"/>
    <cellStyle name="20% - アクセント 5 14" xfId="111" xr:uid="{00000000-0005-0000-0000-00006D000000}"/>
    <cellStyle name="20% - アクセント 5 15" xfId="112" xr:uid="{00000000-0005-0000-0000-00006E000000}"/>
    <cellStyle name="20% - アクセント 5 16" xfId="113" xr:uid="{00000000-0005-0000-0000-00006F000000}"/>
    <cellStyle name="20% - アクセント 5 17" xfId="114" xr:uid="{00000000-0005-0000-0000-000070000000}"/>
    <cellStyle name="20% - アクセント 5 18" xfId="115" xr:uid="{00000000-0005-0000-0000-000071000000}"/>
    <cellStyle name="20% - アクセント 5 19" xfId="116" xr:uid="{00000000-0005-0000-0000-000072000000}"/>
    <cellStyle name="20% - アクセント 5 2" xfId="117" xr:uid="{00000000-0005-0000-0000-000073000000}"/>
    <cellStyle name="20% - アクセント 5 2 2" xfId="118" xr:uid="{00000000-0005-0000-0000-000074000000}"/>
    <cellStyle name="20% - アクセント 5 20" xfId="119" xr:uid="{00000000-0005-0000-0000-000075000000}"/>
    <cellStyle name="20% - アクセント 5 21" xfId="120" xr:uid="{00000000-0005-0000-0000-000076000000}"/>
    <cellStyle name="20% - アクセント 5 22" xfId="121" xr:uid="{00000000-0005-0000-0000-000077000000}"/>
    <cellStyle name="20% - アクセント 5 23" xfId="122" xr:uid="{00000000-0005-0000-0000-000078000000}"/>
    <cellStyle name="20% - アクセント 5 24" xfId="123" xr:uid="{00000000-0005-0000-0000-000079000000}"/>
    <cellStyle name="20% - アクセント 5 25" xfId="124" xr:uid="{00000000-0005-0000-0000-00007A000000}"/>
    <cellStyle name="20% - アクセント 5 3" xfId="125" xr:uid="{00000000-0005-0000-0000-00007B000000}"/>
    <cellStyle name="20% - アクセント 5 3 2" xfId="126" xr:uid="{00000000-0005-0000-0000-00007C000000}"/>
    <cellStyle name="20% - アクセント 5 4" xfId="127" xr:uid="{00000000-0005-0000-0000-00007D000000}"/>
    <cellStyle name="20% - アクセント 5 5" xfId="128" xr:uid="{00000000-0005-0000-0000-00007E000000}"/>
    <cellStyle name="20% - アクセント 5 6" xfId="129" xr:uid="{00000000-0005-0000-0000-00007F000000}"/>
    <cellStyle name="20% - アクセント 5 7" xfId="130" xr:uid="{00000000-0005-0000-0000-000080000000}"/>
    <cellStyle name="20% - アクセント 5 8" xfId="131" xr:uid="{00000000-0005-0000-0000-000081000000}"/>
    <cellStyle name="20% - アクセント 5 9" xfId="132" xr:uid="{00000000-0005-0000-0000-000082000000}"/>
    <cellStyle name="20% - アクセント 6 10" xfId="133" xr:uid="{00000000-0005-0000-0000-000083000000}"/>
    <cellStyle name="20% - アクセント 6 11" xfId="134" xr:uid="{00000000-0005-0000-0000-000084000000}"/>
    <cellStyle name="20% - アクセント 6 12" xfId="135" xr:uid="{00000000-0005-0000-0000-000085000000}"/>
    <cellStyle name="20% - アクセント 6 13" xfId="136" xr:uid="{00000000-0005-0000-0000-000086000000}"/>
    <cellStyle name="20% - アクセント 6 14" xfId="137" xr:uid="{00000000-0005-0000-0000-000087000000}"/>
    <cellStyle name="20% - アクセント 6 15" xfId="138" xr:uid="{00000000-0005-0000-0000-000088000000}"/>
    <cellStyle name="20% - アクセント 6 16" xfId="139" xr:uid="{00000000-0005-0000-0000-000089000000}"/>
    <cellStyle name="20% - アクセント 6 17" xfId="140" xr:uid="{00000000-0005-0000-0000-00008A000000}"/>
    <cellStyle name="20% - アクセント 6 18" xfId="141" xr:uid="{00000000-0005-0000-0000-00008B000000}"/>
    <cellStyle name="20% - アクセント 6 19" xfId="142" xr:uid="{00000000-0005-0000-0000-00008C000000}"/>
    <cellStyle name="20% - アクセント 6 2" xfId="143" xr:uid="{00000000-0005-0000-0000-00008D000000}"/>
    <cellStyle name="20% - アクセント 6 2 2" xfId="144" xr:uid="{00000000-0005-0000-0000-00008E000000}"/>
    <cellStyle name="20% - アクセント 6 20" xfId="145" xr:uid="{00000000-0005-0000-0000-00008F000000}"/>
    <cellStyle name="20% - アクセント 6 21" xfId="146" xr:uid="{00000000-0005-0000-0000-000090000000}"/>
    <cellStyle name="20% - アクセント 6 22" xfId="147" xr:uid="{00000000-0005-0000-0000-000091000000}"/>
    <cellStyle name="20% - アクセント 6 23" xfId="148" xr:uid="{00000000-0005-0000-0000-000092000000}"/>
    <cellStyle name="20% - アクセント 6 24" xfId="149" xr:uid="{00000000-0005-0000-0000-000093000000}"/>
    <cellStyle name="20% - アクセント 6 25" xfId="150" xr:uid="{00000000-0005-0000-0000-000094000000}"/>
    <cellStyle name="20% - アクセント 6 3" xfId="151" xr:uid="{00000000-0005-0000-0000-000095000000}"/>
    <cellStyle name="20% - アクセント 6 3 2" xfId="152" xr:uid="{00000000-0005-0000-0000-000096000000}"/>
    <cellStyle name="20% - アクセント 6 4" xfId="153" xr:uid="{00000000-0005-0000-0000-000097000000}"/>
    <cellStyle name="20% - アクセント 6 5" xfId="154" xr:uid="{00000000-0005-0000-0000-000098000000}"/>
    <cellStyle name="20% - アクセント 6 6" xfId="155" xr:uid="{00000000-0005-0000-0000-000099000000}"/>
    <cellStyle name="20% - アクセント 6 7" xfId="156" xr:uid="{00000000-0005-0000-0000-00009A000000}"/>
    <cellStyle name="20% - アクセント 6 8" xfId="157" xr:uid="{00000000-0005-0000-0000-00009B000000}"/>
    <cellStyle name="20% - アクセント 6 9" xfId="158" xr:uid="{00000000-0005-0000-0000-00009C000000}"/>
    <cellStyle name="40% - アクセント 1 10" xfId="159" xr:uid="{00000000-0005-0000-0000-00009D000000}"/>
    <cellStyle name="40% - アクセント 1 11" xfId="160" xr:uid="{00000000-0005-0000-0000-00009E000000}"/>
    <cellStyle name="40% - アクセント 1 12" xfId="161" xr:uid="{00000000-0005-0000-0000-00009F000000}"/>
    <cellStyle name="40% - アクセント 1 13" xfId="162" xr:uid="{00000000-0005-0000-0000-0000A0000000}"/>
    <cellStyle name="40% - アクセント 1 14" xfId="163" xr:uid="{00000000-0005-0000-0000-0000A1000000}"/>
    <cellStyle name="40% - アクセント 1 15" xfId="164" xr:uid="{00000000-0005-0000-0000-0000A2000000}"/>
    <cellStyle name="40% - アクセント 1 16" xfId="165" xr:uid="{00000000-0005-0000-0000-0000A3000000}"/>
    <cellStyle name="40% - アクセント 1 17" xfId="166" xr:uid="{00000000-0005-0000-0000-0000A4000000}"/>
    <cellStyle name="40% - アクセント 1 18" xfId="167" xr:uid="{00000000-0005-0000-0000-0000A5000000}"/>
    <cellStyle name="40% - アクセント 1 19" xfId="168" xr:uid="{00000000-0005-0000-0000-0000A6000000}"/>
    <cellStyle name="40% - アクセント 1 2" xfId="169" xr:uid="{00000000-0005-0000-0000-0000A7000000}"/>
    <cellStyle name="40% - アクセント 1 2 2" xfId="170" xr:uid="{00000000-0005-0000-0000-0000A8000000}"/>
    <cellStyle name="40% - アクセント 1 20" xfId="171" xr:uid="{00000000-0005-0000-0000-0000A9000000}"/>
    <cellStyle name="40% - アクセント 1 21" xfId="172" xr:uid="{00000000-0005-0000-0000-0000AA000000}"/>
    <cellStyle name="40% - アクセント 1 22" xfId="173" xr:uid="{00000000-0005-0000-0000-0000AB000000}"/>
    <cellStyle name="40% - アクセント 1 23" xfId="174" xr:uid="{00000000-0005-0000-0000-0000AC000000}"/>
    <cellStyle name="40% - アクセント 1 24" xfId="175" xr:uid="{00000000-0005-0000-0000-0000AD000000}"/>
    <cellStyle name="40% - アクセント 1 25" xfId="176" xr:uid="{00000000-0005-0000-0000-0000AE000000}"/>
    <cellStyle name="40% - アクセント 1 3" xfId="177" xr:uid="{00000000-0005-0000-0000-0000AF000000}"/>
    <cellStyle name="40% - アクセント 1 3 2" xfId="178" xr:uid="{00000000-0005-0000-0000-0000B0000000}"/>
    <cellStyle name="40% - アクセント 1 4" xfId="179" xr:uid="{00000000-0005-0000-0000-0000B1000000}"/>
    <cellStyle name="40% - アクセント 1 5" xfId="180" xr:uid="{00000000-0005-0000-0000-0000B2000000}"/>
    <cellStyle name="40% - アクセント 1 6" xfId="181" xr:uid="{00000000-0005-0000-0000-0000B3000000}"/>
    <cellStyle name="40% - アクセント 1 7" xfId="182" xr:uid="{00000000-0005-0000-0000-0000B4000000}"/>
    <cellStyle name="40% - アクセント 1 8" xfId="183" xr:uid="{00000000-0005-0000-0000-0000B5000000}"/>
    <cellStyle name="40% - アクセント 1 9" xfId="184" xr:uid="{00000000-0005-0000-0000-0000B6000000}"/>
    <cellStyle name="40% - アクセント 2 10" xfId="185" xr:uid="{00000000-0005-0000-0000-0000B7000000}"/>
    <cellStyle name="40% - アクセント 2 11" xfId="186" xr:uid="{00000000-0005-0000-0000-0000B8000000}"/>
    <cellStyle name="40% - アクセント 2 12" xfId="187" xr:uid="{00000000-0005-0000-0000-0000B9000000}"/>
    <cellStyle name="40% - アクセント 2 13" xfId="188" xr:uid="{00000000-0005-0000-0000-0000BA000000}"/>
    <cellStyle name="40% - アクセント 2 14" xfId="189" xr:uid="{00000000-0005-0000-0000-0000BB000000}"/>
    <cellStyle name="40% - アクセント 2 15" xfId="190" xr:uid="{00000000-0005-0000-0000-0000BC000000}"/>
    <cellStyle name="40% - アクセント 2 16" xfId="191" xr:uid="{00000000-0005-0000-0000-0000BD000000}"/>
    <cellStyle name="40% - アクセント 2 17" xfId="192" xr:uid="{00000000-0005-0000-0000-0000BE000000}"/>
    <cellStyle name="40% - アクセント 2 18" xfId="193" xr:uid="{00000000-0005-0000-0000-0000BF000000}"/>
    <cellStyle name="40% - アクセント 2 19" xfId="194" xr:uid="{00000000-0005-0000-0000-0000C0000000}"/>
    <cellStyle name="40% - アクセント 2 2" xfId="195" xr:uid="{00000000-0005-0000-0000-0000C1000000}"/>
    <cellStyle name="40% - アクセント 2 2 2" xfId="196" xr:uid="{00000000-0005-0000-0000-0000C2000000}"/>
    <cellStyle name="40% - アクセント 2 20" xfId="197" xr:uid="{00000000-0005-0000-0000-0000C3000000}"/>
    <cellStyle name="40% - アクセント 2 21" xfId="198" xr:uid="{00000000-0005-0000-0000-0000C4000000}"/>
    <cellStyle name="40% - アクセント 2 22" xfId="199" xr:uid="{00000000-0005-0000-0000-0000C5000000}"/>
    <cellStyle name="40% - アクセント 2 23" xfId="200" xr:uid="{00000000-0005-0000-0000-0000C6000000}"/>
    <cellStyle name="40% - アクセント 2 24" xfId="201" xr:uid="{00000000-0005-0000-0000-0000C7000000}"/>
    <cellStyle name="40% - アクセント 2 25" xfId="202" xr:uid="{00000000-0005-0000-0000-0000C8000000}"/>
    <cellStyle name="40% - アクセント 2 3" xfId="203" xr:uid="{00000000-0005-0000-0000-0000C9000000}"/>
    <cellStyle name="40% - アクセント 2 3 2" xfId="204" xr:uid="{00000000-0005-0000-0000-0000CA000000}"/>
    <cellStyle name="40% - アクセント 2 4" xfId="205" xr:uid="{00000000-0005-0000-0000-0000CB000000}"/>
    <cellStyle name="40% - アクセント 2 5" xfId="206" xr:uid="{00000000-0005-0000-0000-0000CC000000}"/>
    <cellStyle name="40% - アクセント 2 6" xfId="207" xr:uid="{00000000-0005-0000-0000-0000CD000000}"/>
    <cellStyle name="40% - アクセント 2 7" xfId="208" xr:uid="{00000000-0005-0000-0000-0000CE000000}"/>
    <cellStyle name="40% - アクセント 2 8" xfId="209" xr:uid="{00000000-0005-0000-0000-0000CF000000}"/>
    <cellStyle name="40% - アクセント 2 9" xfId="210" xr:uid="{00000000-0005-0000-0000-0000D0000000}"/>
    <cellStyle name="40% - アクセント 3 10" xfId="211" xr:uid="{00000000-0005-0000-0000-0000D1000000}"/>
    <cellStyle name="40% - アクセント 3 11" xfId="212" xr:uid="{00000000-0005-0000-0000-0000D2000000}"/>
    <cellStyle name="40% - アクセント 3 12" xfId="213" xr:uid="{00000000-0005-0000-0000-0000D3000000}"/>
    <cellStyle name="40% - アクセント 3 13" xfId="214" xr:uid="{00000000-0005-0000-0000-0000D4000000}"/>
    <cellStyle name="40% - アクセント 3 14" xfId="215" xr:uid="{00000000-0005-0000-0000-0000D5000000}"/>
    <cellStyle name="40% - アクセント 3 15" xfId="216" xr:uid="{00000000-0005-0000-0000-0000D6000000}"/>
    <cellStyle name="40% - アクセント 3 16" xfId="217" xr:uid="{00000000-0005-0000-0000-0000D7000000}"/>
    <cellStyle name="40% - アクセント 3 17" xfId="218" xr:uid="{00000000-0005-0000-0000-0000D8000000}"/>
    <cellStyle name="40% - アクセント 3 18" xfId="219" xr:uid="{00000000-0005-0000-0000-0000D9000000}"/>
    <cellStyle name="40% - アクセント 3 19" xfId="220" xr:uid="{00000000-0005-0000-0000-0000DA000000}"/>
    <cellStyle name="40% - アクセント 3 2" xfId="221" xr:uid="{00000000-0005-0000-0000-0000DB000000}"/>
    <cellStyle name="40% - アクセント 3 2 2" xfId="222" xr:uid="{00000000-0005-0000-0000-0000DC000000}"/>
    <cellStyle name="40% - アクセント 3 20" xfId="223" xr:uid="{00000000-0005-0000-0000-0000DD000000}"/>
    <cellStyle name="40% - アクセント 3 21" xfId="224" xr:uid="{00000000-0005-0000-0000-0000DE000000}"/>
    <cellStyle name="40% - アクセント 3 22" xfId="225" xr:uid="{00000000-0005-0000-0000-0000DF000000}"/>
    <cellStyle name="40% - アクセント 3 23" xfId="226" xr:uid="{00000000-0005-0000-0000-0000E0000000}"/>
    <cellStyle name="40% - アクセント 3 24" xfId="227" xr:uid="{00000000-0005-0000-0000-0000E1000000}"/>
    <cellStyle name="40% - アクセント 3 25" xfId="228" xr:uid="{00000000-0005-0000-0000-0000E2000000}"/>
    <cellStyle name="40% - アクセント 3 3" xfId="229" xr:uid="{00000000-0005-0000-0000-0000E3000000}"/>
    <cellStyle name="40% - アクセント 3 3 2" xfId="230" xr:uid="{00000000-0005-0000-0000-0000E4000000}"/>
    <cellStyle name="40% - アクセント 3 4" xfId="231" xr:uid="{00000000-0005-0000-0000-0000E5000000}"/>
    <cellStyle name="40% - アクセント 3 5" xfId="232" xr:uid="{00000000-0005-0000-0000-0000E6000000}"/>
    <cellStyle name="40% - アクセント 3 6" xfId="233" xr:uid="{00000000-0005-0000-0000-0000E7000000}"/>
    <cellStyle name="40% - アクセント 3 7" xfId="234" xr:uid="{00000000-0005-0000-0000-0000E8000000}"/>
    <cellStyle name="40% - アクセント 3 8" xfId="235" xr:uid="{00000000-0005-0000-0000-0000E9000000}"/>
    <cellStyle name="40% - アクセント 3 9" xfId="236" xr:uid="{00000000-0005-0000-0000-0000EA000000}"/>
    <cellStyle name="40% - アクセント 4 10" xfId="237" xr:uid="{00000000-0005-0000-0000-0000EB000000}"/>
    <cellStyle name="40% - アクセント 4 11" xfId="238" xr:uid="{00000000-0005-0000-0000-0000EC000000}"/>
    <cellStyle name="40% - アクセント 4 12" xfId="239" xr:uid="{00000000-0005-0000-0000-0000ED000000}"/>
    <cellStyle name="40% - アクセント 4 13" xfId="240" xr:uid="{00000000-0005-0000-0000-0000EE000000}"/>
    <cellStyle name="40% - アクセント 4 14" xfId="241" xr:uid="{00000000-0005-0000-0000-0000EF000000}"/>
    <cellStyle name="40% - アクセント 4 15" xfId="242" xr:uid="{00000000-0005-0000-0000-0000F0000000}"/>
    <cellStyle name="40% - アクセント 4 16" xfId="243" xr:uid="{00000000-0005-0000-0000-0000F1000000}"/>
    <cellStyle name="40% - アクセント 4 17" xfId="244" xr:uid="{00000000-0005-0000-0000-0000F2000000}"/>
    <cellStyle name="40% - アクセント 4 18" xfId="245" xr:uid="{00000000-0005-0000-0000-0000F3000000}"/>
    <cellStyle name="40% - アクセント 4 19" xfId="246" xr:uid="{00000000-0005-0000-0000-0000F4000000}"/>
    <cellStyle name="40% - アクセント 4 2" xfId="247" xr:uid="{00000000-0005-0000-0000-0000F5000000}"/>
    <cellStyle name="40% - アクセント 4 2 2" xfId="248" xr:uid="{00000000-0005-0000-0000-0000F6000000}"/>
    <cellStyle name="40% - アクセント 4 20" xfId="249" xr:uid="{00000000-0005-0000-0000-0000F7000000}"/>
    <cellStyle name="40% - アクセント 4 21" xfId="250" xr:uid="{00000000-0005-0000-0000-0000F8000000}"/>
    <cellStyle name="40% - アクセント 4 22" xfId="251" xr:uid="{00000000-0005-0000-0000-0000F9000000}"/>
    <cellStyle name="40% - アクセント 4 23" xfId="252" xr:uid="{00000000-0005-0000-0000-0000FA000000}"/>
    <cellStyle name="40% - アクセント 4 24" xfId="253" xr:uid="{00000000-0005-0000-0000-0000FB000000}"/>
    <cellStyle name="40% - アクセント 4 25" xfId="254" xr:uid="{00000000-0005-0000-0000-0000FC000000}"/>
    <cellStyle name="40% - アクセント 4 3" xfId="255" xr:uid="{00000000-0005-0000-0000-0000FD000000}"/>
    <cellStyle name="40% - アクセント 4 3 2" xfId="256" xr:uid="{00000000-0005-0000-0000-0000FE000000}"/>
    <cellStyle name="40% - アクセント 4 4" xfId="257" xr:uid="{00000000-0005-0000-0000-0000FF000000}"/>
    <cellStyle name="40% - アクセント 4 5" xfId="258" xr:uid="{00000000-0005-0000-0000-000000010000}"/>
    <cellStyle name="40% - アクセント 4 6" xfId="259" xr:uid="{00000000-0005-0000-0000-000001010000}"/>
    <cellStyle name="40% - アクセント 4 7" xfId="260" xr:uid="{00000000-0005-0000-0000-000002010000}"/>
    <cellStyle name="40% - アクセント 4 8" xfId="261" xr:uid="{00000000-0005-0000-0000-000003010000}"/>
    <cellStyle name="40% - アクセント 4 9" xfId="262" xr:uid="{00000000-0005-0000-0000-000004010000}"/>
    <cellStyle name="40% - アクセント 5 10" xfId="263" xr:uid="{00000000-0005-0000-0000-000005010000}"/>
    <cellStyle name="40% - アクセント 5 11" xfId="264" xr:uid="{00000000-0005-0000-0000-000006010000}"/>
    <cellStyle name="40% - アクセント 5 12" xfId="265" xr:uid="{00000000-0005-0000-0000-000007010000}"/>
    <cellStyle name="40% - アクセント 5 13" xfId="266" xr:uid="{00000000-0005-0000-0000-000008010000}"/>
    <cellStyle name="40% - アクセント 5 14" xfId="267" xr:uid="{00000000-0005-0000-0000-000009010000}"/>
    <cellStyle name="40% - アクセント 5 15" xfId="268" xr:uid="{00000000-0005-0000-0000-00000A010000}"/>
    <cellStyle name="40% - アクセント 5 16" xfId="269" xr:uid="{00000000-0005-0000-0000-00000B010000}"/>
    <cellStyle name="40% - アクセント 5 17" xfId="270" xr:uid="{00000000-0005-0000-0000-00000C010000}"/>
    <cellStyle name="40% - アクセント 5 18" xfId="271" xr:uid="{00000000-0005-0000-0000-00000D010000}"/>
    <cellStyle name="40% - アクセント 5 19" xfId="272" xr:uid="{00000000-0005-0000-0000-00000E010000}"/>
    <cellStyle name="40% - アクセント 5 2" xfId="273" xr:uid="{00000000-0005-0000-0000-00000F010000}"/>
    <cellStyle name="40% - アクセント 5 2 2" xfId="274" xr:uid="{00000000-0005-0000-0000-000010010000}"/>
    <cellStyle name="40% - アクセント 5 20" xfId="275" xr:uid="{00000000-0005-0000-0000-000011010000}"/>
    <cellStyle name="40% - アクセント 5 21" xfId="276" xr:uid="{00000000-0005-0000-0000-000012010000}"/>
    <cellStyle name="40% - アクセント 5 22" xfId="277" xr:uid="{00000000-0005-0000-0000-000013010000}"/>
    <cellStyle name="40% - アクセント 5 23" xfId="278" xr:uid="{00000000-0005-0000-0000-000014010000}"/>
    <cellStyle name="40% - アクセント 5 24" xfId="279" xr:uid="{00000000-0005-0000-0000-000015010000}"/>
    <cellStyle name="40% - アクセント 5 25" xfId="280" xr:uid="{00000000-0005-0000-0000-000016010000}"/>
    <cellStyle name="40% - アクセント 5 3" xfId="281" xr:uid="{00000000-0005-0000-0000-000017010000}"/>
    <cellStyle name="40% - アクセント 5 3 2" xfId="282" xr:uid="{00000000-0005-0000-0000-000018010000}"/>
    <cellStyle name="40% - アクセント 5 4" xfId="283" xr:uid="{00000000-0005-0000-0000-000019010000}"/>
    <cellStyle name="40% - アクセント 5 5" xfId="284" xr:uid="{00000000-0005-0000-0000-00001A010000}"/>
    <cellStyle name="40% - アクセント 5 6" xfId="285" xr:uid="{00000000-0005-0000-0000-00001B010000}"/>
    <cellStyle name="40% - アクセント 5 7" xfId="286" xr:uid="{00000000-0005-0000-0000-00001C010000}"/>
    <cellStyle name="40% - アクセント 5 8" xfId="287" xr:uid="{00000000-0005-0000-0000-00001D010000}"/>
    <cellStyle name="40% - アクセント 5 9" xfId="288" xr:uid="{00000000-0005-0000-0000-00001E010000}"/>
    <cellStyle name="40% - アクセント 6 10" xfId="289" xr:uid="{00000000-0005-0000-0000-00001F010000}"/>
    <cellStyle name="40% - アクセント 6 11" xfId="290" xr:uid="{00000000-0005-0000-0000-000020010000}"/>
    <cellStyle name="40% - アクセント 6 12" xfId="291" xr:uid="{00000000-0005-0000-0000-000021010000}"/>
    <cellStyle name="40% - アクセント 6 13" xfId="292" xr:uid="{00000000-0005-0000-0000-000022010000}"/>
    <cellStyle name="40% - アクセント 6 14" xfId="293" xr:uid="{00000000-0005-0000-0000-000023010000}"/>
    <cellStyle name="40% - アクセント 6 15" xfId="294" xr:uid="{00000000-0005-0000-0000-000024010000}"/>
    <cellStyle name="40% - アクセント 6 16" xfId="295" xr:uid="{00000000-0005-0000-0000-000025010000}"/>
    <cellStyle name="40% - アクセント 6 17" xfId="296" xr:uid="{00000000-0005-0000-0000-000026010000}"/>
    <cellStyle name="40% - アクセント 6 18" xfId="297" xr:uid="{00000000-0005-0000-0000-000027010000}"/>
    <cellStyle name="40% - アクセント 6 19" xfId="298" xr:uid="{00000000-0005-0000-0000-000028010000}"/>
    <cellStyle name="40% - アクセント 6 2" xfId="299" xr:uid="{00000000-0005-0000-0000-000029010000}"/>
    <cellStyle name="40% - アクセント 6 2 2" xfId="300" xr:uid="{00000000-0005-0000-0000-00002A010000}"/>
    <cellStyle name="40% - アクセント 6 20" xfId="301" xr:uid="{00000000-0005-0000-0000-00002B010000}"/>
    <cellStyle name="40% - アクセント 6 21" xfId="302" xr:uid="{00000000-0005-0000-0000-00002C010000}"/>
    <cellStyle name="40% - アクセント 6 22" xfId="303" xr:uid="{00000000-0005-0000-0000-00002D010000}"/>
    <cellStyle name="40% - アクセント 6 23" xfId="304" xr:uid="{00000000-0005-0000-0000-00002E010000}"/>
    <cellStyle name="40% - アクセント 6 24" xfId="305" xr:uid="{00000000-0005-0000-0000-00002F010000}"/>
    <cellStyle name="40% - アクセント 6 25" xfId="306" xr:uid="{00000000-0005-0000-0000-000030010000}"/>
    <cellStyle name="40% - アクセント 6 3" xfId="307" xr:uid="{00000000-0005-0000-0000-000031010000}"/>
    <cellStyle name="40% - アクセント 6 3 2" xfId="308" xr:uid="{00000000-0005-0000-0000-000032010000}"/>
    <cellStyle name="40% - アクセント 6 4" xfId="309" xr:uid="{00000000-0005-0000-0000-000033010000}"/>
    <cellStyle name="40% - アクセント 6 5" xfId="310" xr:uid="{00000000-0005-0000-0000-000034010000}"/>
    <cellStyle name="40% - アクセント 6 6" xfId="311" xr:uid="{00000000-0005-0000-0000-000035010000}"/>
    <cellStyle name="40% - アクセント 6 7" xfId="312" xr:uid="{00000000-0005-0000-0000-000036010000}"/>
    <cellStyle name="40% - アクセント 6 8" xfId="313" xr:uid="{00000000-0005-0000-0000-000037010000}"/>
    <cellStyle name="40% - アクセント 6 9" xfId="314" xr:uid="{00000000-0005-0000-0000-000038010000}"/>
    <cellStyle name="60% - アクセント 1 10" xfId="315" xr:uid="{00000000-0005-0000-0000-000039010000}"/>
    <cellStyle name="60% - アクセント 1 11" xfId="316" xr:uid="{00000000-0005-0000-0000-00003A010000}"/>
    <cellStyle name="60% - アクセント 1 12" xfId="317" xr:uid="{00000000-0005-0000-0000-00003B010000}"/>
    <cellStyle name="60% - アクセント 1 13" xfId="318" xr:uid="{00000000-0005-0000-0000-00003C010000}"/>
    <cellStyle name="60% - アクセント 1 14" xfId="319" xr:uid="{00000000-0005-0000-0000-00003D010000}"/>
    <cellStyle name="60% - アクセント 1 15" xfId="320" xr:uid="{00000000-0005-0000-0000-00003E010000}"/>
    <cellStyle name="60% - アクセント 1 16" xfId="321" xr:uid="{00000000-0005-0000-0000-00003F010000}"/>
    <cellStyle name="60% - アクセント 1 17" xfId="322" xr:uid="{00000000-0005-0000-0000-000040010000}"/>
    <cellStyle name="60% - アクセント 1 18" xfId="323" xr:uid="{00000000-0005-0000-0000-000041010000}"/>
    <cellStyle name="60% - アクセント 1 19" xfId="324" xr:uid="{00000000-0005-0000-0000-000042010000}"/>
    <cellStyle name="60% - アクセント 1 2" xfId="325" xr:uid="{00000000-0005-0000-0000-000043010000}"/>
    <cellStyle name="60% - アクセント 1 2 2" xfId="326" xr:uid="{00000000-0005-0000-0000-000044010000}"/>
    <cellStyle name="60% - アクセント 1 20" xfId="327" xr:uid="{00000000-0005-0000-0000-000045010000}"/>
    <cellStyle name="60% - アクセント 1 21" xfId="328" xr:uid="{00000000-0005-0000-0000-000046010000}"/>
    <cellStyle name="60% - アクセント 1 22" xfId="329" xr:uid="{00000000-0005-0000-0000-000047010000}"/>
    <cellStyle name="60% - アクセント 1 23" xfId="330" xr:uid="{00000000-0005-0000-0000-000048010000}"/>
    <cellStyle name="60% - アクセント 1 24" xfId="331" xr:uid="{00000000-0005-0000-0000-000049010000}"/>
    <cellStyle name="60% - アクセント 1 25" xfId="332" xr:uid="{00000000-0005-0000-0000-00004A010000}"/>
    <cellStyle name="60% - アクセント 1 3" xfId="333" xr:uid="{00000000-0005-0000-0000-00004B010000}"/>
    <cellStyle name="60% - アクセント 1 3 2" xfId="334" xr:uid="{00000000-0005-0000-0000-00004C010000}"/>
    <cellStyle name="60% - アクセント 1 4" xfId="335" xr:uid="{00000000-0005-0000-0000-00004D010000}"/>
    <cellStyle name="60% - アクセント 1 5" xfId="336" xr:uid="{00000000-0005-0000-0000-00004E010000}"/>
    <cellStyle name="60% - アクセント 1 6" xfId="337" xr:uid="{00000000-0005-0000-0000-00004F010000}"/>
    <cellStyle name="60% - アクセント 1 7" xfId="338" xr:uid="{00000000-0005-0000-0000-000050010000}"/>
    <cellStyle name="60% - アクセント 1 8" xfId="339" xr:uid="{00000000-0005-0000-0000-000051010000}"/>
    <cellStyle name="60% - アクセント 1 9" xfId="340" xr:uid="{00000000-0005-0000-0000-000052010000}"/>
    <cellStyle name="60% - アクセント 2 10" xfId="341" xr:uid="{00000000-0005-0000-0000-000053010000}"/>
    <cellStyle name="60% - アクセント 2 11" xfId="342" xr:uid="{00000000-0005-0000-0000-000054010000}"/>
    <cellStyle name="60% - アクセント 2 12" xfId="343" xr:uid="{00000000-0005-0000-0000-000055010000}"/>
    <cellStyle name="60% - アクセント 2 13" xfId="344" xr:uid="{00000000-0005-0000-0000-000056010000}"/>
    <cellStyle name="60% - アクセント 2 14" xfId="345" xr:uid="{00000000-0005-0000-0000-000057010000}"/>
    <cellStyle name="60% - アクセント 2 15" xfId="346" xr:uid="{00000000-0005-0000-0000-000058010000}"/>
    <cellStyle name="60% - アクセント 2 16" xfId="347" xr:uid="{00000000-0005-0000-0000-000059010000}"/>
    <cellStyle name="60% - アクセント 2 17" xfId="348" xr:uid="{00000000-0005-0000-0000-00005A010000}"/>
    <cellStyle name="60% - アクセント 2 18" xfId="349" xr:uid="{00000000-0005-0000-0000-00005B010000}"/>
    <cellStyle name="60% - アクセント 2 19" xfId="350" xr:uid="{00000000-0005-0000-0000-00005C010000}"/>
    <cellStyle name="60% - アクセント 2 2" xfId="351" xr:uid="{00000000-0005-0000-0000-00005D010000}"/>
    <cellStyle name="60% - アクセント 2 2 2" xfId="352" xr:uid="{00000000-0005-0000-0000-00005E010000}"/>
    <cellStyle name="60% - アクセント 2 20" xfId="353" xr:uid="{00000000-0005-0000-0000-00005F010000}"/>
    <cellStyle name="60% - アクセント 2 21" xfId="354" xr:uid="{00000000-0005-0000-0000-000060010000}"/>
    <cellStyle name="60% - アクセント 2 22" xfId="355" xr:uid="{00000000-0005-0000-0000-000061010000}"/>
    <cellStyle name="60% - アクセント 2 23" xfId="356" xr:uid="{00000000-0005-0000-0000-000062010000}"/>
    <cellStyle name="60% - アクセント 2 24" xfId="357" xr:uid="{00000000-0005-0000-0000-000063010000}"/>
    <cellStyle name="60% - アクセント 2 25" xfId="358" xr:uid="{00000000-0005-0000-0000-000064010000}"/>
    <cellStyle name="60% - アクセント 2 3" xfId="359" xr:uid="{00000000-0005-0000-0000-000065010000}"/>
    <cellStyle name="60% - アクセント 2 3 2" xfId="360" xr:uid="{00000000-0005-0000-0000-000066010000}"/>
    <cellStyle name="60% - アクセント 2 4" xfId="361" xr:uid="{00000000-0005-0000-0000-000067010000}"/>
    <cellStyle name="60% - アクセント 2 5" xfId="362" xr:uid="{00000000-0005-0000-0000-000068010000}"/>
    <cellStyle name="60% - アクセント 2 6" xfId="363" xr:uid="{00000000-0005-0000-0000-000069010000}"/>
    <cellStyle name="60% - アクセント 2 7" xfId="364" xr:uid="{00000000-0005-0000-0000-00006A010000}"/>
    <cellStyle name="60% - アクセント 2 8" xfId="365" xr:uid="{00000000-0005-0000-0000-00006B010000}"/>
    <cellStyle name="60% - アクセント 2 9" xfId="366" xr:uid="{00000000-0005-0000-0000-00006C010000}"/>
    <cellStyle name="60% - アクセント 3 10" xfId="367" xr:uid="{00000000-0005-0000-0000-00006D010000}"/>
    <cellStyle name="60% - アクセント 3 11" xfId="368" xr:uid="{00000000-0005-0000-0000-00006E010000}"/>
    <cellStyle name="60% - アクセント 3 12" xfId="369" xr:uid="{00000000-0005-0000-0000-00006F010000}"/>
    <cellStyle name="60% - アクセント 3 13" xfId="370" xr:uid="{00000000-0005-0000-0000-000070010000}"/>
    <cellStyle name="60% - アクセント 3 14" xfId="371" xr:uid="{00000000-0005-0000-0000-000071010000}"/>
    <cellStyle name="60% - アクセント 3 15" xfId="372" xr:uid="{00000000-0005-0000-0000-000072010000}"/>
    <cellStyle name="60% - アクセント 3 16" xfId="373" xr:uid="{00000000-0005-0000-0000-000073010000}"/>
    <cellStyle name="60% - アクセント 3 17" xfId="374" xr:uid="{00000000-0005-0000-0000-000074010000}"/>
    <cellStyle name="60% - アクセント 3 18" xfId="375" xr:uid="{00000000-0005-0000-0000-000075010000}"/>
    <cellStyle name="60% - アクセント 3 19" xfId="376" xr:uid="{00000000-0005-0000-0000-000076010000}"/>
    <cellStyle name="60% - アクセント 3 2" xfId="377" xr:uid="{00000000-0005-0000-0000-000077010000}"/>
    <cellStyle name="60% - アクセント 3 2 2" xfId="378" xr:uid="{00000000-0005-0000-0000-000078010000}"/>
    <cellStyle name="60% - アクセント 3 20" xfId="379" xr:uid="{00000000-0005-0000-0000-000079010000}"/>
    <cellStyle name="60% - アクセント 3 21" xfId="380" xr:uid="{00000000-0005-0000-0000-00007A010000}"/>
    <cellStyle name="60% - アクセント 3 22" xfId="381" xr:uid="{00000000-0005-0000-0000-00007B010000}"/>
    <cellStyle name="60% - アクセント 3 23" xfId="382" xr:uid="{00000000-0005-0000-0000-00007C010000}"/>
    <cellStyle name="60% - アクセント 3 24" xfId="383" xr:uid="{00000000-0005-0000-0000-00007D010000}"/>
    <cellStyle name="60% - アクセント 3 25" xfId="384" xr:uid="{00000000-0005-0000-0000-00007E010000}"/>
    <cellStyle name="60% - アクセント 3 3" xfId="385" xr:uid="{00000000-0005-0000-0000-00007F010000}"/>
    <cellStyle name="60% - アクセント 3 3 2" xfId="386" xr:uid="{00000000-0005-0000-0000-000080010000}"/>
    <cellStyle name="60% - アクセント 3 4" xfId="387" xr:uid="{00000000-0005-0000-0000-000081010000}"/>
    <cellStyle name="60% - アクセント 3 5" xfId="388" xr:uid="{00000000-0005-0000-0000-000082010000}"/>
    <cellStyle name="60% - アクセント 3 6" xfId="389" xr:uid="{00000000-0005-0000-0000-000083010000}"/>
    <cellStyle name="60% - アクセント 3 7" xfId="390" xr:uid="{00000000-0005-0000-0000-000084010000}"/>
    <cellStyle name="60% - アクセント 3 8" xfId="391" xr:uid="{00000000-0005-0000-0000-000085010000}"/>
    <cellStyle name="60% - アクセント 3 9" xfId="392" xr:uid="{00000000-0005-0000-0000-000086010000}"/>
    <cellStyle name="60% - アクセント 4 10" xfId="393" xr:uid="{00000000-0005-0000-0000-000087010000}"/>
    <cellStyle name="60% - アクセント 4 11" xfId="394" xr:uid="{00000000-0005-0000-0000-000088010000}"/>
    <cellStyle name="60% - アクセント 4 12" xfId="395" xr:uid="{00000000-0005-0000-0000-000089010000}"/>
    <cellStyle name="60% - アクセント 4 13" xfId="396" xr:uid="{00000000-0005-0000-0000-00008A010000}"/>
    <cellStyle name="60% - アクセント 4 14" xfId="397" xr:uid="{00000000-0005-0000-0000-00008B010000}"/>
    <cellStyle name="60% - アクセント 4 15" xfId="398" xr:uid="{00000000-0005-0000-0000-00008C010000}"/>
    <cellStyle name="60% - アクセント 4 16" xfId="399" xr:uid="{00000000-0005-0000-0000-00008D010000}"/>
    <cellStyle name="60% - アクセント 4 17" xfId="400" xr:uid="{00000000-0005-0000-0000-00008E010000}"/>
    <cellStyle name="60% - アクセント 4 18" xfId="401" xr:uid="{00000000-0005-0000-0000-00008F010000}"/>
    <cellStyle name="60% - アクセント 4 19" xfId="402" xr:uid="{00000000-0005-0000-0000-000090010000}"/>
    <cellStyle name="60% - アクセント 4 2" xfId="403" xr:uid="{00000000-0005-0000-0000-000091010000}"/>
    <cellStyle name="60% - アクセント 4 2 2" xfId="404" xr:uid="{00000000-0005-0000-0000-000092010000}"/>
    <cellStyle name="60% - アクセント 4 20" xfId="405" xr:uid="{00000000-0005-0000-0000-000093010000}"/>
    <cellStyle name="60% - アクセント 4 21" xfId="406" xr:uid="{00000000-0005-0000-0000-000094010000}"/>
    <cellStyle name="60% - アクセント 4 22" xfId="407" xr:uid="{00000000-0005-0000-0000-000095010000}"/>
    <cellStyle name="60% - アクセント 4 23" xfId="408" xr:uid="{00000000-0005-0000-0000-000096010000}"/>
    <cellStyle name="60% - アクセント 4 24" xfId="409" xr:uid="{00000000-0005-0000-0000-000097010000}"/>
    <cellStyle name="60% - アクセント 4 25" xfId="410" xr:uid="{00000000-0005-0000-0000-000098010000}"/>
    <cellStyle name="60% - アクセント 4 3" xfId="411" xr:uid="{00000000-0005-0000-0000-000099010000}"/>
    <cellStyle name="60% - アクセント 4 3 2" xfId="412" xr:uid="{00000000-0005-0000-0000-00009A010000}"/>
    <cellStyle name="60% - アクセント 4 4" xfId="413" xr:uid="{00000000-0005-0000-0000-00009B010000}"/>
    <cellStyle name="60% - アクセント 4 5" xfId="414" xr:uid="{00000000-0005-0000-0000-00009C010000}"/>
    <cellStyle name="60% - アクセント 4 6" xfId="415" xr:uid="{00000000-0005-0000-0000-00009D010000}"/>
    <cellStyle name="60% - アクセント 4 7" xfId="416" xr:uid="{00000000-0005-0000-0000-00009E010000}"/>
    <cellStyle name="60% - アクセント 4 8" xfId="417" xr:uid="{00000000-0005-0000-0000-00009F010000}"/>
    <cellStyle name="60% - アクセント 4 9" xfId="418" xr:uid="{00000000-0005-0000-0000-0000A0010000}"/>
    <cellStyle name="60% - アクセント 5 10" xfId="419" xr:uid="{00000000-0005-0000-0000-0000A1010000}"/>
    <cellStyle name="60% - アクセント 5 11" xfId="420" xr:uid="{00000000-0005-0000-0000-0000A2010000}"/>
    <cellStyle name="60% - アクセント 5 12" xfId="421" xr:uid="{00000000-0005-0000-0000-0000A3010000}"/>
    <cellStyle name="60% - アクセント 5 13" xfId="422" xr:uid="{00000000-0005-0000-0000-0000A4010000}"/>
    <cellStyle name="60% - アクセント 5 14" xfId="423" xr:uid="{00000000-0005-0000-0000-0000A5010000}"/>
    <cellStyle name="60% - アクセント 5 15" xfId="424" xr:uid="{00000000-0005-0000-0000-0000A6010000}"/>
    <cellStyle name="60% - アクセント 5 16" xfId="425" xr:uid="{00000000-0005-0000-0000-0000A7010000}"/>
    <cellStyle name="60% - アクセント 5 17" xfId="426" xr:uid="{00000000-0005-0000-0000-0000A8010000}"/>
    <cellStyle name="60% - アクセント 5 18" xfId="427" xr:uid="{00000000-0005-0000-0000-0000A9010000}"/>
    <cellStyle name="60% - アクセント 5 19" xfId="428" xr:uid="{00000000-0005-0000-0000-0000AA010000}"/>
    <cellStyle name="60% - アクセント 5 2" xfId="429" xr:uid="{00000000-0005-0000-0000-0000AB010000}"/>
    <cellStyle name="60% - アクセント 5 2 2" xfId="430" xr:uid="{00000000-0005-0000-0000-0000AC010000}"/>
    <cellStyle name="60% - アクセント 5 20" xfId="431" xr:uid="{00000000-0005-0000-0000-0000AD010000}"/>
    <cellStyle name="60% - アクセント 5 21" xfId="432" xr:uid="{00000000-0005-0000-0000-0000AE010000}"/>
    <cellStyle name="60% - アクセント 5 22" xfId="433" xr:uid="{00000000-0005-0000-0000-0000AF010000}"/>
    <cellStyle name="60% - アクセント 5 23" xfId="434" xr:uid="{00000000-0005-0000-0000-0000B0010000}"/>
    <cellStyle name="60% - アクセント 5 24" xfId="435" xr:uid="{00000000-0005-0000-0000-0000B1010000}"/>
    <cellStyle name="60% - アクセント 5 25" xfId="436" xr:uid="{00000000-0005-0000-0000-0000B2010000}"/>
    <cellStyle name="60% - アクセント 5 3" xfId="437" xr:uid="{00000000-0005-0000-0000-0000B3010000}"/>
    <cellStyle name="60% - アクセント 5 3 2" xfId="438" xr:uid="{00000000-0005-0000-0000-0000B4010000}"/>
    <cellStyle name="60% - アクセント 5 4" xfId="439" xr:uid="{00000000-0005-0000-0000-0000B5010000}"/>
    <cellStyle name="60% - アクセント 5 5" xfId="440" xr:uid="{00000000-0005-0000-0000-0000B6010000}"/>
    <cellStyle name="60% - アクセント 5 6" xfId="441" xr:uid="{00000000-0005-0000-0000-0000B7010000}"/>
    <cellStyle name="60% - アクセント 5 7" xfId="442" xr:uid="{00000000-0005-0000-0000-0000B8010000}"/>
    <cellStyle name="60% - アクセント 5 8" xfId="443" xr:uid="{00000000-0005-0000-0000-0000B9010000}"/>
    <cellStyle name="60% - アクセント 5 9" xfId="444" xr:uid="{00000000-0005-0000-0000-0000BA010000}"/>
    <cellStyle name="60% - アクセント 6 10" xfId="445" xr:uid="{00000000-0005-0000-0000-0000BB010000}"/>
    <cellStyle name="60% - アクセント 6 11" xfId="446" xr:uid="{00000000-0005-0000-0000-0000BC010000}"/>
    <cellStyle name="60% - アクセント 6 12" xfId="447" xr:uid="{00000000-0005-0000-0000-0000BD010000}"/>
    <cellStyle name="60% - アクセント 6 13" xfId="448" xr:uid="{00000000-0005-0000-0000-0000BE010000}"/>
    <cellStyle name="60% - アクセント 6 14" xfId="449" xr:uid="{00000000-0005-0000-0000-0000BF010000}"/>
    <cellStyle name="60% - アクセント 6 15" xfId="450" xr:uid="{00000000-0005-0000-0000-0000C0010000}"/>
    <cellStyle name="60% - アクセント 6 16" xfId="451" xr:uid="{00000000-0005-0000-0000-0000C1010000}"/>
    <cellStyle name="60% - アクセント 6 17" xfId="452" xr:uid="{00000000-0005-0000-0000-0000C2010000}"/>
    <cellStyle name="60% - アクセント 6 18" xfId="453" xr:uid="{00000000-0005-0000-0000-0000C3010000}"/>
    <cellStyle name="60% - アクセント 6 19" xfId="454" xr:uid="{00000000-0005-0000-0000-0000C4010000}"/>
    <cellStyle name="60% - アクセント 6 2" xfId="455" xr:uid="{00000000-0005-0000-0000-0000C5010000}"/>
    <cellStyle name="60% - アクセント 6 2 2" xfId="456" xr:uid="{00000000-0005-0000-0000-0000C6010000}"/>
    <cellStyle name="60% - アクセント 6 20" xfId="457" xr:uid="{00000000-0005-0000-0000-0000C7010000}"/>
    <cellStyle name="60% - アクセント 6 21" xfId="458" xr:uid="{00000000-0005-0000-0000-0000C8010000}"/>
    <cellStyle name="60% - アクセント 6 22" xfId="459" xr:uid="{00000000-0005-0000-0000-0000C9010000}"/>
    <cellStyle name="60% - アクセント 6 23" xfId="460" xr:uid="{00000000-0005-0000-0000-0000CA010000}"/>
    <cellStyle name="60% - アクセント 6 24" xfId="461" xr:uid="{00000000-0005-0000-0000-0000CB010000}"/>
    <cellStyle name="60% - アクセント 6 25" xfId="462" xr:uid="{00000000-0005-0000-0000-0000CC010000}"/>
    <cellStyle name="60% - アクセント 6 3" xfId="463" xr:uid="{00000000-0005-0000-0000-0000CD010000}"/>
    <cellStyle name="60% - アクセント 6 3 2" xfId="464" xr:uid="{00000000-0005-0000-0000-0000CE010000}"/>
    <cellStyle name="60% - アクセント 6 4" xfId="465" xr:uid="{00000000-0005-0000-0000-0000CF010000}"/>
    <cellStyle name="60% - アクセント 6 5" xfId="466" xr:uid="{00000000-0005-0000-0000-0000D0010000}"/>
    <cellStyle name="60% - アクセント 6 6" xfId="467" xr:uid="{00000000-0005-0000-0000-0000D1010000}"/>
    <cellStyle name="60% - アクセント 6 7" xfId="468" xr:uid="{00000000-0005-0000-0000-0000D2010000}"/>
    <cellStyle name="60% - アクセント 6 8" xfId="469" xr:uid="{00000000-0005-0000-0000-0000D3010000}"/>
    <cellStyle name="60% - アクセント 6 9" xfId="470" xr:uid="{00000000-0005-0000-0000-0000D4010000}"/>
    <cellStyle name="アクセント 1 10" xfId="471" xr:uid="{00000000-0005-0000-0000-0000D5010000}"/>
    <cellStyle name="アクセント 1 11" xfId="472" xr:uid="{00000000-0005-0000-0000-0000D6010000}"/>
    <cellStyle name="アクセント 1 12" xfId="473" xr:uid="{00000000-0005-0000-0000-0000D7010000}"/>
    <cellStyle name="アクセント 1 13" xfId="474" xr:uid="{00000000-0005-0000-0000-0000D8010000}"/>
    <cellStyle name="アクセント 1 14" xfId="475" xr:uid="{00000000-0005-0000-0000-0000D9010000}"/>
    <cellStyle name="アクセント 1 15" xfId="476" xr:uid="{00000000-0005-0000-0000-0000DA010000}"/>
    <cellStyle name="アクセント 1 16" xfId="477" xr:uid="{00000000-0005-0000-0000-0000DB010000}"/>
    <cellStyle name="アクセント 1 17" xfId="478" xr:uid="{00000000-0005-0000-0000-0000DC010000}"/>
    <cellStyle name="アクセント 1 18" xfId="479" xr:uid="{00000000-0005-0000-0000-0000DD010000}"/>
    <cellStyle name="アクセント 1 19" xfId="480" xr:uid="{00000000-0005-0000-0000-0000DE010000}"/>
    <cellStyle name="アクセント 1 2" xfId="481" xr:uid="{00000000-0005-0000-0000-0000DF010000}"/>
    <cellStyle name="アクセント 1 2 2" xfId="482" xr:uid="{00000000-0005-0000-0000-0000E0010000}"/>
    <cellStyle name="アクセント 1 20" xfId="483" xr:uid="{00000000-0005-0000-0000-0000E1010000}"/>
    <cellStyle name="アクセント 1 21" xfId="484" xr:uid="{00000000-0005-0000-0000-0000E2010000}"/>
    <cellStyle name="アクセント 1 22" xfId="485" xr:uid="{00000000-0005-0000-0000-0000E3010000}"/>
    <cellStyle name="アクセント 1 23" xfId="486" xr:uid="{00000000-0005-0000-0000-0000E4010000}"/>
    <cellStyle name="アクセント 1 24" xfId="487" xr:uid="{00000000-0005-0000-0000-0000E5010000}"/>
    <cellStyle name="アクセント 1 25" xfId="488" xr:uid="{00000000-0005-0000-0000-0000E6010000}"/>
    <cellStyle name="アクセント 1 3" xfId="489" xr:uid="{00000000-0005-0000-0000-0000E7010000}"/>
    <cellStyle name="アクセント 1 3 2" xfId="490" xr:uid="{00000000-0005-0000-0000-0000E8010000}"/>
    <cellStyle name="アクセント 1 4" xfId="491" xr:uid="{00000000-0005-0000-0000-0000E9010000}"/>
    <cellStyle name="アクセント 1 5" xfId="492" xr:uid="{00000000-0005-0000-0000-0000EA010000}"/>
    <cellStyle name="アクセント 1 6" xfId="493" xr:uid="{00000000-0005-0000-0000-0000EB010000}"/>
    <cellStyle name="アクセント 1 7" xfId="494" xr:uid="{00000000-0005-0000-0000-0000EC010000}"/>
    <cellStyle name="アクセント 1 8" xfId="495" xr:uid="{00000000-0005-0000-0000-0000ED010000}"/>
    <cellStyle name="アクセント 1 9" xfId="496" xr:uid="{00000000-0005-0000-0000-0000EE010000}"/>
    <cellStyle name="アクセント 2 10" xfId="497" xr:uid="{00000000-0005-0000-0000-0000EF010000}"/>
    <cellStyle name="アクセント 2 11" xfId="498" xr:uid="{00000000-0005-0000-0000-0000F0010000}"/>
    <cellStyle name="アクセント 2 12" xfId="499" xr:uid="{00000000-0005-0000-0000-0000F1010000}"/>
    <cellStyle name="アクセント 2 13" xfId="500" xr:uid="{00000000-0005-0000-0000-0000F2010000}"/>
    <cellStyle name="アクセント 2 14" xfId="501" xr:uid="{00000000-0005-0000-0000-0000F3010000}"/>
    <cellStyle name="アクセント 2 15" xfId="502" xr:uid="{00000000-0005-0000-0000-0000F4010000}"/>
    <cellStyle name="アクセント 2 16" xfId="503" xr:uid="{00000000-0005-0000-0000-0000F5010000}"/>
    <cellStyle name="アクセント 2 17" xfId="504" xr:uid="{00000000-0005-0000-0000-0000F6010000}"/>
    <cellStyle name="アクセント 2 18" xfId="505" xr:uid="{00000000-0005-0000-0000-0000F7010000}"/>
    <cellStyle name="アクセント 2 19" xfId="506" xr:uid="{00000000-0005-0000-0000-0000F8010000}"/>
    <cellStyle name="アクセント 2 2" xfId="507" xr:uid="{00000000-0005-0000-0000-0000F9010000}"/>
    <cellStyle name="アクセント 2 2 2" xfId="508" xr:uid="{00000000-0005-0000-0000-0000FA010000}"/>
    <cellStyle name="アクセント 2 20" xfId="509" xr:uid="{00000000-0005-0000-0000-0000FB010000}"/>
    <cellStyle name="アクセント 2 21" xfId="510" xr:uid="{00000000-0005-0000-0000-0000FC010000}"/>
    <cellStyle name="アクセント 2 22" xfId="511" xr:uid="{00000000-0005-0000-0000-0000FD010000}"/>
    <cellStyle name="アクセント 2 23" xfId="512" xr:uid="{00000000-0005-0000-0000-0000FE010000}"/>
    <cellStyle name="アクセント 2 24" xfId="513" xr:uid="{00000000-0005-0000-0000-0000FF010000}"/>
    <cellStyle name="アクセント 2 25" xfId="514" xr:uid="{00000000-0005-0000-0000-000000020000}"/>
    <cellStyle name="アクセント 2 3" xfId="515" xr:uid="{00000000-0005-0000-0000-000001020000}"/>
    <cellStyle name="アクセント 2 3 2" xfId="516" xr:uid="{00000000-0005-0000-0000-000002020000}"/>
    <cellStyle name="アクセント 2 4" xfId="517" xr:uid="{00000000-0005-0000-0000-000003020000}"/>
    <cellStyle name="アクセント 2 5" xfId="518" xr:uid="{00000000-0005-0000-0000-000004020000}"/>
    <cellStyle name="アクセント 2 6" xfId="519" xr:uid="{00000000-0005-0000-0000-000005020000}"/>
    <cellStyle name="アクセント 2 7" xfId="520" xr:uid="{00000000-0005-0000-0000-000006020000}"/>
    <cellStyle name="アクセント 2 8" xfId="521" xr:uid="{00000000-0005-0000-0000-000007020000}"/>
    <cellStyle name="アクセント 2 9" xfId="522" xr:uid="{00000000-0005-0000-0000-000008020000}"/>
    <cellStyle name="アクセント 3 10" xfId="523" xr:uid="{00000000-0005-0000-0000-000009020000}"/>
    <cellStyle name="アクセント 3 11" xfId="524" xr:uid="{00000000-0005-0000-0000-00000A020000}"/>
    <cellStyle name="アクセント 3 12" xfId="525" xr:uid="{00000000-0005-0000-0000-00000B020000}"/>
    <cellStyle name="アクセント 3 13" xfId="526" xr:uid="{00000000-0005-0000-0000-00000C020000}"/>
    <cellStyle name="アクセント 3 14" xfId="527" xr:uid="{00000000-0005-0000-0000-00000D020000}"/>
    <cellStyle name="アクセント 3 15" xfId="528" xr:uid="{00000000-0005-0000-0000-00000E020000}"/>
    <cellStyle name="アクセント 3 16" xfId="529" xr:uid="{00000000-0005-0000-0000-00000F020000}"/>
    <cellStyle name="アクセント 3 17" xfId="530" xr:uid="{00000000-0005-0000-0000-000010020000}"/>
    <cellStyle name="アクセント 3 18" xfId="531" xr:uid="{00000000-0005-0000-0000-000011020000}"/>
    <cellStyle name="アクセント 3 19" xfId="532" xr:uid="{00000000-0005-0000-0000-000012020000}"/>
    <cellStyle name="アクセント 3 2" xfId="533" xr:uid="{00000000-0005-0000-0000-000013020000}"/>
    <cellStyle name="アクセント 3 2 2" xfId="534" xr:uid="{00000000-0005-0000-0000-000014020000}"/>
    <cellStyle name="アクセント 3 20" xfId="535" xr:uid="{00000000-0005-0000-0000-000015020000}"/>
    <cellStyle name="アクセント 3 21" xfId="536" xr:uid="{00000000-0005-0000-0000-000016020000}"/>
    <cellStyle name="アクセント 3 22" xfId="537" xr:uid="{00000000-0005-0000-0000-000017020000}"/>
    <cellStyle name="アクセント 3 23" xfId="538" xr:uid="{00000000-0005-0000-0000-000018020000}"/>
    <cellStyle name="アクセント 3 24" xfId="539" xr:uid="{00000000-0005-0000-0000-000019020000}"/>
    <cellStyle name="アクセント 3 25" xfId="540" xr:uid="{00000000-0005-0000-0000-00001A020000}"/>
    <cellStyle name="アクセント 3 3" xfId="541" xr:uid="{00000000-0005-0000-0000-00001B020000}"/>
    <cellStyle name="アクセント 3 3 2" xfId="542" xr:uid="{00000000-0005-0000-0000-00001C020000}"/>
    <cellStyle name="アクセント 3 4" xfId="543" xr:uid="{00000000-0005-0000-0000-00001D020000}"/>
    <cellStyle name="アクセント 3 5" xfId="544" xr:uid="{00000000-0005-0000-0000-00001E020000}"/>
    <cellStyle name="アクセント 3 6" xfId="545" xr:uid="{00000000-0005-0000-0000-00001F020000}"/>
    <cellStyle name="アクセント 3 7" xfId="546" xr:uid="{00000000-0005-0000-0000-000020020000}"/>
    <cellStyle name="アクセント 3 8" xfId="547" xr:uid="{00000000-0005-0000-0000-000021020000}"/>
    <cellStyle name="アクセント 3 9" xfId="548" xr:uid="{00000000-0005-0000-0000-000022020000}"/>
    <cellStyle name="アクセント 4 10" xfId="549" xr:uid="{00000000-0005-0000-0000-000023020000}"/>
    <cellStyle name="アクセント 4 11" xfId="550" xr:uid="{00000000-0005-0000-0000-000024020000}"/>
    <cellStyle name="アクセント 4 12" xfId="551" xr:uid="{00000000-0005-0000-0000-000025020000}"/>
    <cellStyle name="アクセント 4 13" xfId="552" xr:uid="{00000000-0005-0000-0000-000026020000}"/>
    <cellStyle name="アクセント 4 14" xfId="553" xr:uid="{00000000-0005-0000-0000-000027020000}"/>
    <cellStyle name="アクセント 4 15" xfId="554" xr:uid="{00000000-0005-0000-0000-000028020000}"/>
    <cellStyle name="アクセント 4 16" xfId="555" xr:uid="{00000000-0005-0000-0000-000029020000}"/>
    <cellStyle name="アクセント 4 17" xfId="556" xr:uid="{00000000-0005-0000-0000-00002A020000}"/>
    <cellStyle name="アクセント 4 18" xfId="557" xr:uid="{00000000-0005-0000-0000-00002B020000}"/>
    <cellStyle name="アクセント 4 19" xfId="558" xr:uid="{00000000-0005-0000-0000-00002C020000}"/>
    <cellStyle name="アクセント 4 2" xfId="559" xr:uid="{00000000-0005-0000-0000-00002D020000}"/>
    <cellStyle name="アクセント 4 2 2" xfId="560" xr:uid="{00000000-0005-0000-0000-00002E020000}"/>
    <cellStyle name="アクセント 4 20" xfId="561" xr:uid="{00000000-0005-0000-0000-00002F020000}"/>
    <cellStyle name="アクセント 4 21" xfId="562" xr:uid="{00000000-0005-0000-0000-000030020000}"/>
    <cellStyle name="アクセント 4 22" xfId="563" xr:uid="{00000000-0005-0000-0000-000031020000}"/>
    <cellStyle name="アクセント 4 23" xfId="564" xr:uid="{00000000-0005-0000-0000-000032020000}"/>
    <cellStyle name="アクセント 4 24" xfId="565" xr:uid="{00000000-0005-0000-0000-000033020000}"/>
    <cellStyle name="アクセント 4 25" xfId="566" xr:uid="{00000000-0005-0000-0000-000034020000}"/>
    <cellStyle name="アクセント 4 3" xfId="567" xr:uid="{00000000-0005-0000-0000-000035020000}"/>
    <cellStyle name="アクセント 4 3 2" xfId="568" xr:uid="{00000000-0005-0000-0000-000036020000}"/>
    <cellStyle name="アクセント 4 4" xfId="569" xr:uid="{00000000-0005-0000-0000-000037020000}"/>
    <cellStyle name="アクセント 4 5" xfId="570" xr:uid="{00000000-0005-0000-0000-000038020000}"/>
    <cellStyle name="アクセント 4 6" xfId="571" xr:uid="{00000000-0005-0000-0000-000039020000}"/>
    <cellStyle name="アクセント 4 7" xfId="572" xr:uid="{00000000-0005-0000-0000-00003A020000}"/>
    <cellStyle name="アクセント 4 8" xfId="573" xr:uid="{00000000-0005-0000-0000-00003B020000}"/>
    <cellStyle name="アクセント 4 9" xfId="574" xr:uid="{00000000-0005-0000-0000-00003C020000}"/>
    <cellStyle name="アクセント 5 10" xfId="575" xr:uid="{00000000-0005-0000-0000-00003D020000}"/>
    <cellStyle name="アクセント 5 11" xfId="576" xr:uid="{00000000-0005-0000-0000-00003E020000}"/>
    <cellStyle name="アクセント 5 12" xfId="577" xr:uid="{00000000-0005-0000-0000-00003F020000}"/>
    <cellStyle name="アクセント 5 13" xfId="578" xr:uid="{00000000-0005-0000-0000-000040020000}"/>
    <cellStyle name="アクセント 5 14" xfId="579" xr:uid="{00000000-0005-0000-0000-000041020000}"/>
    <cellStyle name="アクセント 5 15" xfId="580" xr:uid="{00000000-0005-0000-0000-000042020000}"/>
    <cellStyle name="アクセント 5 16" xfId="581" xr:uid="{00000000-0005-0000-0000-000043020000}"/>
    <cellStyle name="アクセント 5 17" xfId="582" xr:uid="{00000000-0005-0000-0000-000044020000}"/>
    <cellStyle name="アクセント 5 18" xfId="583" xr:uid="{00000000-0005-0000-0000-000045020000}"/>
    <cellStyle name="アクセント 5 19" xfId="584" xr:uid="{00000000-0005-0000-0000-000046020000}"/>
    <cellStyle name="アクセント 5 2" xfId="585" xr:uid="{00000000-0005-0000-0000-000047020000}"/>
    <cellStyle name="アクセント 5 2 2" xfId="586" xr:uid="{00000000-0005-0000-0000-000048020000}"/>
    <cellStyle name="アクセント 5 20" xfId="587" xr:uid="{00000000-0005-0000-0000-000049020000}"/>
    <cellStyle name="アクセント 5 21" xfId="588" xr:uid="{00000000-0005-0000-0000-00004A020000}"/>
    <cellStyle name="アクセント 5 22" xfId="589" xr:uid="{00000000-0005-0000-0000-00004B020000}"/>
    <cellStyle name="アクセント 5 23" xfId="590" xr:uid="{00000000-0005-0000-0000-00004C020000}"/>
    <cellStyle name="アクセント 5 24" xfId="591" xr:uid="{00000000-0005-0000-0000-00004D020000}"/>
    <cellStyle name="アクセント 5 25" xfId="592" xr:uid="{00000000-0005-0000-0000-00004E020000}"/>
    <cellStyle name="アクセント 5 3" xfId="593" xr:uid="{00000000-0005-0000-0000-00004F020000}"/>
    <cellStyle name="アクセント 5 3 2" xfId="594" xr:uid="{00000000-0005-0000-0000-000050020000}"/>
    <cellStyle name="アクセント 5 4" xfId="595" xr:uid="{00000000-0005-0000-0000-000051020000}"/>
    <cellStyle name="アクセント 5 5" xfId="596" xr:uid="{00000000-0005-0000-0000-000052020000}"/>
    <cellStyle name="アクセント 5 6" xfId="597" xr:uid="{00000000-0005-0000-0000-000053020000}"/>
    <cellStyle name="アクセント 5 7" xfId="598" xr:uid="{00000000-0005-0000-0000-000054020000}"/>
    <cellStyle name="アクセント 5 8" xfId="599" xr:uid="{00000000-0005-0000-0000-000055020000}"/>
    <cellStyle name="アクセント 5 9" xfId="600" xr:uid="{00000000-0005-0000-0000-000056020000}"/>
    <cellStyle name="アクセント 6 10" xfId="601" xr:uid="{00000000-0005-0000-0000-000057020000}"/>
    <cellStyle name="アクセント 6 11" xfId="602" xr:uid="{00000000-0005-0000-0000-000058020000}"/>
    <cellStyle name="アクセント 6 12" xfId="603" xr:uid="{00000000-0005-0000-0000-000059020000}"/>
    <cellStyle name="アクセント 6 13" xfId="604" xr:uid="{00000000-0005-0000-0000-00005A020000}"/>
    <cellStyle name="アクセント 6 14" xfId="605" xr:uid="{00000000-0005-0000-0000-00005B020000}"/>
    <cellStyle name="アクセント 6 15" xfId="606" xr:uid="{00000000-0005-0000-0000-00005C020000}"/>
    <cellStyle name="アクセント 6 16" xfId="607" xr:uid="{00000000-0005-0000-0000-00005D020000}"/>
    <cellStyle name="アクセント 6 17" xfId="608" xr:uid="{00000000-0005-0000-0000-00005E020000}"/>
    <cellStyle name="アクセント 6 18" xfId="609" xr:uid="{00000000-0005-0000-0000-00005F020000}"/>
    <cellStyle name="アクセント 6 19" xfId="610" xr:uid="{00000000-0005-0000-0000-000060020000}"/>
    <cellStyle name="アクセント 6 2" xfId="611" xr:uid="{00000000-0005-0000-0000-000061020000}"/>
    <cellStyle name="アクセント 6 2 2" xfId="612" xr:uid="{00000000-0005-0000-0000-000062020000}"/>
    <cellStyle name="アクセント 6 20" xfId="613" xr:uid="{00000000-0005-0000-0000-000063020000}"/>
    <cellStyle name="アクセント 6 21" xfId="614" xr:uid="{00000000-0005-0000-0000-000064020000}"/>
    <cellStyle name="アクセント 6 22" xfId="615" xr:uid="{00000000-0005-0000-0000-000065020000}"/>
    <cellStyle name="アクセント 6 23" xfId="616" xr:uid="{00000000-0005-0000-0000-000066020000}"/>
    <cellStyle name="アクセント 6 24" xfId="617" xr:uid="{00000000-0005-0000-0000-000067020000}"/>
    <cellStyle name="アクセント 6 25" xfId="618" xr:uid="{00000000-0005-0000-0000-000068020000}"/>
    <cellStyle name="アクセント 6 3" xfId="619" xr:uid="{00000000-0005-0000-0000-000069020000}"/>
    <cellStyle name="アクセント 6 3 2" xfId="620" xr:uid="{00000000-0005-0000-0000-00006A020000}"/>
    <cellStyle name="アクセント 6 4" xfId="621" xr:uid="{00000000-0005-0000-0000-00006B020000}"/>
    <cellStyle name="アクセント 6 5" xfId="622" xr:uid="{00000000-0005-0000-0000-00006C020000}"/>
    <cellStyle name="アクセント 6 6" xfId="623" xr:uid="{00000000-0005-0000-0000-00006D020000}"/>
    <cellStyle name="アクセント 6 7" xfId="624" xr:uid="{00000000-0005-0000-0000-00006E020000}"/>
    <cellStyle name="アクセント 6 8" xfId="625" xr:uid="{00000000-0005-0000-0000-00006F020000}"/>
    <cellStyle name="アクセント 6 9" xfId="626" xr:uid="{00000000-0005-0000-0000-000070020000}"/>
    <cellStyle name="タイトル 10" xfId="627" xr:uid="{00000000-0005-0000-0000-000071020000}"/>
    <cellStyle name="タイトル 11" xfId="628" xr:uid="{00000000-0005-0000-0000-000072020000}"/>
    <cellStyle name="タイトル 12" xfId="629" xr:uid="{00000000-0005-0000-0000-000073020000}"/>
    <cellStyle name="タイトル 13" xfId="630" xr:uid="{00000000-0005-0000-0000-000074020000}"/>
    <cellStyle name="タイトル 14" xfId="631" xr:uid="{00000000-0005-0000-0000-000075020000}"/>
    <cellStyle name="タイトル 15" xfId="632" xr:uid="{00000000-0005-0000-0000-000076020000}"/>
    <cellStyle name="タイトル 16" xfId="633" xr:uid="{00000000-0005-0000-0000-000077020000}"/>
    <cellStyle name="タイトル 17" xfId="634" xr:uid="{00000000-0005-0000-0000-000078020000}"/>
    <cellStyle name="タイトル 18" xfId="635" xr:uid="{00000000-0005-0000-0000-000079020000}"/>
    <cellStyle name="タイトル 19" xfId="636" xr:uid="{00000000-0005-0000-0000-00007A020000}"/>
    <cellStyle name="タイトル 2" xfId="637" xr:uid="{00000000-0005-0000-0000-00007B020000}"/>
    <cellStyle name="タイトル 2 2" xfId="638" xr:uid="{00000000-0005-0000-0000-00007C020000}"/>
    <cellStyle name="タイトル 20" xfId="639" xr:uid="{00000000-0005-0000-0000-00007D020000}"/>
    <cellStyle name="タイトル 21" xfId="640" xr:uid="{00000000-0005-0000-0000-00007E020000}"/>
    <cellStyle name="タイトル 22" xfId="641" xr:uid="{00000000-0005-0000-0000-00007F020000}"/>
    <cellStyle name="タイトル 23" xfId="642" xr:uid="{00000000-0005-0000-0000-000080020000}"/>
    <cellStyle name="タイトル 24" xfId="643" xr:uid="{00000000-0005-0000-0000-000081020000}"/>
    <cellStyle name="タイトル 25" xfId="644" xr:uid="{00000000-0005-0000-0000-000082020000}"/>
    <cellStyle name="タイトル 3" xfId="645" xr:uid="{00000000-0005-0000-0000-000083020000}"/>
    <cellStyle name="タイトル 3 2" xfId="646" xr:uid="{00000000-0005-0000-0000-000084020000}"/>
    <cellStyle name="タイトル 4" xfId="647" xr:uid="{00000000-0005-0000-0000-000085020000}"/>
    <cellStyle name="タイトル 5" xfId="648" xr:uid="{00000000-0005-0000-0000-000086020000}"/>
    <cellStyle name="タイトル 6" xfId="649" xr:uid="{00000000-0005-0000-0000-000087020000}"/>
    <cellStyle name="タイトル 7" xfId="650" xr:uid="{00000000-0005-0000-0000-000088020000}"/>
    <cellStyle name="タイトル 8" xfId="651" xr:uid="{00000000-0005-0000-0000-000089020000}"/>
    <cellStyle name="タイトル 9" xfId="652" xr:uid="{00000000-0005-0000-0000-00008A020000}"/>
    <cellStyle name="チェック セル 10" xfId="653" xr:uid="{00000000-0005-0000-0000-00008B020000}"/>
    <cellStyle name="チェック セル 11" xfId="654" xr:uid="{00000000-0005-0000-0000-00008C020000}"/>
    <cellStyle name="チェック セル 12" xfId="655" xr:uid="{00000000-0005-0000-0000-00008D020000}"/>
    <cellStyle name="チェック セル 13" xfId="656" xr:uid="{00000000-0005-0000-0000-00008E020000}"/>
    <cellStyle name="チェック セル 14" xfId="657" xr:uid="{00000000-0005-0000-0000-00008F020000}"/>
    <cellStyle name="チェック セル 15" xfId="658" xr:uid="{00000000-0005-0000-0000-000090020000}"/>
    <cellStyle name="チェック セル 16" xfId="659" xr:uid="{00000000-0005-0000-0000-000091020000}"/>
    <cellStyle name="チェック セル 17" xfId="660" xr:uid="{00000000-0005-0000-0000-000092020000}"/>
    <cellStyle name="チェック セル 18" xfId="661" xr:uid="{00000000-0005-0000-0000-000093020000}"/>
    <cellStyle name="チェック セル 19" xfId="662" xr:uid="{00000000-0005-0000-0000-000094020000}"/>
    <cellStyle name="チェック セル 2" xfId="663" xr:uid="{00000000-0005-0000-0000-000095020000}"/>
    <cellStyle name="チェック セル 2 2" xfId="664" xr:uid="{00000000-0005-0000-0000-000096020000}"/>
    <cellStyle name="チェック セル 20" xfId="665" xr:uid="{00000000-0005-0000-0000-000097020000}"/>
    <cellStyle name="チェック セル 21" xfId="666" xr:uid="{00000000-0005-0000-0000-000098020000}"/>
    <cellStyle name="チェック セル 22" xfId="667" xr:uid="{00000000-0005-0000-0000-000099020000}"/>
    <cellStyle name="チェック セル 23" xfId="668" xr:uid="{00000000-0005-0000-0000-00009A020000}"/>
    <cellStyle name="チェック セル 24" xfId="669" xr:uid="{00000000-0005-0000-0000-00009B020000}"/>
    <cellStyle name="チェック セル 25" xfId="670" xr:uid="{00000000-0005-0000-0000-00009C020000}"/>
    <cellStyle name="チェック セル 3" xfId="671" xr:uid="{00000000-0005-0000-0000-00009D020000}"/>
    <cellStyle name="チェック セル 3 2" xfId="672" xr:uid="{00000000-0005-0000-0000-00009E020000}"/>
    <cellStyle name="チェック セル 4" xfId="673" xr:uid="{00000000-0005-0000-0000-00009F020000}"/>
    <cellStyle name="チェック セル 5" xfId="674" xr:uid="{00000000-0005-0000-0000-0000A0020000}"/>
    <cellStyle name="チェック セル 6" xfId="675" xr:uid="{00000000-0005-0000-0000-0000A1020000}"/>
    <cellStyle name="チェック セル 7" xfId="676" xr:uid="{00000000-0005-0000-0000-0000A2020000}"/>
    <cellStyle name="チェック セル 8" xfId="677" xr:uid="{00000000-0005-0000-0000-0000A3020000}"/>
    <cellStyle name="チェック セル 9" xfId="678" xr:uid="{00000000-0005-0000-0000-0000A4020000}"/>
    <cellStyle name="どちらでもない 10" xfId="679" xr:uid="{00000000-0005-0000-0000-0000A5020000}"/>
    <cellStyle name="どちらでもない 11" xfId="680" xr:uid="{00000000-0005-0000-0000-0000A6020000}"/>
    <cellStyle name="どちらでもない 12" xfId="681" xr:uid="{00000000-0005-0000-0000-0000A7020000}"/>
    <cellStyle name="どちらでもない 13" xfId="682" xr:uid="{00000000-0005-0000-0000-0000A8020000}"/>
    <cellStyle name="どちらでもない 14" xfId="683" xr:uid="{00000000-0005-0000-0000-0000A9020000}"/>
    <cellStyle name="どちらでもない 15" xfId="684" xr:uid="{00000000-0005-0000-0000-0000AA020000}"/>
    <cellStyle name="どちらでもない 16" xfId="685" xr:uid="{00000000-0005-0000-0000-0000AB020000}"/>
    <cellStyle name="どちらでもない 17" xfId="686" xr:uid="{00000000-0005-0000-0000-0000AC020000}"/>
    <cellStyle name="どちらでもない 18" xfId="687" xr:uid="{00000000-0005-0000-0000-0000AD020000}"/>
    <cellStyle name="どちらでもない 19" xfId="688" xr:uid="{00000000-0005-0000-0000-0000AE020000}"/>
    <cellStyle name="どちらでもない 2" xfId="689" xr:uid="{00000000-0005-0000-0000-0000AF020000}"/>
    <cellStyle name="どちらでもない 2 2" xfId="690" xr:uid="{00000000-0005-0000-0000-0000B0020000}"/>
    <cellStyle name="どちらでもない 20" xfId="691" xr:uid="{00000000-0005-0000-0000-0000B1020000}"/>
    <cellStyle name="どちらでもない 21" xfId="692" xr:uid="{00000000-0005-0000-0000-0000B2020000}"/>
    <cellStyle name="どちらでもない 22" xfId="693" xr:uid="{00000000-0005-0000-0000-0000B3020000}"/>
    <cellStyle name="どちらでもない 23" xfId="694" xr:uid="{00000000-0005-0000-0000-0000B4020000}"/>
    <cellStyle name="どちらでもない 24" xfId="695" xr:uid="{00000000-0005-0000-0000-0000B5020000}"/>
    <cellStyle name="どちらでもない 25" xfId="696" xr:uid="{00000000-0005-0000-0000-0000B6020000}"/>
    <cellStyle name="どちらでもない 3" xfId="697" xr:uid="{00000000-0005-0000-0000-0000B7020000}"/>
    <cellStyle name="どちらでもない 3 2" xfId="698" xr:uid="{00000000-0005-0000-0000-0000B8020000}"/>
    <cellStyle name="どちらでもない 4" xfId="699" xr:uid="{00000000-0005-0000-0000-0000B9020000}"/>
    <cellStyle name="どちらでもない 5" xfId="700" xr:uid="{00000000-0005-0000-0000-0000BA020000}"/>
    <cellStyle name="どちらでもない 6" xfId="701" xr:uid="{00000000-0005-0000-0000-0000BB020000}"/>
    <cellStyle name="どちらでもない 7" xfId="702" xr:uid="{00000000-0005-0000-0000-0000BC020000}"/>
    <cellStyle name="どちらでもない 8" xfId="703" xr:uid="{00000000-0005-0000-0000-0000BD020000}"/>
    <cellStyle name="どちらでもない 9" xfId="704" xr:uid="{00000000-0005-0000-0000-0000BE020000}"/>
    <cellStyle name="パーセント" xfId="1578" builtinId="5"/>
    <cellStyle name="パーセント 2" xfId="705" xr:uid="{00000000-0005-0000-0000-0000C0020000}"/>
    <cellStyle name="パーセント 2 2" xfId="706" xr:uid="{00000000-0005-0000-0000-0000C1020000}"/>
    <cellStyle name="パーセント 2 2 2" xfId="707" xr:uid="{00000000-0005-0000-0000-0000C2020000}"/>
    <cellStyle name="パーセント 2 2 2 2" xfId="1579" xr:uid="{00000000-0005-0000-0000-0000C3020000}"/>
    <cellStyle name="パーセント 2 2 3" xfId="1580" xr:uid="{00000000-0005-0000-0000-0000C4020000}"/>
    <cellStyle name="パーセント 2 3" xfId="708" xr:uid="{00000000-0005-0000-0000-0000C5020000}"/>
    <cellStyle name="パーセント 2 3 2" xfId="1555" xr:uid="{00000000-0005-0000-0000-0000C6020000}"/>
    <cellStyle name="パーセント 2 3 2 2" xfId="1556" xr:uid="{00000000-0005-0000-0000-0000C7020000}"/>
    <cellStyle name="パーセント 2 3 3" xfId="1557" xr:uid="{00000000-0005-0000-0000-0000C8020000}"/>
    <cellStyle name="パーセント 2 3 3 2" xfId="1558" xr:uid="{00000000-0005-0000-0000-0000C9020000}"/>
    <cellStyle name="パーセント 2 3 4" xfId="1559" xr:uid="{00000000-0005-0000-0000-0000CA020000}"/>
    <cellStyle name="パーセント 2 4" xfId="1560" xr:uid="{00000000-0005-0000-0000-0000CB020000}"/>
    <cellStyle name="パーセント 2 4 2" xfId="1549" xr:uid="{00000000-0005-0000-0000-0000CC020000}"/>
    <cellStyle name="パーセント 2 4 2 2" xfId="1581" xr:uid="{00000000-0005-0000-0000-0000CD020000}"/>
    <cellStyle name="パーセント 2 4 3" xfId="1582" xr:uid="{00000000-0005-0000-0000-0000CE020000}"/>
    <cellStyle name="パーセント 2 4 3 2" xfId="1583" xr:uid="{00000000-0005-0000-0000-0000CF020000}"/>
    <cellStyle name="パーセント 3" xfId="709" xr:uid="{00000000-0005-0000-0000-0000D0020000}"/>
    <cellStyle name="パーセント 3 2" xfId="1561" xr:uid="{00000000-0005-0000-0000-0000D1020000}"/>
    <cellStyle name="パーセント 3 3" xfId="1584" xr:uid="{00000000-0005-0000-0000-0000D2020000}"/>
    <cellStyle name="パーセント 3 3 2" xfId="1585" xr:uid="{00000000-0005-0000-0000-0000D3020000}"/>
    <cellStyle name="パーセント 3 3 2 2" xfId="1586" xr:uid="{00000000-0005-0000-0000-0000D4020000}"/>
    <cellStyle name="パーセント 3 3 3" xfId="1587" xr:uid="{00000000-0005-0000-0000-0000D5020000}"/>
    <cellStyle name="パーセント 3 3 3 2" xfId="1588" xr:uid="{00000000-0005-0000-0000-0000D6020000}"/>
    <cellStyle name="パーセント 3 3 4" xfId="1589" xr:uid="{00000000-0005-0000-0000-0000D7020000}"/>
    <cellStyle name="パーセント 3 4" xfId="1590" xr:uid="{00000000-0005-0000-0000-0000D8020000}"/>
    <cellStyle name="パーセント 3 4 2" xfId="1591" xr:uid="{00000000-0005-0000-0000-0000D9020000}"/>
    <cellStyle name="パーセント 3 5" xfId="1592" xr:uid="{00000000-0005-0000-0000-0000DA020000}"/>
    <cellStyle name="パーセント 3 5 2" xfId="1593" xr:uid="{00000000-0005-0000-0000-0000DB020000}"/>
    <cellStyle name="パーセント 4" xfId="710" xr:uid="{00000000-0005-0000-0000-0000DC020000}"/>
    <cellStyle name="パーセント 5" xfId="711" xr:uid="{00000000-0005-0000-0000-0000DD020000}"/>
    <cellStyle name="パーセント 6" xfId="1594" xr:uid="{00000000-0005-0000-0000-0000DE020000}"/>
    <cellStyle name="パーセント 7" xfId="1595" xr:uid="{00000000-0005-0000-0000-0000DF020000}"/>
    <cellStyle name="ハイパーリンク 2" xfId="1562" xr:uid="{00000000-0005-0000-0000-0000E0020000}"/>
    <cellStyle name="メモ 10" xfId="712" xr:uid="{00000000-0005-0000-0000-0000E1020000}"/>
    <cellStyle name="メモ 11" xfId="713" xr:uid="{00000000-0005-0000-0000-0000E2020000}"/>
    <cellStyle name="メモ 12" xfId="714" xr:uid="{00000000-0005-0000-0000-0000E3020000}"/>
    <cellStyle name="メモ 13" xfId="715" xr:uid="{00000000-0005-0000-0000-0000E4020000}"/>
    <cellStyle name="メモ 14" xfId="716" xr:uid="{00000000-0005-0000-0000-0000E5020000}"/>
    <cellStyle name="メモ 15" xfId="717" xr:uid="{00000000-0005-0000-0000-0000E6020000}"/>
    <cellStyle name="メモ 16" xfId="718" xr:uid="{00000000-0005-0000-0000-0000E7020000}"/>
    <cellStyle name="メモ 17" xfId="719" xr:uid="{00000000-0005-0000-0000-0000E8020000}"/>
    <cellStyle name="メモ 18" xfId="720" xr:uid="{00000000-0005-0000-0000-0000E9020000}"/>
    <cellStyle name="メモ 19" xfId="721" xr:uid="{00000000-0005-0000-0000-0000EA020000}"/>
    <cellStyle name="メモ 2" xfId="722" xr:uid="{00000000-0005-0000-0000-0000EB020000}"/>
    <cellStyle name="メモ 2 2" xfId="723" xr:uid="{00000000-0005-0000-0000-0000EC020000}"/>
    <cellStyle name="メモ 2 2 2" xfId="724" xr:uid="{00000000-0005-0000-0000-0000ED020000}"/>
    <cellStyle name="メモ 2 2 2 2" xfId="1391" xr:uid="{00000000-0005-0000-0000-0000EE020000}"/>
    <cellStyle name="メモ 2 2 2 2 2" xfId="1392" xr:uid="{00000000-0005-0000-0000-0000EF020000}"/>
    <cellStyle name="メモ 2 2 2 3" xfId="1393" xr:uid="{00000000-0005-0000-0000-0000F0020000}"/>
    <cellStyle name="メモ 2 2 3" xfId="725" xr:uid="{00000000-0005-0000-0000-0000F1020000}"/>
    <cellStyle name="メモ 2 2 3 2" xfId="1394" xr:uid="{00000000-0005-0000-0000-0000F2020000}"/>
    <cellStyle name="メモ 2 2 4" xfId="1596" xr:uid="{00000000-0005-0000-0000-0000F3020000}"/>
    <cellStyle name="メモ 2 2 4 2" xfId="1597" xr:uid="{00000000-0005-0000-0000-0000F4020000}"/>
    <cellStyle name="メモ 2 2 5" xfId="1598" xr:uid="{00000000-0005-0000-0000-0000F5020000}"/>
    <cellStyle name="メモ 2 2 6" xfId="1599" xr:uid="{00000000-0005-0000-0000-0000F6020000}"/>
    <cellStyle name="メモ 2 2 6 2" xfId="1600" xr:uid="{00000000-0005-0000-0000-0000F7020000}"/>
    <cellStyle name="メモ 20" xfId="726" xr:uid="{00000000-0005-0000-0000-0000F8020000}"/>
    <cellStyle name="メモ 21" xfId="727" xr:uid="{00000000-0005-0000-0000-0000F9020000}"/>
    <cellStyle name="メモ 22" xfId="728" xr:uid="{00000000-0005-0000-0000-0000FA020000}"/>
    <cellStyle name="メモ 23" xfId="729" xr:uid="{00000000-0005-0000-0000-0000FB020000}"/>
    <cellStyle name="メモ 24" xfId="730" xr:uid="{00000000-0005-0000-0000-0000FC020000}"/>
    <cellStyle name="メモ 25" xfId="731" xr:uid="{00000000-0005-0000-0000-0000FD020000}"/>
    <cellStyle name="メモ 3" xfId="732" xr:uid="{00000000-0005-0000-0000-0000FE020000}"/>
    <cellStyle name="メモ 3 2" xfId="733" xr:uid="{00000000-0005-0000-0000-0000FF020000}"/>
    <cellStyle name="メモ 3 2 2" xfId="1395" xr:uid="{00000000-0005-0000-0000-000000030000}"/>
    <cellStyle name="メモ 3 2 2 2" xfId="1396" xr:uid="{00000000-0005-0000-0000-000001030000}"/>
    <cellStyle name="メモ 3 2 3" xfId="1397" xr:uid="{00000000-0005-0000-0000-000002030000}"/>
    <cellStyle name="メモ 3 3" xfId="734" xr:uid="{00000000-0005-0000-0000-000003030000}"/>
    <cellStyle name="メモ 3 3 2" xfId="1398" xr:uid="{00000000-0005-0000-0000-000004030000}"/>
    <cellStyle name="メモ 3 4" xfId="1601" xr:uid="{00000000-0005-0000-0000-000005030000}"/>
    <cellStyle name="メモ 3 4 2" xfId="1602" xr:uid="{00000000-0005-0000-0000-000006030000}"/>
    <cellStyle name="メモ 3 5" xfId="1603" xr:uid="{00000000-0005-0000-0000-000007030000}"/>
    <cellStyle name="メモ 3 6" xfId="1604" xr:uid="{00000000-0005-0000-0000-000008030000}"/>
    <cellStyle name="メモ 3 6 2" xfId="1605" xr:uid="{00000000-0005-0000-0000-000009030000}"/>
    <cellStyle name="メモ 4" xfId="735" xr:uid="{00000000-0005-0000-0000-00000A030000}"/>
    <cellStyle name="メモ 4 2" xfId="736" xr:uid="{00000000-0005-0000-0000-00000B030000}"/>
    <cellStyle name="メモ 4 2 2" xfId="1399" xr:uid="{00000000-0005-0000-0000-00000C030000}"/>
    <cellStyle name="メモ 4 2 2 2" xfId="1400" xr:uid="{00000000-0005-0000-0000-00000D030000}"/>
    <cellStyle name="メモ 4 2 3" xfId="1401" xr:uid="{00000000-0005-0000-0000-00000E030000}"/>
    <cellStyle name="メモ 4 3" xfId="737" xr:uid="{00000000-0005-0000-0000-00000F030000}"/>
    <cellStyle name="メモ 4 3 2" xfId="1402" xr:uid="{00000000-0005-0000-0000-000010030000}"/>
    <cellStyle name="メモ 4 4" xfId="1606" xr:uid="{00000000-0005-0000-0000-000011030000}"/>
    <cellStyle name="メモ 4 4 2" xfId="1607" xr:uid="{00000000-0005-0000-0000-000012030000}"/>
    <cellStyle name="メモ 4 5" xfId="1608" xr:uid="{00000000-0005-0000-0000-000013030000}"/>
    <cellStyle name="メモ 4 6" xfId="1609" xr:uid="{00000000-0005-0000-0000-000014030000}"/>
    <cellStyle name="メモ 4 6 2" xfId="1610" xr:uid="{00000000-0005-0000-0000-000015030000}"/>
    <cellStyle name="メモ 5" xfId="738" xr:uid="{00000000-0005-0000-0000-000016030000}"/>
    <cellStyle name="メモ 6" xfId="739" xr:uid="{00000000-0005-0000-0000-000017030000}"/>
    <cellStyle name="メモ 7" xfId="740" xr:uid="{00000000-0005-0000-0000-000018030000}"/>
    <cellStyle name="メモ 8" xfId="741" xr:uid="{00000000-0005-0000-0000-000019030000}"/>
    <cellStyle name="メモ 9" xfId="742" xr:uid="{00000000-0005-0000-0000-00001A030000}"/>
    <cellStyle name="リンク セル 10" xfId="743" xr:uid="{00000000-0005-0000-0000-00001B030000}"/>
    <cellStyle name="リンク セル 11" xfId="744" xr:uid="{00000000-0005-0000-0000-00001C030000}"/>
    <cellStyle name="リンク セル 12" xfId="745" xr:uid="{00000000-0005-0000-0000-00001D030000}"/>
    <cellStyle name="リンク セル 13" xfId="746" xr:uid="{00000000-0005-0000-0000-00001E030000}"/>
    <cellStyle name="リンク セル 14" xfId="747" xr:uid="{00000000-0005-0000-0000-00001F030000}"/>
    <cellStyle name="リンク セル 15" xfId="748" xr:uid="{00000000-0005-0000-0000-000020030000}"/>
    <cellStyle name="リンク セル 16" xfId="749" xr:uid="{00000000-0005-0000-0000-000021030000}"/>
    <cellStyle name="リンク セル 17" xfId="750" xr:uid="{00000000-0005-0000-0000-000022030000}"/>
    <cellStyle name="リンク セル 18" xfId="751" xr:uid="{00000000-0005-0000-0000-000023030000}"/>
    <cellStyle name="リンク セル 19" xfId="752" xr:uid="{00000000-0005-0000-0000-000024030000}"/>
    <cellStyle name="リンク セル 2" xfId="753" xr:uid="{00000000-0005-0000-0000-000025030000}"/>
    <cellStyle name="リンク セル 2 2" xfId="754" xr:uid="{00000000-0005-0000-0000-000026030000}"/>
    <cellStyle name="リンク セル 20" xfId="755" xr:uid="{00000000-0005-0000-0000-000027030000}"/>
    <cellStyle name="リンク セル 21" xfId="756" xr:uid="{00000000-0005-0000-0000-000028030000}"/>
    <cellStyle name="リンク セル 22" xfId="757" xr:uid="{00000000-0005-0000-0000-000029030000}"/>
    <cellStyle name="リンク セル 23" xfId="758" xr:uid="{00000000-0005-0000-0000-00002A030000}"/>
    <cellStyle name="リンク セル 24" xfId="759" xr:uid="{00000000-0005-0000-0000-00002B030000}"/>
    <cellStyle name="リンク セル 25" xfId="760" xr:uid="{00000000-0005-0000-0000-00002C030000}"/>
    <cellStyle name="リンク セル 3" xfId="761" xr:uid="{00000000-0005-0000-0000-00002D030000}"/>
    <cellStyle name="リンク セル 3 2" xfId="762" xr:uid="{00000000-0005-0000-0000-00002E030000}"/>
    <cellStyle name="リンク セル 4" xfId="763" xr:uid="{00000000-0005-0000-0000-00002F030000}"/>
    <cellStyle name="リンク セル 5" xfId="764" xr:uid="{00000000-0005-0000-0000-000030030000}"/>
    <cellStyle name="リンク セル 6" xfId="765" xr:uid="{00000000-0005-0000-0000-000031030000}"/>
    <cellStyle name="リンク セル 7" xfId="766" xr:uid="{00000000-0005-0000-0000-000032030000}"/>
    <cellStyle name="リンク セル 8" xfId="767" xr:uid="{00000000-0005-0000-0000-000033030000}"/>
    <cellStyle name="リンク セル 9" xfId="768" xr:uid="{00000000-0005-0000-0000-000034030000}"/>
    <cellStyle name="悪い 10" xfId="769" xr:uid="{00000000-0005-0000-0000-000035030000}"/>
    <cellStyle name="悪い 11" xfId="770" xr:uid="{00000000-0005-0000-0000-000036030000}"/>
    <cellStyle name="悪い 12" xfId="771" xr:uid="{00000000-0005-0000-0000-000037030000}"/>
    <cellStyle name="悪い 13" xfId="772" xr:uid="{00000000-0005-0000-0000-000038030000}"/>
    <cellStyle name="悪い 14" xfId="773" xr:uid="{00000000-0005-0000-0000-000039030000}"/>
    <cellStyle name="悪い 15" xfId="774" xr:uid="{00000000-0005-0000-0000-00003A030000}"/>
    <cellStyle name="悪い 16" xfId="775" xr:uid="{00000000-0005-0000-0000-00003B030000}"/>
    <cellStyle name="悪い 17" xfId="776" xr:uid="{00000000-0005-0000-0000-00003C030000}"/>
    <cellStyle name="悪い 18" xfId="777" xr:uid="{00000000-0005-0000-0000-00003D030000}"/>
    <cellStyle name="悪い 19" xfId="778" xr:uid="{00000000-0005-0000-0000-00003E030000}"/>
    <cellStyle name="悪い 2" xfId="779" xr:uid="{00000000-0005-0000-0000-00003F030000}"/>
    <cellStyle name="悪い 2 2" xfId="780" xr:uid="{00000000-0005-0000-0000-000040030000}"/>
    <cellStyle name="悪い 2 3" xfId="1403" xr:uid="{00000000-0005-0000-0000-000041030000}"/>
    <cellStyle name="悪い 20" xfId="781" xr:uid="{00000000-0005-0000-0000-000042030000}"/>
    <cellStyle name="悪い 21" xfId="782" xr:uid="{00000000-0005-0000-0000-000043030000}"/>
    <cellStyle name="悪い 22" xfId="783" xr:uid="{00000000-0005-0000-0000-000044030000}"/>
    <cellStyle name="悪い 23" xfId="784" xr:uid="{00000000-0005-0000-0000-000045030000}"/>
    <cellStyle name="悪い 24" xfId="785" xr:uid="{00000000-0005-0000-0000-000046030000}"/>
    <cellStyle name="悪い 25" xfId="786" xr:uid="{00000000-0005-0000-0000-000047030000}"/>
    <cellStyle name="悪い 3" xfId="787" xr:uid="{00000000-0005-0000-0000-000048030000}"/>
    <cellStyle name="悪い 3 2" xfId="788" xr:uid="{00000000-0005-0000-0000-000049030000}"/>
    <cellStyle name="悪い 4" xfId="789" xr:uid="{00000000-0005-0000-0000-00004A030000}"/>
    <cellStyle name="悪い 5" xfId="790" xr:uid="{00000000-0005-0000-0000-00004B030000}"/>
    <cellStyle name="悪い 6" xfId="791" xr:uid="{00000000-0005-0000-0000-00004C030000}"/>
    <cellStyle name="悪い 7" xfId="792" xr:uid="{00000000-0005-0000-0000-00004D030000}"/>
    <cellStyle name="悪い 8" xfId="793" xr:uid="{00000000-0005-0000-0000-00004E030000}"/>
    <cellStyle name="悪い 9" xfId="794" xr:uid="{00000000-0005-0000-0000-00004F030000}"/>
    <cellStyle name="計算 10" xfId="795" xr:uid="{00000000-0005-0000-0000-000050030000}"/>
    <cellStyle name="計算 11" xfId="796" xr:uid="{00000000-0005-0000-0000-000051030000}"/>
    <cellStyle name="計算 12" xfId="797" xr:uid="{00000000-0005-0000-0000-000052030000}"/>
    <cellStyle name="計算 13" xfId="798" xr:uid="{00000000-0005-0000-0000-000053030000}"/>
    <cellStyle name="計算 14" xfId="799" xr:uid="{00000000-0005-0000-0000-000054030000}"/>
    <cellStyle name="計算 15" xfId="800" xr:uid="{00000000-0005-0000-0000-000055030000}"/>
    <cellStyle name="計算 16" xfId="801" xr:uid="{00000000-0005-0000-0000-000056030000}"/>
    <cellStyle name="計算 17" xfId="802" xr:uid="{00000000-0005-0000-0000-000057030000}"/>
    <cellStyle name="計算 18" xfId="803" xr:uid="{00000000-0005-0000-0000-000058030000}"/>
    <cellStyle name="計算 19" xfId="804" xr:uid="{00000000-0005-0000-0000-000059030000}"/>
    <cellStyle name="計算 2" xfId="805" xr:uid="{00000000-0005-0000-0000-00005A030000}"/>
    <cellStyle name="計算 2 2" xfId="806" xr:uid="{00000000-0005-0000-0000-00005B030000}"/>
    <cellStyle name="計算 2 2 2" xfId="807" xr:uid="{00000000-0005-0000-0000-00005C030000}"/>
    <cellStyle name="計算 2 2 2 2" xfId="1404" xr:uid="{00000000-0005-0000-0000-00005D030000}"/>
    <cellStyle name="計算 2 2 2 2 2" xfId="1405" xr:uid="{00000000-0005-0000-0000-00005E030000}"/>
    <cellStyle name="計算 2 2 2 3" xfId="1406" xr:uid="{00000000-0005-0000-0000-00005F030000}"/>
    <cellStyle name="計算 2 2 3" xfId="808" xr:uid="{00000000-0005-0000-0000-000060030000}"/>
    <cellStyle name="計算 2 2 3 2" xfId="1407" xr:uid="{00000000-0005-0000-0000-000061030000}"/>
    <cellStyle name="計算 2 2 4" xfId="1611" xr:uid="{00000000-0005-0000-0000-000062030000}"/>
    <cellStyle name="計算 2 2 4 2" xfId="1612" xr:uid="{00000000-0005-0000-0000-000063030000}"/>
    <cellStyle name="計算 2 2 5" xfId="1613" xr:uid="{00000000-0005-0000-0000-000064030000}"/>
    <cellStyle name="計算 2 2 6" xfId="1614" xr:uid="{00000000-0005-0000-0000-000065030000}"/>
    <cellStyle name="計算 2 2 6 2" xfId="1615" xr:uid="{00000000-0005-0000-0000-000066030000}"/>
    <cellStyle name="計算 20" xfId="809" xr:uid="{00000000-0005-0000-0000-000067030000}"/>
    <cellStyle name="計算 21" xfId="810" xr:uid="{00000000-0005-0000-0000-000068030000}"/>
    <cellStyle name="計算 22" xfId="811" xr:uid="{00000000-0005-0000-0000-000069030000}"/>
    <cellStyle name="計算 23" xfId="812" xr:uid="{00000000-0005-0000-0000-00006A030000}"/>
    <cellStyle name="計算 24" xfId="813" xr:uid="{00000000-0005-0000-0000-00006B030000}"/>
    <cellStyle name="計算 25" xfId="814" xr:uid="{00000000-0005-0000-0000-00006C030000}"/>
    <cellStyle name="計算 3" xfId="815" xr:uid="{00000000-0005-0000-0000-00006D030000}"/>
    <cellStyle name="計算 3 2" xfId="816" xr:uid="{00000000-0005-0000-0000-00006E030000}"/>
    <cellStyle name="計算 3 2 2" xfId="1408" xr:uid="{00000000-0005-0000-0000-00006F030000}"/>
    <cellStyle name="計算 3 2 2 2" xfId="1409" xr:uid="{00000000-0005-0000-0000-000070030000}"/>
    <cellStyle name="計算 3 2 3" xfId="1410" xr:uid="{00000000-0005-0000-0000-000071030000}"/>
    <cellStyle name="計算 3 3" xfId="817" xr:uid="{00000000-0005-0000-0000-000072030000}"/>
    <cellStyle name="計算 3 3 2" xfId="1411" xr:uid="{00000000-0005-0000-0000-000073030000}"/>
    <cellStyle name="計算 3 4" xfId="1616" xr:uid="{00000000-0005-0000-0000-000074030000}"/>
    <cellStyle name="計算 3 4 2" xfId="1617" xr:uid="{00000000-0005-0000-0000-000075030000}"/>
    <cellStyle name="計算 3 5" xfId="1618" xr:uid="{00000000-0005-0000-0000-000076030000}"/>
    <cellStyle name="計算 3 6" xfId="1619" xr:uid="{00000000-0005-0000-0000-000077030000}"/>
    <cellStyle name="計算 3 6 2" xfId="1620" xr:uid="{00000000-0005-0000-0000-000078030000}"/>
    <cellStyle name="計算 4" xfId="818" xr:uid="{00000000-0005-0000-0000-000079030000}"/>
    <cellStyle name="計算 4 2" xfId="819" xr:uid="{00000000-0005-0000-0000-00007A030000}"/>
    <cellStyle name="計算 4 2 2" xfId="1412" xr:uid="{00000000-0005-0000-0000-00007B030000}"/>
    <cellStyle name="計算 4 2 2 2" xfId="1413" xr:uid="{00000000-0005-0000-0000-00007C030000}"/>
    <cellStyle name="計算 4 2 3" xfId="1414" xr:uid="{00000000-0005-0000-0000-00007D030000}"/>
    <cellStyle name="計算 4 3" xfId="820" xr:uid="{00000000-0005-0000-0000-00007E030000}"/>
    <cellStyle name="計算 4 3 2" xfId="1415" xr:uid="{00000000-0005-0000-0000-00007F030000}"/>
    <cellStyle name="計算 4 4" xfId="1621" xr:uid="{00000000-0005-0000-0000-000080030000}"/>
    <cellStyle name="計算 4 4 2" xfId="1622" xr:uid="{00000000-0005-0000-0000-000081030000}"/>
    <cellStyle name="計算 4 5" xfId="1623" xr:uid="{00000000-0005-0000-0000-000082030000}"/>
    <cellStyle name="計算 4 6" xfId="1624" xr:uid="{00000000-0005-0000-0000-000083030000}"/>
    <cellStyle name="計算 4 6 2" xfId="1625" xr:uid="{00000000-0005-0000-0000-000084030000}"/>
    <cellStyle name="計算 5" xfId="821" xr:uid="{00000000-0005-0000-0000-000085030000}"/>
    <cellStyle name="計算 6" xfId="822" xr:uid="{00000000-0005-0000-0000-000086030000}"/>
    <cellStyle name="計算 7" xfId="823" xr:uid="{00000000-0005-0000-0000-000087030000}"/>
    <cellStyle name="計算 8" xfId="824" xr:uid="{00000000-0005-0000-0000-000088030000}"/>
    <cellStyle name="計算 9" xfId="825" xr:uid="{00000000-0005-0000-0000-000089030000}"/>
    <cellStyle name="警告文 10" xfId="826" xr:uid="{00000000-0005-0000-0000-00008A030000}"/>
    <cellStyle name="警告文 11" xfId="827" xr:uid="{00000000-0005-0000-0000-00008B030000}"/>
    <cellStyle name="警告文 12" xfId="828" xr:uid="{00000000-0005-0000-0000-00008C030000}"/>
    <cellStyle name="警告文 13" xfId="829" xr:uid="{00000000-0005-0000-0000-00008D030000}"/>
    <cellStyle name="警告文 14" xfId="830" xr:uid="{00000000-0005-0000-0000-00008E030000}"/>
    <cellStyle name="警告文 15" xfId="831" xr:uid="{00000000-0005-0000-0000-00008F030000}"/>
    <cellStyle name="警告文 16" xfId="832" xr:uid="{00000000-0005-0000-0000-000090030000}"/>
    <cellStyle name="警告文 17" xfId="833" xr:uid="{00000000-0005-0000-0000-000091030000}"/>
    <cellStyle name="警告文 18" xfId="834" xr:uid="{00000000-0005-0000-0000-000092030000}"/>
    <cellStyle name="警告文 19" xfId="835" xr:uid="{00000000-0005-0000-0000-000093030000}"/>
    <cellStyle name="警告文 2" xfId="836" xr:uid="{00000000-0005-0000-0000-000094030000}"/>
    <cellStyle name="警告文 2 2" xfId="837" xr:uid="{00000000-0005-0000-0000-000095030000}"/>
    <cellStyle name="警告文 20" xfId="838" xr:uid="{00000000-0005-0000-0000-000096030000}"/>
    <cellStyle name="警告文 21" xfId="839" xr:uid="{00000000-0005-0000-0000-000097030000}"/>
    <cellStyle name="警告文 22" xfId="840" xr:uid="{00000000-0005-0000-0000-000098030000}"/>
    <cellStyle name="警告文 23" xfId="841" xr:uid="{00000000-0005-0000-0000-000099030000}"/>
    <cellStyle name="警告文 24" xfId="842" xr:uid="{00000000-0005-0000-0000-00009A030000}"/>
    <cellStyle name="警告文 25" xfId="843" xr:uid="{00000000-0005-0000-0000-00009B030000}"/>
    <cellStyle name="警告文 3" xfId="844" xr:uid="{00000000-0005-0000-0000-00009C030000}"/>
    <cellStyle name="警告文 3 2" xfId="845" xr:uid="{00000000-0005-0000-0000-00009D030000}"/>
    <cellStyle name="警告文 4" xfId="846" xr:uid="{00000000-0005-0000-0000-00009E030000}"/>
    <cellStyle name="警告文 5" xfId="847" xr:uid="{00000000-0005-0000-0000-00009F030000}"/>
    <cellStyle name="警告文 6" xfId="848" xr:uid="{00000000-0005-0000-0000-0000A0030000}"/>
    <cellStyle name="警告文 7" xfId="849" xr:uid="{00000000-0005-0000-0000-0000A1030000}"/>
    <cellStyle name="警告文 8" xfId="850" xr:uid="{00000000-0005-0000-0000-0000A2030000}"/>
    <cellStyle name="警告文 9" xfId="851" xr:uid="{00000000-0005-0000-0000-0000A3030000}"/>
    <cellStyle name="桁区切り" xfId="1" builtinId="6"/>
    <cellStyle name="桁区切り 2" xfId="852" xr:uid="{00000000-0005-0000-0000-0000A5030000}"/>
    <cellStyle name="桁区切り 2 2" xfId="853" xr:uid="{00000000-0005-0000-0000-0000A6030000}"/>
    <cellStyle name="桁区切り 2 2 2" xfId="854" xr:uid="{00000000-0005-0000-0000-0000A7030000}"/>
    <cellStyle name="桁区切り 2 2 2 2" xfId="1626" xr:uid="{00000000-0005-0000-0000-0000A8030000}"/>
    <cellStyle name="桁区切り 2 2 2 2 2" xfId="1627" xr:uid="{00000000-0005-0000-0000-0000A9030000}"/>
    <cellStyle name="桁区切り 2 2 2 3" xfId="1628" xr:uid="{00000000-0005-0000-0000-0000AA030000}"/>
    <cellStyle name="桁区切り 2 2 3" xfId="1629" xr:uid="{00000000-0005-0000-0000-0000AB030000}"/>
    <cellStyle name="桁区切り 2 2 3 2" xfId="1630" xr:uid="{00000000-0005-0000-0000-0000AC030000}"/>
    <cellStyle name="桁区切り 2 2 3 2 2" xfId="1631" xr:uid="{00000000-0005-0000-0000-0000AD030000}"/>
    <cellStyle name="桁区切り 2 2 3 3" xfId="1632" xr:uid="{00000000-0005-0000-0000-0000AE030000}"/>
    <cellStyle name="桁区切り 2 2 3 3 2" xfId="1633" xr:uid="{00000000-0005-0000-0000-0000AF030000}"/>
    <cellStyle name="桁区切り 2 2 3 4" xfId="1634" xr:uid="{00000000-0005-0000-0000-0000B0030000}"/>
    <cellStyle name="桁区切り 2 2 4" xfId="1635" xr:uid="{00000000-0005-0000-0000-0000B1030000}"/>
    <cellStyle name="桁区切り 2 3" xfId="855" xr:uid="{00000000-0005-0000-0000-0000B2030000}"/>
    <cellStyle name="桁区切り 2 3 2" xfId="1636" xr:uid="{00000000-0005-0000-0000-0000B3030000}"/>
    <cellStyle name="桁区切り 2 3 2 2" xfId="1637" xr:uid="{00000000-0005-0000-0000-0000B4030000}"/>
    <cellStyle name="桁区切り 2 3 3" xfId="1638" xr:uid="{00000000-0005-0000-0000-0000B5030000}"/>
    <cellStyle name="桁区切り 2 4" xfId="1416" xr:uid="{00000000-0005-0000-0000-0000B6030000}"/>
    <cellStyle name="桁区切り 2 5" xfId="1417" xr:uid="{00000000-0005-0000-0000-0000B7030000}"/>
    <cellStyle name="桁区切り 2 5 2" xfId="1418" xr:uid="{00000000-0005-0000-0000-0000B8030000}"/>
    <cellStyle name="桁区切り 2 5 3" xfId="1419" xr:uid="{00000000-0005-0000-0000-0000B9030000}"/>
    <cellStyle name="桁区切り 2 5 3 2" xfId="1420" xr:uid="{00000000-0005-0000-0000-0000BA030000}"/>
    <cellStyle name="桁区切り 2 6" xfId="1421" xr:uid="{00000000-0005-0000-0000-0000BB030000}"/>
    <cellStyle name="桁区切り 2 6 2" xfId="1563" xr:uid="{00000000-0005-0000-0000-0000BC030000}"/>
    <cellStyle name="桁区切り 2 7" xfId="1422" xr:uid="{00000000-0005-0000-0000-0000BD030000}"/>
    <cellStyle name="桁区切り 2 8" xfId="1423" xr:uid="{00000000-0005-0000-0000-0000BE030000}"/>
    <cellStyle name="桁区切り 2 8 2" xfId="1424" xr:uid="{00000000-0005-0000-0000-0000BF030000}"/>
    <cellStyle name="桁区切り 2 8 2 2" xfId="1425" xr:uid="{00000000-0005-0000-0000-0000C0030000}"/>
    <cellStyle name="桁区切り 2 8 2 2 2" xfId="1426" xr:uid="{00000000-0005-0000-0000-0000C1030000}"/>
    <cellStyle name="桁区切り 2 8 2 2 2 2" xfId="1427" xr:uid="{00000000-0005-0000-0000-0000C2030000}"/>
    <cellStyle name="桁区切り 2 8 2 2 2 2 2" xfId="1428" xr:uid="{00000000-0005-0000-0000-0000C3030000}"/>
    <cellStyle name="桁区切り 2 8 2 3" xfId="1429" xr:uid="{00000000-0005-0000-0000-0000C4030000}"/>
    <cellStyle name="桁区切り 2 8 2 3 2" xfId="1430" xr:uid="{00000000-0005-0000-0000-0000C5030000}"/>
    <cellStyle name="桁区切り 2 8 2 3 2 2" xfId="1431" xr:uid="{00000000-0005-0000-0000-0000C6030000}"/>
    <cellStyle name="桁区切り 2 9" xfId="1552" xr:uid="{00000000-0005-0000-0000-0000C7030000}"/>
    <cellStyle name="桁区切り 3" xfId="856" xr:uid="{00000000-0005-0000-0000-0000C8030000}"/>
    <cellStyle name="桁区切り 3 2" xfId="857" xr:uid="{00000000-0005-0000-0000-0000C9030000}"/>
    <cellStyle name="桁区切り 3 3" xfId="1639" xr:uid="{00000000-0005-0000-0000-0000CA030000}"/>
    <cellStyle name="桁区切り 3 3 2" xfId="1640" xr:uid="{00000000-0005-0000-0000-0000CB030000}"/>
    <cellStyle name="桁区切り 3 3 2 2" xfId="1641" xr:uid="{00000000-0005-0000-0000-0000CC030000}"/>
    <cellStyle name="桁区切り 3 3 3" xfId="1642" xr:uid="{00000000-0005-0000-0000-0000CD030000}"/>
    <cellStyle name="桁区切り 3 4" xfId="1643" xr:uid="{00000000-0005-0000-0000-0000CE030000}"/>
    <cellStyle name="桁区切り 3 4 2" xfId="1644" xr:uid="{00000000-0005-0000-0000-0000CF030000}"/>
    <cellStyle name="桁区切り 3 5" xfId="1432" xr:uid="{00000000-0005-0000-0000-0000D0030000}"/>
    <cellStyle name="桁区切り 4" xfId="858" xr:uid="{00000000-0005-0000-0000-0000D1030000}"/>
    <cellStyle name="桁区切り 4 2" xfId="1433" xr:uid="{00000000-0005-0000-0000-0000D2030000}"/>
    <cellStyle name="桁区切り 4 2 2" xfId="1645" xr:uid="{00000000-0005-0000-0000-0000D3030000}"/>
    <cellStyle name="桁区切り 4 2 2 2" xfId="1646" xr:uid="{00000000-0005-0000-0000-0000D4030000}"/>
    <cellStyle name="桁区切り 4 2 3" xfId="1647" xr:uid="{00000000-0005-0000-0000-0000D5030000}"/>
    <cellStyle name="桁区切り 4 3" xfId="1648" xr:uid="{00000000-0005-0000-0000-0000D6030000}"/>
    <cellStyle name="桁区切り 4 3 2" xfId="1649" xr:uid="{00000000-0005-0000-0000-0000D7030000}"/>
    <cellStyle name="桁区切り 4 4" xfId="1650" xr:uid="{00000000-0005-0000-0000-0000D8030000}"/>
    <cellStyle name="桁区切り 5" xfId="1434" xr:uid="{00000000-0005-0000-0000-0000D9030000}"/>
    <cellStyle name="桁区切り 5 2" xfId="1564" xr:uid="{00000000-0005-0000-0000-0000DA030000}"/>
    <cellStyle name="桁区切り 5 2 2" xfId="1565" xr:uid="{00000000-0005-0000-0000-0000DB030000}"/>
    <cellStyle name="桁区切り 5 3" xfId="1566" xr:uid="{00000000-0005-0000-0000-0000DC030000}"/>
    <cellStyle name="桁区切り 6" xfId="1435" xr:uid="{00000000-0005-0000-0000-0000DD030000}"/>
    <cellStyle name="桁区切り 7" xfId="1436" xr:uid="{00000000-0005-0000-0000-0000DE030000}"/>
    <cellStyle name="桁区切り 8" xfId="1437" xr:uid="{00000000-0005-0000-0000-0000DF030000}"/>
    <cellStyle name="桁区切り 8 2" xfId="1438" xr:uid="{00000000-0005-0000-0000-0000E0030000}"/>
    <cellStyle name="桁区切り 9" xfId="1651" xr:uid="{00000000-0005-0000-0000-0000E1030000}"/>
    <cellStyle name="桁区切り 9 2" xfId="1652" xr:uid="{00000000-0005-0000-0000-0000E2030000}"/>
    <cellStyle name="桁区切り 9 2 2" xfId="1653" xr:uid="{00000000-0005-0000-0000-0000E3030000}"/>
    <cellStyle name="見出し 1 10" xfId="859" xr:uid="{00000000-0005-0000-0000-0000E4030000}"/>
    <cellStyle name="見出し 1 11" xfId="860" xr:uid="{00000000-0005-0000-0000-0000E5030000}"/>
    <cellStyle name="見出し 1 12" xfId="861" xr:uid="{00000000-0005-0000-0000-0000E6030000}"/>
    <cellStyle name="見出し 1 13" xfId="862" xr:uid="{00000000-0005-0000-0000-0000E7030000}"/>
    <cellStyle name="見出し 1 14" xfId="863" xr:uid="{00000000-0005-0000-0000-0000E8030000}"/>
    <cellStyle name="見出し 1 15" xfId="864" xr:uid="{00000000-0005-0000-0000-0000E9030000}"/>
    <cellStyle name="見出し 1 16" xfId="865" xr:uid="{00000000-0005-0000-0000-0000EA030000}"/>
    <cellStyle name="見出し 1 17" xfId="866" xr:uid="{00000000-0005-0000-0000-0000EB030000}"/>
    <cellStyle name="見出し 1 18" xfId="867" xr:uid="{00000000-0005-0000-0000-0000EC030000}"/>
    <cellStyle name="見出し 1 19" xfId="868" xr:uid="{00000000-0005-0000-0000-0000ED030000}"/>
    <cellStyle name="見出し 1 2" xfId="869" xr:uid="{00000000-0005-0000-0000-0000EE030000}"/>
    <cellStyle name="見出し 1 2 2" xfId="870" xr:uid="{00000000-0005-0000-0000-0000EF030000}"/>
    <cellStyle name="見出し 1 20" xfId="871" xr:uid="{00000000-0005-0000-0000-0000F0030000}"/>
    <cellStyle name="見出し 1 21" xfId="872" xr:uid="{00000000-0005-0000-0000-0000F1030000}"/>
    <cellStyle name="見出し 1 22" xfId="873" xr:uid="{00000000-0005-0000-0000-0000F2030000}"/>
    <cellStyle name="見出し 1 23" xfId="874" xr:uid="{00000000-0005-0000-0000-0000F3030000}"/>
    <cellStyle name="見出し 1 24" xfId="875" xr:uid="{00000000-0005-0000-0000-0000F4030000}"/>
    <cellStyle name="見出し 1 25" xfId="876" xr:uid="{00000000-0005-0000-0000-0000F5030000}"/>
    <cellStyle name="見出し 1 3" xfId="877" xr:uid="{00000000-0005-0000-0000-0000F6030000}"/>
    <cellStyle name="見出し 1 3 2" xfId="878" xr:uid="{00000000-0005-0000-0000-0000F7030000}"/>
    <cellStyle name="見出し 1 4" xfId="879" xr:uid="{00000000-0005-0000-0000-0000F8030000}"/>
    <cellStyle name="見出し 1 5" xfId="880" xr:uid="{00000000-0005-0000-0000-0000F9030000}"/>
    <cellStyle name="見出し 1 6" xfId="881" xr:uid="{00000000-0005-0000-0000-0000FA030000}"/>
    <cellStyle name="見出し 1 7" xfId="882" xr:uid="{00000000-0005-0000-0000-0000FB030000}"/>
    <cellStyle name="見出し 1 8" xfId="883" xr:uid="{00000000-0005-0000-0000-0000FC030000}"/>
    <cellStyle name="見出し 1 9" xfId="884" xr:uid="{00000000-0005-0000-0000-0000FD030000}"/>
    <cellStyle name="見出し 2 10" xfId="885" xr:uid="{00000000-0005-0000-0000-0000FE030000}"/>
    <cellStyle name="見出し 2 11" xfId="886" xr:uid="{00000000-0005-0000-0000-0000FF030000}"/>
    <cellStyle name="見出し 2 12" xfId="887" xr:uid="{00000000-0005-0000-0000-000000040000}"/>
    <cellStyle name="見出し 2 13" xfId="888" xr:uid="{00000000-0005-0000-0000-000001040000}"/>
    <cellStyle name="見出し 2 14" xfId="889" xr:uid="{00000000-0005-0000-0000-000002040000}"/>
    <cellStyle name="見出し 2 15" xfId="890" xr:uid="{00000000-0005-0000-0000-000003040000}"/>
    <cellStyle name="見出し 2 16" xfId="891" xr:uid="{00000000-0005-0000-0000-000004040000}"/>
    <cellStyle name="見出し 2 17" xfId="892" xr:uid="{00000000-0005-0000-0000-000005040000}"/>
    <cellStyle name="見出し 2 18" xfId="893" xr:uid="{00000000-0005-0000-0000-000006040000}"/>
    <cellStyle name="見出し 2 19" xfId="894" xr:uid="{00000000-0005-0000-0000-000007040000}"/>
    <cellStyle name="見出し 2 2" xfId="895" xr:uid="{00000000-0005-0000-0000-000008040000}"/>
    <cellStyle name="見出し 2 2 2" xfId="896" xr:uid="{00000000-0005-0000-0000-000009040000}"/>
    <cellStyle name="見出し 2 20" xfId="897" xr:uid="{00000000-0005-0000-0000-00000A040000}"/>
    <cellStyle name="見出し 2 21" xfId="898" xr:uid="{00000000-0005-0000-0000-00000B040000}"/>
    <cellStyle name="見出し 2 22" xfId="899" xr:uid="{00000000-0005-0000-0000-00000C040000}"/>
    <cellStyle name="見出し 2 23" xfId="900" xr:uid="{00000000-0005-0000-0000-00000D040000}"/>
    <cellStyle name="見出し 2 24" xfId="901" xr:uid="{00000000-0005-0000-0000-00000E040000}"/>
    <cellStyle name="見出し 2 25" xfId="902" xr:uid="{00000000-0005-0000-0000-00000F040000}"/>
    <cellStyle name="見出し 2 3" xfId="903" xr:uid="{00000000-0005-0000-0000-000010040000}"/>
    <cellStyle name="見出し 2 3 2" xfId="904" xr:uid="{00000000-0005-0000-0000-000011040000}"/>
    <cellStyle name="見出し 2 4" xfId="905" xr:uid="{00000000-0005-0000-0000-000012040000}"/>
    <cellStyle name="見出し 2 5" xfId="906" xr:uid="{00000000-0005-0000-0000-000013040000}"/>
    <cellStyle name="見出し 2 6" xfId="907" xr:uid="{00000000-0005-0000-0000-000014040000}"/>
    <cellStyle name="見出し 2 7" xfId="908" xr:uid="{00000000-0005-0000-0000-000015040000}"/>
    <cellStyle name="見出し 2 8" xfId="909" xr:uid="{00000000-0005-0000-0000-000016040000}"/>
    <cellStyle name="見出し 2 9" xfId="910" xr:uid="{00000000-0005-0000-0000-000017040000}"/>
    <cellStyle name="見出し 3 10" xfId="911" xr:uid="{00000000-0005-0000-0000-000018040000}"/>
    <cellStyle name="見出し 3 11" xfId="912" xr:uid="{00000000-0005-0000-0000-000019040000}"/>
    <cellStyle name="見出し 3 12" xfId="913" xr:uid="{00000000-0005-0000-0000-00001A040000}"/>
    <cellStyle name="見出し 3 13" xfId="914" xr:uid="{00000000-0005-0000-0000-00001B040000}"/>
    <cellStyle name="見出し 3 14" xfId="915" xr:uid="{00000000-0005-0000-0000-00001C040000}"/>
    <cellStyle name="見出し 3 15" xfId="916" xr:uid="{00000000-0005-0000-0000-00001D040000}"/>
    <cellStyle name="見出し 3 16" xfId="917" xr:uid="{00000000-0005-0000-0000-00001E040000}"/>
    <cellStyle name="見出し 3 17" xfId="918" xr:uid="{00000000-0005-0000-0000-00001F040000}"/>
    <cellStyle name="見出し 3 18" xfId="919" xr:uid="{00000000-0005-0000-0000-000020040000}"/>
    <cellStyle name="見出し 3 19" xfId="920" xr:uid="{00000000-0005-0000-0000-000021040000}"/>
    <cellStyle name="見出し 3 2" xfId="921" xr:uid="{00000000-0005-0000-0000-000022040000}"/>
    <cellStyle name="見出し 3 2 2" xfId="922" xr:uid="{00000000-0005-0000-0000-000023040000}"/>
    <cellStyle name="見出し 3 20" xfId="923" xr:uid="{00000000-0005-0000-0000-000024040000}"/>
    <cellStyle name="見出し 3 21" xfId="924" xr:uid="{00000000-0005-0000-0000-000025040000}"/>
    <cellStyle name="見出し 3 22" xfId="925" xr:uid="{00000000-0005-0000-0000-000026040000}"/>
    <cellStyle name="見出し 3 23" xfId="926" xr:uid="{00000000-0005-0000-0000-000027040000}"/>
    <cellStyle name="見出し 3 24" xfId="927" xr:uid="{00000000-0005-0000-0000-000028040000}"/>
    <cellStyle name="見出し 3 25" xfId="928" xr:uid="{00000000-0005-0000-0000-000029040000}"/>
    <cellStyle name="見出し 3 3" xfId="929" xr:uid="{00000000-0005-0000-0000-00002A040000}"/>
    <cellStyle name="見出し 3 3 2" xfId="930" xr:uid="{00000000-0005-0000-0000-00002B040000}"/>
    <cellStyle name="見出し 3 4" xfId="931" xr:uid="{00000000-0005-0000-0000-00002C040000}"/>
    <cellStyle name="見出し 3 5" xfId="932" xr:uid="{00000000-0005-0000-0000-00002D040000}"/>
    <cellStyle name="見出し 3 6" xfId="933" xr:uid="{00000000-0005-0000-0000-00002E040000}"/>
    <cellStyle name="見出し 3 7" xfId="934" xr:uid="{00000000-0005-0000-0000-00002F040000}"/>
    <cellStyle name="見出し 3 8" xfId="935" xr:uid="{00000000-0005-0000-0000-000030040000}"/>
    <cellStyle name="見出し 3 9" xfId="936" xr:uid="{00000000-0005-0000-0000-000031040000}"/>
    <cellStyle name="見出し 4 10" xfId="937" xr:uid="{00000000-0005-0000-0000-000032040000}"/>
    <cellStyle name="見出し 4 11" xfId="938" xr:uid="{00000000-0005-0000-0000-000033040000}"/>
    <cellStyle name="見出し 4 12" xfId="939" xr:uid="{00000000-0005-0000-0000-000034040000}"/>
    <cellStyle name="見出し 4 13" xfId="940" xr:uid="{00000000-0005-0000-0000-000035040000}"/>
    <cellStyle name="見出し 4 14" xfId="941" xr:uid="{00000000-0005-0000-0000-000036040000}"/>
    <cellStyle name="見出し 4 15" xfId="942" xr:uid="{00000000-0005-0000-0000-000037040000}"/>
    <cellStyle name="見出し 4 16" xfId="943" xr:uid="{00000000-0005-0000-0000-000038040000}"/>
    <cellStyle name="見出し 4 17" xfId="944" xr:uid="{00000000-0005-0000-0000-000039040000}"/>
    <cellStyle name="見出し 4 18" xfId="945" xr:uid="{00000000-0005-0000-0000-00003A040000}"/>
    <cellStyle name="見出し 4 19" xfId="946" xr:uid="{00000000-0005-0000-0000-00003B040000}"/>
    <cellStyle name="見出し 4 2" xfId="947" xr:uid="{00000000-0005-0000-0000-00003C040000}"/>
    <cellStyle name="見出し 4 2 2" xfId="948" xr:uid="{00000000-0005-0000-0000-00003D040000}"/>
    <cellStyle name="見出し 4 20" xfId="949" xr:uid="{00000000-0005-0000-0000-00003E040000}"/>
    <cellStyle name="見出し 4 21" xfId="950" xr:uid="{00000000-0005-0000-0000-00003F040000}"/>
    <cellStyle name="見出し 4 22" xfId="951" xr:uid="{00000000-0005-0000-0000-000040040000}"/>
    <cellStyle name="見出し 4 23" xfId="952" xr:uid="{00000000-0005-0000-0000-000041040000}"/>
    <cellStyle name="見出し 4 24" xfId="953" xr:uid="{00000000-0005-0000-0000-000042040000}"/>
    <cellStyle name="見出し 4 25" xfId="954" xr:uid="{00000000-0005-0000-0000-000043040000}"/>
    <cellStyle name="見出し 4 3" xfId="955" xr:uid="{00000000-0005-0000-0000-000044040000}"/>
    <cellStyle name="見出し 4 3 2" xfId="956" xr:uid="{00000000-0005-0000-0000-000045040000}"/>
    <cellStyle name="見出し 4 4" xfId="957" xr:uid="{00000000-0005-0000-0000-000046040000}"/>
    <cellStyle name="見出し 4 5" xfId="958" xr:uid="{00000000-0005-0000-0000-000047040000}"/>
    <cellStyle name="見出し 4 6" xfId="959" xr:uid="{00000000-0005-0000-0000-000048040000}"/>
    <cellStyle name="見出し 4 7" xfId="960" xr:uid="{00000000-0005-0000-0000-000049040000}"/>
    <cellStyle name="見出し 4 8" xfId="961" xr:uid="{00000000-0005-0000-0000-00004A040000}"/>
    <cellStyle name="見出し 4 9" xfId="962" xr:uid="{00000000-0005-0000-0000-00004B040000}"/>
    <cellStyle name="集計 10" xfId="963" xr:uid="{00000000-0005-0000-0000-00004C040000}"/>
    <cellStyle name="集計 11" xfId="964" xr:uid="{00000000-0005-0000-0000-00004D040000}"/>
    <cellStyle name="集計 12" xfId="965" xr:uid="{00000000-0005-0000-0000-00004E040000}"/>
    <cellStyle name="集計 13" xfId="966" xr:uid="{00000000-0005-0000-0000-00004F040000}"/>
    <cellStyle name="集計 14" xfId="967" xr:uid="{00000000-0005-0000-0000-000050040000}"/>
    <cellStyle name="集計 15" xfId="968" xr:uid="{00000000-0005-0000-0000-000051040000}"/>
    <cellStyle name="集計 16" xfId="969" xr:uid="{00000000-0005-0000-0000-000052040000}"/>
    <cellStyle name="集計 17" xfId="970" xr:uid="{00000000-0005-0000-0000-000053040000}"/>
    <cellStyle name="集計 18" xfId="971" xr:uid="{00000000-0005-0000-0000-000054040000}"/>
    <cellStyle name="集計 19" xfId="972" xr:uid="{00000000-0005-0000-0000-000055040000}"/>
    <cellStyle name="集計 2" xfId="973" xr:uid="{00000000-0005-0000-0000-000056040000}"/>
    <cellStyle name="集計 2 2" xfId="974" xr:uid="{00000000-0005-0000-0000-000057040000}"/>
    <cellStyle name="集計 2 2 2" xfId="975" xr:uid="{00000000-0005-0000-0000-000058040000}"/>
    <cellStyle name="集計 2 2 2 2" xfId="1439" xr:uid="{00000000-0005-0000-0000-000059040000}"/>
    <cellStyle name="集計 2 2 2 2 2" xfId="1440" xr:uid="{00000000-0005-0000-0000-00005A040000}"/>
    <cellStyle name="集計 2 2 2 3" xfId="1441" xr:uid="{00000000-0005-0000-0000-00005B040000}"/>
    <cellStyle name="集計 2 2 3" xfId="976" xr:uid="{00000000-0005-0000-0000-00005C040000}"/>
    <cellStyle name="集計 2 2 3 2" xfId="1442" xr:uid="{00000000-0005-0000-0000-00005D040000}"/>
    <cellStyle name="集計 2 2 4" xfId="1654" xr:uid="{00000000-0005-0000-0000-00005E040000}"/>
    <cellStyle name="集計 2 2 4 2" xfId="1655" xr:uid="{00000000-0005-0000-0000-00005F040000}"/>
    <cellStyle name="集計 2 2 5" xfId="1656" xr:uid="{00000000-0005-0000-0000-000060040000}"/>
    <cellStyle name="集計 2 2 5 2" xfId="1657" xr:uid="{00000000-0005-0000-0000-000061040000}"/>
    <cellStyle name="集計 2 2 6" xfId="1658" xr:uid="{00000000-0005-0000-0000-000062040000}"/>
    <cellStyle name="集計 20" xfId="977" xr:uid="{00000000-0005-0000-0000-000063040000}"/>
    <cellStyle name="集計 21" xfId="978" xr:uid="{00000000-0005-0000-0000-000064040000}"/>
    <cellStyle name="集計 22" xfId="979" xr:uid="{00000000-0005-0000-0000-000065040000}"/>
    <cellStyle name="集計 23" xfId="980" xr:uid="{00000000-0005-0000-0000-000066040000}"/>
    <cellStyle name="集計 24" xfId="981" xr:uid="{00000000-0005-0000-0000-000067040000}"/>
    <cellStyle name="集計 25" xfId="982" xr:uid="{00000000-0005-0000-0000-000068040000}"/>
    <cellStyle name="集計 3" xfId="983" xr:uid="{00000000-0005-0000-0000-000069040000}"/>
    <cellStyle name="集計 3 2" xfId="984" xr:uid="{00000000-0005-0000-0000-00006A040000}"/>
    <cellStyle name="集計 3 2 2" xfId="1443" xr:uid="{00000000-0005-0000-0000-00006B040000}"/>
    <cellStyle name="集計 3 2 2 2" xfId="1444" xr:uid="{00000000-0005-0000-0000-00006C040000}"/>
    <cellStyle name="集計 3 2 3" xfId="1445" xr:uid="{00000000-0005-0000-0000-00006D040000}"/>
    <cellStyle name="集計 3 3" xfId="985" xr:uid="{00000000-0005-0000-0000-00006E040000}"/>
    <cellStyle name="集計 3 3 2" xfId="1446" xr:uid="{00000000-0005-0000-0000-00006F040000}"/>
    <cellStyle name="集計 3 4" xfId="1659" xr:uid="{00000000-0005-0000-0000-000070040000}"/>
    <cellStyle name="集計 3 4 2" xfId="1660" xr:uid="{00000000-0005-0000-0000-000071040000}"/>
    <cellStyle name="集計 3 5" xfId="1661" xr:uid="{00000000-0005-0000-0000-000072040000}"/>
    <cellStyle name="集計 3 5 2" xfId="1662" xr:uid="{00000000-0005-0000-0000-000073040000}"/>
    <cellStyle name="集計 3 6" xfId="1663" xr:uid="{00000000-0005-0000-0000-000074040000}"/>
    <cellStyle name="集計 4" xfId="986" xr:uid="{00000000-0005-0000-0000-000075040000}"/>
    <cellStyle name="集計 4 2" xfId="987" xr:uid="{00000000-0005-0000-0000-000076040000}"/>
    <cellStyle name="集計 4 2 2" xfId="1447" xr:uid="{00000000-0005-0000-0000-000077040000}"/>
    <cellStyle name="集計 4 2 2 2" xfId="1448" xr:uid="{00000000-0005-0000-0000-000078040000}"/>
    <cellStyle name="集計 4 2 3" xfId="1449" xr:uid="{00000000-0005-0000-0000-000079040000}"/>
    <cellStyle name="集計 4 3" xfId="988" xr:uid="{00000000-0005-0000-0000-00007A040000}"/>
    <cellStyle name="集計 4 3 2" xfId="1450" xr:uid="{00000000-0005-0000-0000-00007B040000}"/>
    <cellStyle name="集計 4 4" xfId="1664" xr:uid="{00000000-0005-0000-0000-00007C040000}"/>
    <cellStyle name="集計 4 4 2" xfId="1665" xr:uid="{00000000-0005-0000-0000-00007D040000}"/>
    <cellStyle name="集計 4 5" xfId="1666" xr:uid="{00000000-0005-0000-0000-00007E040000}"/>
    <cellStyle name="集計 4 5 2" xfId="1667" xr:uid="{00000000-0005-0000-0000-00007F040000}"/>
    <cellStyle name="集計 4 6" xfId="1668" xr:uid="{00000000-0005-0000-0000-000080040000}"/>
    <cellStyle name="集計 5" xfId="989" xr:uid="{00000000-0005-0000-0000-000081040000}"/>
    <cellStyle name="集計 6" xfId="990" xr:uid="{00000000-0005-0000-0000-000082040000}"/>
    <cellStyle name="集計 7" xfId="991" xr:uid="{00000000-0005-0000-0000-000083040000}"/>
    <cellStyle name="集計 8" xfId="992" xr:uid="{00000000-0005-0000-0000-000084040000}"/>
    <cellStyle name="集計 9" xfId="993" xr:uid="{00000000-0005-0000-0000-000085040000}"/>
    <cellStyle name="出力 10" xfId="994" xr:uid="{00000000-0005-0000-0000-000086040000}"/>
    <cellStyle name="出力 11" xfId="995" xr:uid="{00000000-0005-0000-0000-000087040000}"/>
    <cellStyle name="出力 12" xfId="996" xr:uid="{00000000-0005-0000-0000-000088040000}"/>
    <cellStyle name="出力 13" xfId="997" xr:uid="{00000000-0005-0000-0000-000089040000}"/>
    <cellStyle name="出力 14" xfId="998" xr:uid="{00000000-0005-0000-0000-00008A040000}"/>
    <cellStyle name="出力 15" xfId="999" xr:uid="{00000000-0005-0000-0000-00008B040000}"/>
    <cellStyle name="出力 16" xfId="1000" xr:uid="{00000000-0005-0000-0000-00008C040000}"/>
    <cellStyle name="出力 17" xfId="1001" xr:uid="{00000000-0005-0000-0000-00008D040000}"/>
    <cellStyle name="出力 18" xfId="1002" xr:uid="{00000000-0005-0000-0000-00008E040000}"/>
    <cellStyle name="出力 19" xfId="1003" xr:uid="{00000000-0005-0000-0000-00008F040000}"/>
    <cellStyle name="出力 2" xfId="1004" xr:uid="{00000000-0005-0000-0000-000090040000}"/>
    <cellStyle name="出力 2 2" xfId="1005" xr:uid="{00000000-0005-0000-0000-000091040000}"/>
    <cellStyle name="出力 2 2 2" xfId="1006" xr:uid="{00000000-0005-0000-0000-000092040000}"/>
    <cellStyle name="出力 2 2 2 2" xfId="1451" xr:uid="{00000000-0005-0000-0000-000093040000}"/>
    <cellStyle name="出力 2 2 2 2 2" xfId="1452" xr:uid="{00000000-0005-0000-0000-000094040000}"/>
    <cellStyle name="出力 2 2 2 3" xfId="1453" xr:uid="{00000000-0005-0000-0000-000095040000}"/>
    <cellStyle name="出力 2 2 3" xfId="1007" xr:uid="{00000000-0005-0000-0000-000096040000}"/>
    <cellStyle name="出力 2 2 3 2" xfId="1454" xr:uid="{00000000-0005-0000-0000-000097040000}"/>
    <cellStyle name="出力 2 2 4" xfId="1567" xr:uid="{00000000-0005-0000-0000-000098040000}"/>
    <cellStyle name="出力 2 2 4 2" xfId="1669" xr:uid="{00000000-0005-0000-0000-000099040000}"/>
    <cellStyle name="出力 2 2 5" xfId="1670" xr:uid="{00000000-0005-0000-0000-00009A040000}"/>
    <cellStyle name="出力 2 2 5 2" xfId="1671" xr:uid="{00000000-0005-0000-0000-00009B040000}"/>
    <cellStyle name="出力 2 2 6" xfId="1672" xr:uid="{00000000-0005-0000-0000-00009C040000}"/>
    <cellStyle name="出力 20" xfId="1008" xr:uid="{00000000-0005-0000-0000-00009D040000}"/>
    <cellStyle name="出力 21" xfId="1009" xr:uid="{00000000-0005-0000-0000-00009E040000}"/>
    <cellStyle name="出力 22" xfId="1010" xr:uid="{00000000-0005-0000-0000-00009F040000}"/>
    <cellStyle name="出力 23" xfId="1011" xr:uid="{00000000-0005-0000-0000-0000A0040000}"/>
    <cellStyle name="出力 24" xfId="1012" xr:uid="{00000000-0005-0000-0000-0000A1040000}"/>
    <cellStyle name="出力 25" xfId="1013" xr:uid="{00000000-0005-0000-0000-0000A2040000}"/>
    <cellStyle name="出力 3" xfId="1014" xr:uid="{00000000-0005-0000-0000-0000A3040000}"/>
    <cellStyle name="出力 3 2" xfId="1015" xr:uid="{00000000-0005-0000-0000-0000A4040000}"/>
    <cellStyle name="出力 3 2 2" xfId="1455" xr:uid="{00000000-0005-0000-0000-0000A5040000}"/>
    <cellStyle name="出力 3 2 2 2" xfId="1456" xr:uid="{00000000-0005-0000-0000-0000A6040000}"/>
    <cellStyle name="出力 3 2 3" xfId="1457" xr:uid="{00000000-0005-0000-0000-0000A7040000}"/>
    <cellStyle name="出力 3 3" xfId="1016" xr:uid="{00000000-0005-0000-0000-0000A8040000}"/>
    <cellStyle name="出力 3 3 2" xfId="1458" xr:uid="{00000000-0005-0000-0000-0000A9040000}"/>
    <cellStyle name="出力 3 4" xfId="1568" xr:uid="{00000000-0005-0000-0000-0000AA040000}"/>
    <cellStyle name="出力 3 4 2" xfId="1673" xr:uid="{00000000-0005-0000-0000-0000AB040000}"/>
    <cellStyle name="出力 3 5" xfId="1674" xr:uid="{00000000-0005-0000-0000-0000AC040000}"/>
    <cellStyle name="出力 3 5 2" xfId="1675" xr:uid="{00000000-0005-0000-0000-0000AD040000}"/>
    <cellStyle name="出力 3 6" xfId="1676" xr:uid="{00000000-0005-0000-0000-0000AE040000}"/>
    <cellStyle name="出力 4" xfId="1017" xr:uid="{00000000-0005-0000-0000-0000AF040000}"/>
    <cellStyle name="出力 4 2" xfId="1018" xr:uid="{00000000-0005-0000-0000-0000B0040000}"/>
    <cellStyle name="出力 4 2 2" xfId="1459" xr:uid="{00000000-0005-0000-0000-0000B1040000}"/>
    <cellStyle name="出力 4 2 2 2" xfId="1460" xr:uid="{00000000-0005-0000-0000-0000B2040000}"/>
    <cellStyle name="出力 4 2 3" xfId="1461" xr:uid="{00000000-0005-0000-0000-0000B3040000}"/>
    <cellStyle name="出力 4 3" xfId="1019" xr:uid="{00000000-0005-0000-0000-0000B4040000}"/>
    <cellStyle name="出力 4 3 2" xfId="1462" xr:uid="{00000000-0005-0000-0000-0000B5040000}"/>
    <cellStyle name="出力 4 4" xfId="1569" xr:uid="{00000000-0005-0000-0000-0000B6040000}"/>
    <cellStyle name="出力 4 4 2" xfId="1677" xr:uid="{00000000-0005-0000-0000-0000B7040000}"/>
    <cellStyle name="出力 4 5" xfId="1678" xr:uid="{00000000-0005-0000-0000-0000B8040000}"/>
    <cellStyle name="出力 4 5 2" xfId="1679" xr:uid="{00000000-0005-0000-0000-0000B9040000}"/>
    <cellStyle name="出力 4 6" xfId="1680" xr:uid="{00000000-0005-0000-0000-0000BA040000}"/>
    <cellStyle name="出力 5" xfId="1020" xr:uid="{00000000-0005-0000-0000-0000BB040000}"/>
    <cellStyle name="出力 6" xfId="1021" xr:uid="{00000000-0005-0000-0000-0000BC040000}"/>
    <cellStyle name="出力 7" xfId="1022" xr:uid="{00000000-0005-0000-0000-0000BD040000}"/>
    <cellStyle name="出力 8" xfId="1023" xr:uid="{00000000-0005-0000-0000-0000BE040000}"/>
    <cellStyle name="出力 9" xfId="1024" xr:uid="{00000000-0005-0000-0000-0000BF040000}"/>
    <cellStyle name="説明文 10" xfId="1025" xr:uid="{00000000-0005-0000-0000-0000C0040000}"/>
    <cellStyle name="説明文 11" xfId="1026" xr:uid="{00000000-0005-0000-0000-0000C1040000}"/>
    <cellStyle name="説明文 12" xfId="1027" xr:uid="{00000000-0005-0000-0000-0000C2040000}"/>
    <cellStyle name="説明文 13" xfId="1028" xr:uid="{00000000-0005-0000-0000-0000C3040000}"/>
    <cellStyle name="説明文 14" xfId="1029" xr:uid="{00000000-0005-0000-0000-0000C4040000}"/>
    <cellStyle name="説明文 15" xfId="1030" xr:uid="{00000000-0005-0000-0000-0000C5040000}"/>
    <cellStyle name="説明文 16" xfId="1031" xr:uid="{00000000-0005-0000-0000-0000C6040000}"/>
    <cellStyle name="説明文 17" xfId="1032" xr:uid="{00000000-0005-0000-0000-0000C7040000}"/>
    <cellStyle name="説明文 18" xfId="1033" xr:uid="{00000000-0005-0000-0000-0000C8040000}"/>
    <cellStyle name="説明文 19" xfId="1034" xr:uid="{00000000-0005-0000-0000-0000C9040000}"/>
    <cellStyle name="説明文 2" xfId="1035" xr:uid="{00000000-0005-0000-0000-0000CA040000}"/>
    <cellStyle name="説明文 2 2" xfId="1036" xr:uid="{00000000-0005-0000-0000-0000CB040000}"/>
    <cellStyle name="説明文 20" xfId="1037" xr:uid="{00000000-0005-0000-0000-0000CC040000}"/>
    <cellStyle name="説明文 21" xfId="1038" xr:uid="{00000000-0005-0000-0000-0000CD040000}"/>
    <cellStyle name="説明文 22" xfId="1039" xr:uid="{00000000-0005-0000-0000-0000CE040000}"/>
    <cellStyle name="説明文 23" xfId="1040" xr:uid="{00000000-0005-0000-0000-0000CF040000}"/>
    <cellStyle name="説明文 24" xfId="1041" xr:uid="{00000000-0005-0000-0000-0000D0040000}"/>
    <cellStyle name="説明文 25" xfId="1042" xr:uid="{00000000-0005-0000-0000-0000D1040000}"/>
    <cellStyle name="説明文 3" xfId="1043" xr:uid="{00000000-0005-0000-0000-0000D2040000}"/>
    <cellStyle name="説明文 3 2" xfId="1044" xr:uid="{00000000-0005-0000-0000-0000D3040000}"/>
    <cellStyle name="説明文 4" xfId="1045" xr:uid="{00000000-0005-0000-0000-0000D4040000}"/>
    <cellStyle name="説明文 5" xfId="1046" xr:uid="{00000000-0005-0000-0000-0000D5040000}"/>
    <cellStyle name="説明文 6" xfId="1047" xr:uid="{00000000-0005-0000-0000-0000D6040000}"/>
    <cellStyle name="説明文 7" xfId="1048" xr:uid="{00000000-0005-0000-0000-0000D7040000}"/>
    <cellStyle name="説明文 8" xfId="1049" xr:uid="{00000000-0005-0000-0000-0000D8040000}"/>
    <cellStyle name="説明文 9" xfId="1050" xr:uid="{00000000-0005-0000-0000-0000D9040000}"/>
    <cellStyle name="通貨 2" xfId="1051" xr:uid="{00000000-0005-0000-0000-0000DA040000}"/>
    <cellStyle name="通貨 3" xfId="1052" xr:uid="{00000000-0005-0000-0000-0000DB040000}"/>
    <cellStyle name="通貨 3 2" xfId="1053" xr:uid="{00000000-0005-0000-0000-0000DC040000}"/>
    <cellStyle name="入力 10" xfId="1054" xr:uid="{00000000-0005-0000-0000-0000DD040000}"/>
    <cellStyle name="入力 11" xfId="1055" xr:uid="{00000000-0005-0000-0000-0000DE040000}"/>
    <cellStyle name="入力 12" xfId="1056" xr:uid="{00000000-0005-0000-0000-0000DF040000}"/>
    <cellStyle name="入力 13" xfId="1057" xr:uid="{00000000-0005-0000-0000-0000E0040000}"/>
    <cellStyle name="入力 14" xfId="1058" xr:uid="{00000000-0005-0000-0000-0000E1040000}"/>
    <cellStyle name="入力 15" xfId="1059" xr:uid="{00000000-0005-0000-0000-0000E2040000}"/>
    <cellStyle name="入力 16" xfId="1060" xr:uid="{00000000-0005-0000-0000-0000E3040000}"/>
    <cellStyle name="入力 17" xfId="1061" xr:uid="{00000000-0005-0000-0000-0000E4040000}"/>
    <cellStyle name="入力 18" xfId="1062" xr:uid="{00000000-0005-0000-0000-0000E5040000}"/>
    <cellStyle name="入力 19" xfId="1063" xr:uid="{00000000-0005-0000-0000-0000E6040000}"/>
    <cellStyle name="入力 2" xfId="1064" xr:uid="{00000000-0005-0000-0000-0000E7040000}"/>
    <cellStyle name="入力 2 2" xfId="1065" xr:uid="{00000000-0005-0000-0000-0000E8040000}"/>
    <cellStyle name="入力 2 2 2" xfId="1066" xr:uid="{00000000-0005-0000-0000-0000E9040000}"/>
    <cellStyle name="入力 2 2 2 2" xfId="1463" xr:uid="{00000000-0005-0000-0000-0000EA040000}"/>
    <cellStyle name="入力 2 2 2 2 2" xfId="1464" xr:uid="{00000000-0005-0000-0000-0000EB040000}"/>
    <cellStyle name="入力 2 2 2 3" xfId="1465" xr:uid="{00000000-0005-0000-0000-0000EC040000}"/>
    <cellStyle name="入力 2 2 3" xfId="1067" xr:uid="{00000000-0005-0000-0000-0000ED040000}"/>
    <cellStyle name="入力 2 2 3 2" xfId="1466" xr:uid="{00000000-0005-0000-0000-0000EE040000}"/>
    <cellStyle name="入力 2 2 4" xfId="1681" xr:uid="{00000000-0005-0000-0000-0000EF040000}"/>
    <cellStyle name="入力 2 2 4 2" xfId="1682" xr:uid="{00000000-0005-0000-0000-0000F0040000}"/>
    <cellStyle name="入力 2 2 5" xfId="1683" xr:uid="{00000000-0005-0000-0000-0000F1040000}"/>
    <cellStyle name="入力 2 2 6" xfId="1684" xr:uid="{00000000-0005-0000-0000-0000F2040000}"/>
    <cellStyle name="入力 2 2 6 2" xfId="1685" xr:uid="{00000000-0005-0000-0000-0000F3040000}"/>
    <cellStyle name="入力 20" xfId="1068" xr:uid="{00000000-0005-0000-0000-0000F4040000}"/>
    <cellStyle name="入力 21" xfId="1069" xr:uid="{00000000-0005-0000-0000-0000F5040000}"/>
    <cellStyle name="入力 22" xfId="1070" xr:uid="{00000000-0005-0000-0000-0000F6040000}"/>
    <cellStyle name="入力 23" xfId="1071" xr:uid="{00000000-0005-0000-0000-0000F7040000}"/>
    <cellStyle name="入力 24" xfId="1072" xr:uid="{00000000-0005-0000-0000-0000F8040000}"/>
    <cellStyle name="入力 25" xfId="1073" xr:uid="{00000000-0005-0000-0000-0000F9040000}"/>
    <cellStyle name="入力 3" xfId="1074" xr:uid="{00000000-0005-0000-0000-0000FA040000}"/>
    <cellStyle name="入力 3 2" xfId="1075" xr:uid="{00000000-0005-0000-0000-0000FB040000}"/>
    <cellStyle name="入力 3 2 2" xfId="1467" xr:uid="{00000000-0005-0000-0000-0000FC040000}"/>
    <cellStyle name="入力 3 2 2 2" xfId="1468" xr:uid="{00000000-0005-0000-0000-0000FD040000}"/>
    <cellStyle name="入力 3 2 3" xfId="1469" xr:uid="{00000000-0005-0000-0000-0000FE040000}"/>
    <cellStyle name="入力 3 3" xfId="1076" xr:uid="{00000000-0005-0000-0000-0000FF040000}"/>
    <cellStyle name="入力 3 3 2" xfId="1470" xr:uid="{00000000-0005-0000-0000-000000050000}"/>
    <cellStyle name="入力 3 4" xfId="1686" xr:uid="{00000000-0005-0000-0000-000001050000}"/>
    <cellStyle name="入力 3 4 2" xfId="1687" xr:uid="{00000000-0005-0000-0000-000002050000}"/>
    <cellStyle name="入力 3 5" xfId="1688" xr:uid="{00000000-0005-0000-0000-000003050000}"/>
    <cellStyle name="入力 3 6" xfId="1689" xr:uid="{00000000-0005-0000-0000-000004050000}"/>
    <cellStyle name="入力 3 6 2" xfId="1690" xr:uid="{00000000-0005-0000-0000-000005050000}"/>
    <cellStyle name="入力 4" xfId="1077" xr:uid="{00000000-0005-0000-0000-000006050000}"/>
    <cellStyle name="入力 4 2" xfId="1078" xr:uid="{00000000-0005-0000-0000-000007050000}"/>
    <cellStyle name="入力 4 2 2" xfId="1471" xr:uid="{00000000-0005-0000-0000-000008050000}"/>
    <cellStyle name="入力 4 2 2 2" xfId="1472" xr:uid="{00000000-0005-0000-0000-000009050000}"/>
    <cellStyle name="入力 4 2 3" xfId="1473" xr:uid="{00000000-0005-0000-0000-00000A050000}"/>
    <cellStyle name="入力 4 3" xfId="1079" xr:uid="{00000000-0005-0000-0000-00000B050000}"/>
    <cellStyle name="入力 4 3 2" xfId="1474" xr:uid="{00000000-0005-0000-0000-00000C050000}"/>
    <cellStyle name="入力 4 4" xfId="1691" xr:uid="{00000000-0005-0000-0000-00000D050000}"/>
    <cellStyle name="入力 4 4 2" xfId="1692" xr:uid="{00000000-0005-0000-0000-00000E050000}"/>
    <cellStyle name="入力 4 5" xfId="1693" xr:uid="{00000000-0005-0000-0000-00000F050000}"/>
    <cellStyle name="入力 4 6" xfId="1694" xr:uid="{00000000-0005-0000-0000-000010050000}"/>
    <cellStyle name="入力 4 6 2" xfId="1695" xr:uid="{00000000-0005-0000-0000-000011050000}"/>
    <cellStyle name="入力 5" xfId="1080" xr:uid="{00000000-0005-0000-0000-000012050000}"/>
    <cellStyle name="入力 6" xfId="1081" xr:uid="{00000000-0005-0000-0000-000013050000}"/>
    <cellStyle name="入力 7" xfId="1082" xr:uid="{00000000-0005-0000-0000-000014050000}"/>
    <cellStyle name="入力 8" xfId="1083" xr:uid="{00000000-0005-0000-0000-000015050000}"/>
    <cellStyle name="入力 9" xfId="1084" xr:uid="{00000000-0005-0000-0000-000016050000}"/>
    <cellStyle name="標準" xfId="0" builtinId="0"/>
    <cellStyle name="標準 10" xfId="1085" xr:uid="{00000000-0005-0000-0000-000018050000}"/>
    <cellStyle name="標準 10 10" xfId="1475" xr:uid="{00000000-0005-0000-0000-000019050000}"/>
    <cellStyle name="標準 10 11" xfId="1476" xr:uid="{00000000-0005-0000-0000-00001A050000}"/>
    <cellStyle name="標準 10 12" xfId="1477" xr:uid="{00000000-0005-0000-0000-00001B050000}"/>
    <cellStyle name="標準 10 2" xfId="1086" xr:uid="{00000000-0005-0000-0000-00001C050000}"/>
    <cellStyle name="標準 10 3" xfId="1087" xr:uid="{00000000-0005-0000-0000-00001D050000}"/>
    <cellStyle name="標準 10 4" xfId="1088" xr:uid="{00000000-0005-0000-0000-00001E050000}"/>
    <cellStyle name="標準 10 4 2" xfId="1478" xr:uid="{00000000-0005-0000-0000-00001F050000}"/>
    <cellStyle name="標準 10 4 2 2" xfId="1479" xr:uid="{00000000-0005-0000-0000-000020050000}"/>
    <cellStyle name="標準 10 4 2 2 2" xfId="1480" xr:uid="{00000000-0005-0000-0000-000021050000}"/>
    <cellStyle name="標準 10 4 2 2 2 2" xfId="1481" xr:uid="{00000000-0005-0000-0000-000022050000}"/>
    <cellStyle name="標準 10 4 2 2 2 2 2" xfId="1482" xr:uid="{00000000-0005-0000-0000-000023050000}"/>
    <cellStyle name="標準 10 4 2 2 2 2 2 2" xfId="1483" xr:uid="{00000000-0005-0000-0000-000024050000}"/>
    <cellStyle name="標準 10 4 3" xfId="1484" xr:uid="{00000000-0005-0000-0000-000025050000}"/>
    <cellStyle name="標準 10 4 3 2" xfId="1485" xr:uid="{00000000-0005-0000-0000-000026050000}"/>
    <cellStyle name="標準 10 5" xfId="1089" xr:uid="{00000000-0005-0000-0000-000027050000}"/>
    <cellStyle name="標準 10 6" xfId="1486" xr:uid="{00000000-0005-0000-0000-000028050000}"/>
    <cellStyle name="標準 10 6 2" xfId="1487" xr:uid="{00000000-0005-0000-0000-000029050000}"/>
    <cellStyle name="標準 10 6 2 2" xfId="1488" xr:uid="{00000000-0005-0000-0000-00002A050000}"/>
    <cellStyle name="標準 10 6 2 3" xfId="1489" xr:uid="{00000000-0005-0000-0000-00002B050000}"/>
    <cellStyle name="標準 10 6 2 3 2" xfId="1387" xr:uid="{00000000-0005-0000-0000-00002C050000}"/>
    <cellStyle name="標準 10 7" xfId="1490" xr:uid="{00000000-0005-0000-0000-00002D050000}"/>
    <cellStyle name="標準 10 8" xfId="1491" xr:uid="{00000000-0005-0000-0000-00002E050000}"/>
    <cellStyle name="標準 10 8 2" xfId="1492" xr:uid="{00000000-0005-0000-0000-00002F050000}"/>
    <cellStyle name="標準 10 8 2 2" xfId="1493" xr:uid="{00000000-0005-0000-0000-000030050000}"/>
    <cellStyle name="標準 10 8 2 2 2" xfId="1494" xr:uid="{00000000-0005-0000-0000-000031050000}"/>
    <cellStyle name="標準 10 8 2 2 3" xfId="1495" xr:uid="{00000000-0005-0000-0000-000032050000}"/>
    <cellStyle name="標準 10 8 2 2 3 2" xfId="1388" xr:uid="{00000000-0005-0000-0000-000033050000}"/>
    <cellStyle name="標準 10 8 2 2 3 2 2" xfId="1496" xr:uid="{00000000-0005-0000-0000-000034050000}"/>
    <cellStyle name="標準 10 8 2 3" xfId="1497" xr:uid="{00000000-0005-0000-0000-000035050000}"/>
    <cellStyle name="標準 10 8 2 4" xfId="1498" xr:uid="{00000000-0005-0000-0000-000036050000}"/>
    <cellStyle name="標準 10 8 2 4 2" xfId="1499" xr:uid="{00000000-0005-0000-0000-000037050000}"/>
    <cellStyle name="標準 10 8 2 4 2 2" xfId="1500" xr:uid="{00000000-0005-0000-0000-000038050000}"/>
    <cellStyle name="標準 10 8 3" xfId="1501" xr:uid="{00000000-0005-0000-0000-000039050000}"/>
    <cellStyle name="標準 10 8 4" xfId="1502" xr:uid="{00000000-0005-0000-0000-00003A050000}"/>
    <cellStyle name="標準 10 8 4 2" xfId="1503" xr:uid="{00000000-0005-0000-0000-00003B050000}"/>
    <cellStyle name="標準 10 8 4 2 2" xfId="1504" xr:uid="{00000000-0005-0000-0000-00003C050000}"/>
    <cellStyle name="標準 10 8 4 2 3" xfId="1505" xr:uid="{00000000-0005-0000-0000-00003D050000}"/>
    <cellStyle name="標準 10 9" xfId="1506" xr:uid="{00000000-0005-0000-0000-00003E050000}"/>
    <cellStyle name="標準 10 9 2" xfId="1507" xr:uid="{00000000-0005-0000-0000-00003F050000}"/>
    <cellStyle name="標準 10 9 3" xfId="1508" xr:uid="{00000000-0005-0000-0000-000040050000}"/>
    <cellStyle name="標準 10 9 3 2" xfId="1509" xr:uid="{00000000-0005-0000-0000-000041050000}"/>
    <cellStyle name="標準 11" xfId="1090" xr:uid="{00000000-0005-0000-0000-000042050000}"/>
    <cellStyle name="標準 11 2" xfId="1091" xr:uid="{00000000-0005-0000-0000-000043050000}"/>
    <cellStyle name="標準 11 2 2" xfId="1696" xr:uid="{00000000-0005-0000-0000-000044050000}"/>
    <cellStyle name="標準 11 3" xfId="1092" xr:uid="{00000000-0005-0000-0000-000045050000}"/>
    <cellStyle name="標準 11 4" xfId="1093" xr:uid="{00000000-0005-0000-0000-000046050000}"/>
    <cellStyle name="標準 12" xfId="1383" xr:uid="{00000000-0005-0000-0000-000047050000}"/>
    <cellStyle name="標準 12 2" xfId="1094" xr:uid="{00000000-0005-0000-0000-000048050000}"/>
    <cellStyle name="標準 12 3" xfId="1095" xr:uid="{00000000-0005-0000-0000-000049050000}"/>
    <cellStyle name="標準 12 4" xfId="1697" xr:uid="{00000000-0005-0000-0000-00004A050000}"/>
    <cellStyle name="標準 13" xfId="1096" xr:uid="{00000000-0005-0000-0000-00004B050000}"/>
    <cellStyle name="標準 13 2" xfId="1097" xr:uid="{00000000-0005-0000-0000-00004C050000}"/>
    <cellStyle name="標準 14" xfId="1384" xr:uid="{00000000-0005-0000-0000-00004D050000}"/>
    <cellStyle name="標準 14 2" xfId="1098" xr:uid="{00000000-0005-0000-0000-00004E050000}"/>
    <cellStyle name="標準 14 3" xfId="1099" xr:uid="{00000000-0005-0000-0000-00004F050000}"/>
    <cellStyle name="標準 14 4" xfId="1100" xr:uid="{00000000-0005-0000-0000-000050050000}"/>
    <cellStyle name="標準 14 5" xfId="1101" xr:uid="{00000000-0005-0000-0000-000051050000}"/>
    <cellStyle name="標準 14 6" xfId="1102" xr:uid="{00000000-0005-0000-0000-000052050000}"/>
    <cellStyle name="標準 14 7" xfId="1103" xr:uid="{00000000-0005-0000-0000-000053050000}"/>
    <cellStyle name="標準 14 8" xfId="1104" xr:uid="{00000000-0005-0000-0000-000054050000}"/>
    <cellStyle name="標準 15" xfId="1105" xr:uid="{00000000-0005-0000-0000-000055050000}"/>
    <cellStyle name="標準 15 2" xfId="1106" xr:uid="{00000000-0005-0000-0000-000056050000}"/>
    <cellStyle name="標準 15 3" xfId="1107" xr:uid="{00000000-0005-0000-0000-000057050000}"/>
    <cellStyle name="標準 15 4" xfId="1108" xr:uid="{00000000-0005-0000-0000-000058050000}"/>
    <cellStyle name="標準 15 5" xfId="1109" xr:uid="{00000000-0005-0000-0000-000059050000}"/>
    <cellStyle name="標準 15 6" xfId="1110" xr:uid="{00000000-0005-0000-0000-00005A050000}"/>
    <cellStyle name="標準 15 7" xfId="1111" xr:uid="{00000000-0005-0000-0000-00005B050000}"/>
    <cellStyle name="標準 16" xfId="1385" xr:uid="{00000000-0005-0000-0000-00005C050000}"/>
    <cellStyle name="標準 16 2" xfId="1112" xr:uid="{00000000-0005-0000-0000-00005D050000}"/>
    <cellStyle name="標準 16 3" xfId="1113" xr:uid="{00000000-0005-0000-0000-00005E050000}"/>
    <cellStyle name="標準 16 4" xfId="1114" xr:uid="{00000000-0005-0000-0000-00005F050000}"/>
    <cellStyle name="標準 16 5" xfId="1115" xr:uid="{00000000-0005-0000-0000-000060050000}"/>
    <cellStyle name="標準 16 6" xfId="1116" xr:uid="{00000000-0005-0000-0000-000061050000}"/>
    <cellStyle name="標準 17" xfId="1117" xr:uid="{00000000-0005-0000-0000-000062050000}"/>
    <cellStyle name="標準 17 2" xfId="1118" xr:uid="{00000000-0005-0000-0000-000063050000}"/>
    <cellStyle name="標準 17 3" xfId="1119" xr:uid="{00000000-0005-0000-0000-000064050000}"/>
    <cellStyle name="標準 17 4" xfId="1120" xr:uid="{00000000-0005-0000-0000-000065050000}"/>
    <cellStyle name="標準 17 5" xfId="1121" xr:uid="{00000000-0005-0000-0000-000066050000}"/>
    <cellStyle name="標準 18" xfId="1510" xr:uid="{00000000-0005-0000-0000-000067050000}"/>
    <cellStyle name="標準 18 2" xfId="1122" xr:uid="{00000000-0005-0000-0000-000068050000}"/>
    <cellStyle name="標準 18 3" xfId="1123" xr:uid="{00000000-0005-0000-0000-000069050000}"/>
    <cellStyle name="標準 19" xfId="1511" xr:uid="{00000000-0005-0000-0000-00006A050000}"/>
    <cellStyle name="標準 19 2" xfId="1124" xr:uid="{00000000-0005-0000-0000-00006B050000}"/>
    <cellStyle name="標準 19 2 2" xfId="1512" xr:uid="{00000000-0005-0000-0000-00006C050000}"/>
    <cellStyle name="標準 19 2 2 2" xfId="1513" xr:uid="{00000000-0005-0000-0000-00006D050000}"/>
    <cellStyle name="標準 19 2 2 2 2" xfId="1514" xr:uid="{00000000-0005-0000-0000-00006E050000}"/>
    <cellStyle name="標準 19 2 2 2 2 2" xfId="1515" xr:uid="{00000000-0005-0000-0000-00006F050000}"/>
    <cellStyle name="標準 19 2 2 2 2 2 2" xfId="1516" xr:uid="{00000000-0005-0000-0000-000070050000}"/>
    <cellStyle name="標準 19 2 2 2 2 2 2 2" xfId="1517" xr:uid="{00000000-0005-0000-0000-000071050000}"/>
    <cellStyle name="標準 19 2 2 2 2 2 2 2 2" xfId="1518" xr:uid="{00000000-0005-0000-0000-000072050000}"/>
    <cellStyle name="標準 19 2 2 2 2 2 3" xfId="1519" xr:uid="{00000000-0005-0000-0000-000073050000}"/>
    <cellStyle name="標準 19 2 2 2 2 2 4" xfId="1520" xr:uid="{00000000-0005-0000-0000-000074050000}"/>
    <cellStyle name="標準 19 2 2 2 2 2 4 2" xfId="1521" xr:uid="{00000000-0005-0000-0000-000075050000}"/>
    <cellStyle name="標準 19 2 2 2 2 2 4 3" xfId="1522" xr:uid="{00000000-0005-0000-0000-000076050000}"/>
    <cellStyle name="標準 19 2 2 2 3" xfId="1523" xr:uid="{00000000-0005-0000-0000-000077050000}"/>
    <cellStyle name="標準 19 2 2 2 3 2" xfId="1524" xr:uid="{00000000-0005-0000-0000-000078050000}"/>
    <cellStyle name="標準 19 2 2 2 3 2 2" xfId="1525" xr:uid="{00000000-0005-0000-0000-000079050000}"/>
    <cellStyle name="標準 19 2 2 2 3 2 3" xfId="1526" xr:uid="{00000000-0005-0000-0000-00007A050000}"/>
    <cellStyle name="標準 19 2 2 3" xfId="1527" xr:uid="{00000000-0005-0000-0000-00007B050000}"/>
    <cellStyle name="標準 19 2 2 3 2" xfId="1528" xr:uid="{00000000-0005-0000-0000-00007C050000}"/>
    <cellStyle name="標準 19 2 2 3 2 2" xfId="1529" xr:uid="{00000000-0005-0000-0000-00007D050000}"/>
    <cellStyle name="標準 2" xfId="2" xr:uid="{00000000-0005-0000-0000-00007E050000}"/>
    <cellStyle name="標準 2 10" xfId="1125" xr:uid="{00000000-0005-0000-0000-00007F050000}"/>
    <cellStyle name="標準 2 11" xfId="1126" xr:uid="{00000000-0005-0000-0000-000080050000}"/>
    <cellStyle name="標準 2 12" xfId="1127" xr:uid="{00000000-0005-0000-0000-000081050000}"/>
    <cellStyle name="標準 2 13" xfId="1128" xr:uid="{00000000-0005-0000-0000-000082050000}"/>
    <cellStyle name="標準 2 14" xfId="1129" xr:uid="{00000000-0005-0000-0000-000083050000}"/>
    <cellStyle name="標準 2 15" xfId="1130" xr:uid="{00000000-0005-0000-0000-000084050000}"/>
    <cellStyle name="標準 2 16" xfId="1131" xr:uid="{00000000-0005-0000-0000-000085050000}"/>
    <cellStyle name="標準 2 17" xfId="1132" xr:uid="{00000000-0005-0000-0000-000086050000}"/>
    <cellStyle name="標準 2 18" xfId="1133" xr:uid="{00000000-0005-0000-0000-000087050000}"/>
    <cellStyle name="標準 2 19" xfId="1134" xr:uid="{00000000-0005-0000-0000-000088050000}"/>
    <cellStyle name="標準 2 2" xfId="1135" xr:uid="{00000000-0005-0000-0000-000089050000}"/>
    <cellStyle name="標準 2 2 10" xfId="1136" xr:uid="{00000000-0005-0000-0000-00008A050000}"/>
    <cellStyle name="標準 2 2 11" xfId="1137" xr:uid="{00000000-0005-0000-0000-00008B050000}"/>
    <cellStyle name="標準 2 2 12" xfId="1138" xr:uid="{00000000-0005-0000-0000-00008C050000}"/>
    <cellStyle name="標準 2 2 13" xfId="1139" xr:uid="{00000000-0005-0000-0000-00008D050000}"/>
    <cellStyle name="標準 2 2 14" xfId="1140" xr:uid="{00000000-0005-0000-0000-00008E050000}"/>
    <cellStyle name="標準 2 2 15" xfId="1141" xr:uid="{00000000-0005-0000-0000-00008F050000}"/>
    <cellStyle name="標準 2 2 16" xfId="1142" xr:uid="{00000000-0005-0000-0000-000090050000}"/>
    <cellStyle name="標準 2 2 17" xfId="1143" xr:uid="{00000000-0005-0000-0000-000091050000}"/>
    <cellStyle name="標準 2 2 18" xfId="1144" xr:uid="{00000000-0005-0000-0000-000092050000}"/>
    <cellStyle name="標準 2 2 19" xfId="1145" xr:uid="{00000000-0005-0000-0000-000093050000}"/>
    <cellStyle name="標準 2 2 2" xfId="1146" xr:uid="{00000000-0005-0000-0000-000094050000}"/>
    <cellStyle name="標準 2 2 2 2" xfId="1147" xr:uid="{00000000-0005-0000-0000-000095050000}"/>
    <cellStyle name="標準 2 2 2 2 2" xfId="1148" xr:uid="{00000000-0005-0000-0000-000096050000}"/>
    <cellStyle name="標準 2 2 2 2_23_CRUDマトリックス(機能レベル)" xfId="1149" xr:uid="{00000000-0005-0000-0000-000097050000}"/>
    <cellStyle name="標準 2 2 2_23_CRUDマトリックス(機能レベル)" xfId="1150" xr:uid="{00000000-0005-0000-0000-000098050000}"/>
    <cellStyle name="標準 2 2 20" xfId="1151" xr:uid="{00000000-0005-0000-0000-000099050000}"/>
    <cellStyle name="標準 2 2 21" xfId="1152" xr:uid="{00000000-0005-0000-0000-00009A050000}"/>
    <cellStyle name="標準 2 2 22" xfId="1153" xr:uid="{00000000-0005-0000-0000-00009B050000}"/>
    <cellStyle name="標準 2 2 23" xfId="1154" xr:uid="{00000000-0005-0000-0000-00009C050000}"/>
    <cellStyle name="標準 2 2 24" xfId="1155" xr:uid="{00000000-0005-0000-0000-00009D050000}"/>
    <cellStyle name="標準 2 2 25" xfId="1156" xr:uid="{00000000-0005-0000-0000-00009E050000}"/>
    <cellStyle name="標準 2 2 26" xfId="1157" xr:uid="{00000000-0005-0000-0000-00009F050000}"/>
    <cellStyle name="標準 2 2 27" xfId="1158" xr:uid="{00000000-0005-0000-0000-0000A0050000}"/>
    <cellStyle name="標準 2 2 28" xfId="1159" xr:uid="{00000000-0005-0000-0000-0000A1050000}"/>
    <cellStyle name="標準 2 2 29" xfId="1160" xr:uid="{00000000-0005-0000-0000-0000A2050000}"/>
    <cellStyle name="標準 2 2 3" xfId="1161" xr:uid="{00000000-0005-0000-0000-0000A3050000}"/>
    <cellStyle name="標準 2 2 30" xfId="1162" xr:uid="{00000000-0005-0000-0000-0000A4050000}"/>
    <cellStyle name="標準 2 2 31" xfId="1163" xr:uid="{00000000-0005-0000-0000-0000A5050000}"/>
    <cellStyle name="標準 2 2 4" xfId="1164" xr:uid="{00000000-0005-0000-0000-0000A6050000}"/>
    <cellStyle name="標準 2 2 5" xfId="1165" xr:uid="{00000000-0005-0000-0000-0000A7050000}"/>
    <cellStyle name="標準 2 2 6" xfId="1166" xr:uid="{00000000-0005-0000-0000-0000A8050000}"/>
    <cellStyle name="標準 2 2 7" xfId="1167" xr:uid="{00000000-0005-0000-0000-0000A9050000}"/>
    <cellStyle name="標準 2 2 8" xfId="1168" xr:uid="{00000000-0005-0000-0000-0000AA050000}"/>
    <cellStyle name="標準 2 2 9" xfId="1169" xr:uid="{00000000-0005-0000-0000-0000AB050000}"/>
    <cellStyle name="標準 2 2_23_CRUDマトリックス(機能レベル)" xfId="1170" xr:uid="{00000000-0005-0000-0000-0000AC050000}"/>
    <cellStyle name="標準 2 20" xfId="1171" xr:uid="{00000000-0005-0000-0000-0000AD050000}"/>
    <cellStyle name="標準 2 21" xfId="1172" xr:uid="{00000000-0005-0000-0000-0000AE050000}"/>
    <cellStyle name="標準 2 22" xfId="1173" xr:uid="{00000000-0005-0000-0000-0000AF050000}"/>
    <cellStyle name="標準 2 23" xfId="1174" xr:uid="{00000000-0005-0000-0000-0000B0050000}"/>
    <cellStyle name="標準 2 24" xfId="1175" xr:uid="{00000000-0005-0000-0000-0000B1050000}"/>
    <cellStyle name="標準 2 25" xfId="1176" xr:uid="{00000000-0005-0000-0000-0000B2050000}"/>
    <cellStyle name="標準 2 26" xfId="1551" xr:uid="{00000000-0005-0000-0000-0000B3050000}"/>
    <cellStyle name="標準 2 26 2" xfId="1570" xr:uid="{00000000-0005-0000-0000-0000B4050000}"/>
    <cellStyle name="標準 2 26 3" xfId="1698" xr:uid="{00000000-0005-0000-0000-0000B5050000}"/>
    <cellStyle name="標準 2 3" xfId="1177" xr:uid="{00000000-0005-0000-0000-0000B6050000}"/>
    <cellStyle name="標準 2 3 10" xfId="1178" xr:uid="{00000000-0005-0000-0000-0000B7050000}"/>
    <cellStyle name="標準 2 3 11" xfId="1179" xr:uid="{00000000-0005-0000-0000-0000B8050000}"/>
    <cellStyle name="標準 2 3 12" xfId="1180" xr:uid="{00000000-0005-0000-0000-0000B9050000}"/>
    <cellStyle name="標準 2 3 13" xfId="1181" xr:uid="{00000000-0005-0000-0000-0000BA050000}"/>
    <cellStyle name="標準 2 3 14" xfId="1182" xr:uid="{00000000-0005-0000-0000-0000BB050000}"/>
    <cellStyle name="標準 2 3 15" xfId="1183" xr:uid="{00000000-0005-0000-0000-0000BC050000}"/>
    <cellStyle name="標準 2 3 16" xfId="1184" xr:uid="{00000000-0005-0000-0000-0000BD050000}"/>
    <cellStyle name="標準 2 3 17" xfId="1185" xr:uid="{00000000-0005-0000-0000-0000BE050000}"/>
    <cellStyle name="標準 2 3 18" xfId="1186" xr:uid="{00000000-0005-0000-0000-0000BF050000}"/>
    <cellStyle name="標準 2 3 19" xfId="1187" xr:uid="{00000000-0005-0000-0000-0000C0050000}"/>
    <cellStyle name="標準 2 3 2" xfId="1188" xr:uid="{00000000-0005-0000-0000-0000C1050000}"/>
    <cellStyle name="標準 2 3 2 2" xfId="1189" xr:uid="{00000000-0005-0000-0000-0000C2050000}"/>
    <cellStyle name="標準 2 3 2 2 2" xfId="1190" xr:uid="{00000000-0005-0000-0000-0000C3050000}"/>
    <cellStyle name="標準 2 3 2 2_23_CRUDマトリックス(機能レベル)" xfId="1191" xr:uid="{00000000-0005-0000-0000-0000C4050000}"/>
    <cellStyle name="標準 2 3 2 3" xfId="1699" xr:uid="{00000000-0005-0000-0000-0000C5050000}"/>
    <cellStyle name="標準 2 3 2_23_CRUDマトリックス(機能レベル)" xfId="1192" xr:uid="{00000000-0005-0000-0000-0000C6050000}"/>
    <cellStyle name="標準 2 3 20" xfId="1193" xr:uid="{00000000-0005-0000-0000-0000C7050000}"/>
    <cellStyle name="標準 2 3 21" xfId="1194" xr:uid="{00000000-0005-0000-0000-0000C8050000}"/>
    <cellStyle name="標準 2 3 22" xfId="1195" xr:uid="{00000000-0005-0000-0000-0000C9050000}"/>
    <cellStyle name="標準 2 3 23" xfId="1196" xr:uid="{00000000-0005-0000-0000-0000CA050000}"/>
    <cellStyle name="標準 2 3 24" xfId="1197" xr:uid="{00000000-0005-0000-0000-0000CB050000}"/>
    <cellStyle name="標準 2 3 25" xfId="1198" xr:uid="{00000000-0005-0000-0000-0000CC050000}"/>
    <cellStyle name="標準 2 3 26" xfId="1199" xr:uid="{00000000-0005-0000-0000-0000CD050000}"/>
    <cellStyle name="標準 2 3 27" xfId="1200" xr:uid="{00000000-0005-0000-0000-0000CE050000}"/>
    <cellStyle name="標準 2 3 28" xfId="1201" xr:uid="{00000000-0005-0000-0000-0000CF050000}"/>
    <cellStyle name="標準 2 3 29" xfId="1202" xr:uid="{00000000-0005-0000-0000-0000D0050000}"/>
    <cellStyle name="標準 2 3 3" xfId="1203" xr:uid="{00000000-0005-0000-0000-0000D1050000}"/>
    <cellStyle name="標準 2 3 4" xfId="1204" xr:uid="{00000000-0005-0000-0000-0000D2050000}"/>
    <cellStyle name="標準 2 3 4 2" xfId="1700" xr:uid="{00000000-0005-0000-0000-0000D3050000}"/>
    <cellStyle name="標準 2 3 5" xfId="1205" xr:uid="{00000000-0005-0000-0000-0000D4050000}"/>
    <cellStyle name="標準 2 3 6" xfId="1206" xr:uid="{00000000-0005-0000-0000-0000D5050000}"/>
    <cellStyle name="標準 2 3 7" xfId="1207" xr:uid="{00000000-0005-0000-0000-0000D6050000}"/>
    <cellStyle name="標準 2 3 8" xfId="1208" xr:uid="{00000000-0005-0000-0000-0000D7050000}"/>
    <cellStyle name="標準 2 3 9" xfId="1209" xr:uid="{00000000-0005-0000-0000-0000D8050000}"/>
    <cellStyle name="標準 2 3_23_CRUDマトリックス(機能レベル)" xfId="1210" xr:uid="{00000000-0005-0000-0000-0000D9050000}"/>
    <cellStyle name="標準 2 4" xfId="1211" xr:uid="{00000000-0005-0000-0000-0000DA050000}"/>
    <cellStyle name="標準 2 4 10" xfId="1212" xr:uid="{00000000-0005-0000-0000-0000DB050000}"/>
    <cellStyle name="標準 2 4 11" xfId="1213" xr:uid="{00000000-0005-0000-0000-0000DC050000}"/>
    <cellStyle name="標準 2 4 12" xfId="1214" xr:uid="{00000000-0005-0000-0000-0000DD050000}"/>
    <cellStyle name="標準 2 4 13" xfId="1215" xr:uid="{00000000-0005-0000-0000-0000DE050000}"/>
    <cellStyle name="標準 2 4 14" xfId="1216" xr:uid="{00000000-0005-0000-0000-0000DF050000}"/>
    <cellStyle name="標準 2 4 15" xfId="1217" xr:uid="{00000000-0005-0000-0000-0000E0050000}"/>
    <cellStyle name="標準 2 4 16" xfId="1218" xr:uid="{00000000-0005-0000-0000-0000E1050000}"/>
    <cellStyle name="標準 2 4 17" xfId="1219" xr:uid="{00000000-0005-0000-0000-0000E2050000}"/>
    <cellStyle name="標準 2 4 18" xfId="1220" xr:uid="{00000000-0005-0000-0000-0000E3050000}"/>
    <cellStyle name="標準 2 4 19" xfId="1221" xr:uid="{00000000-0005-0000-0000-0000E4050000}"/>
    <cellStyle name="標準 2 4 2" xfId="1222" xr:uid="{00000000-0005-0000-0000-0000E5050000}"/>
    <cellStyle name="標準 2 4 2 2" xfId="1701" xr:uid="{00000000-0005-0000-0000-0000E6050000}"/>
    <cellStyle name="標準 2 4 20" xfId="1223" xr:uid="{00000000-0005-0000-0000-0000E7050000}"/>
    <cellStyle name="標準 2 4 21" xfId="1224" xr:uid="{00000000-0005-0000-0000-0000E8050000}"/>
    <cellStyle name="標準 2 4 22" xfId="1225" xr:uid="{00000000-0005-0000-0000-0000E9050000}"/>
    <cellStyle name="標準 2 4 23" xfId="1226" xr:uid="{00000000-0005-0000-0000-0000EA050000}"/>
    <cellStyle name="標準 2 4 24" xfId="1227" xr:uid="{00000000-0005-0000-0000-0000EB050000}"/>
    <cellStyle name="標準 2 4 3" xfId="1228" xr:uid="{00000000-0005-0000-0000-0000EC050000}"/>
    <cellStyle name="標準 2 4 4" xfId="1229" xr:uid="{00000000-0005-0000-0000-0000ED050000}"/>
    <cellStyle name="標準 2 4 5" xfId="1230" xr:uid="{00000000-0005-0000-0000-0000EE050000}"/>
    <cellStyle name="標準 2 4 6" xfId="1231" xr:uid="{00000000-0005-0000-0000-0000EF050000}"/>
    <cellStyle name="標準 2 4 7" xfId="1232" xr:uid="{00000000-0005-0000-0000-0000F0050000}"/>
    <cellStyle name="標準 2 4 8" xfId="1233" xr:uid="{00000000-0005-0000-0000-0000F1050000}"/>
    <cellStyle name="標準 2 4 9" xfId="1234" xr:uid="{00000000-0005-0000-0000-0000F2050000}"/>
    <cellStyle name="標準 2 4_23_CRUDマトリックス(機能レベル)" xfId="1235" xr:uid="{00000000-0005-0000-0000-0000F3050000}"/>
    <cellStyle name="標準 2 5" xfId="1236" xr:uid="{00000000-0005-0000-0000-0000F4050000}"/>
    <cellStyle name="標準 2 5 10" xfId="1237" xr:uid="{00000000-0005-0000-0000-0000F5050000}"/>
    <cellStyle name="標準 2 5 11" xfId="1238" xr:uid="{00000000-0005-0000-0000-0000F6050000}"/>
    <cellStyle name="標準 2 5 12" xfId="1239" xr:uid="{00000000-0005-0000-0000-0000F7050000}"/>
    <cellStyle name="標準 2 5 13" xfId="1240" xr:uid="{00000000-0005-0000-0000-0000F8050000}"/>
    <cellStyle name="標準 2 5 14" xfId="1241" xr:uid="{00000000-0005-0000-0000-0000F9050000}"/>
    <cellStyle name="標準 2 5 15" xfId="1242" xr:uid="{00000000-0005-0000-0000-0000FA050000}"/>
    <cellStyle name="標準 2 5 16" xfId="1243" xr:uid="{00000000-0005-0000-0000-0000FB050000}"/>
    <cellStyle name="標準 2 5 17" xfId="1244" xr:uid="{00000000-0005-0000-0000-0000FC050000}"/>
    <cellStyle name="標準 2 5 18" xfId="1245" xr:uid="{00000000-0005-0000-0000-0000FD050000}"/>
    <cellStyle name="標準 2 5 19" xfId="1246" xr:uid="{00000000-0005-0000-0000-0000FE050000}"/>
    <cellStyle name="標準 2 5 2" xfId="1247" xr:uid="{00000000-0005-0000-0000-0000FF050000}"/>
    <cellStyle name="標準 2 5 2 2" xfId="1550" xr:uid="{00000000-0005-0000-0000-000000060000}"/>
    <cellStyle name="標準 2 5 2 2 2" xfId="1702" xr:uid="{00000000-0005-0000-0000-000001060000}"/>
    <cellStyle name="標準 2 5 20" xfId="1248" xr:uid="{00000000-0005-0000-0000-000002060000}"/>
    <cellStyle name="標準 2 5 21" xfId="1249" xr:uid="{00000000-0005-0000-0000-000003060000}"/>
    <cellStyle name="標準 2 5 22" xfId="1250" xr:uid="{00000000-0005-0000-0000-000004060000}"/>
    <cellStyle name="標準 2 5 23" xfId="1251" xr:uid="{00000000-0005-0000-0000-000005060000}"/>
    <cellStyle name="標準 2 5 3" xfId="1252" xr:uid="{00000000-0005-0000-0000-000006060000}"/>
    <cellStyle name="標準 2 5 3 2" xfId="1530" xr:uid="{00000000-0005-0000-0000-000007060000}"/>
    <cellStyle name="標準 2 5 4" xfId="1253" xr:uid="{00000000-0005-0000-0000-000008060000}"/>
    <cellStyle name="標準 2 5 5" xfId="1254" xr:uid="{00000000-0005-0000-0000-000009060000}"/>
    <cellStyle name="標準 2 5 6" xfId="1255" xr:uid="{00000000-0005-0000-0000-00000A060000}"/>
    <cellStyle name="標準 2 5 7" xfId="1256" xr:uid="{00000000-0005-0000-0000-00000B060000}"/>
    <cellStyle name="標準 2 5 8" xfId="1257" xr:uid="{00000000-0005-0000-0000-00000C060000}"/>
    <cellStyle name="標準 2 5 9" xfId="1258" xr:uid="{00000000-0005-0000-0000-00000D060000}"/>
    <cellStyle name="標準 2 5_23_CRUDマトリックス(機能レベル)" xfId="1259" xr:uid="{00000000-0005-0000-0000-00000E060000}"/>
    <cellStyle name="標準 2 6" xfId="1260" xr:uid="{00000000-0005-0000-0000-00000F060000}"/>
    <cellStyle name="標準 2 6 10" xfId="1261" xr:uid="{00000000-0005-0000-0000-000010060000}"/>
    <cellStyle name="標準 2 6 11" xfId="1262" xr:uid="{00000000-0005-0000-0000-000011060000}"/>
    <cellStyle name="標準 2 6 12" xfId="1263" xr:uid="{00000000-0005-0000-0000-000012060000}"/>
    <cellStyle name="標準 2 6 13" xfId="1264" xr:uid="{00000000-0005-0000-0000-000013060000}"/>
    <cellStyle name="標準 2 6 14" xfId="1265" xr:uid="{00000000-0005-0000-0000-000014060000}"/>
    <cellStyle name="標準 2 6 15" xfId="1266" xr:uid="{00000000-0005-0000-0000-000015060000}"/>
    <cellStyle name="標準 2 6 16" xfId="1267" xr:uid="{00000000-0005-0000-0000-000016060000}"/>
    <cellStyle name="標準 2 6 17" xfId="1268" xr:uid="{00000000-0005-0000-0000-000017060000}"/>
    <cellStyle name="標準 2 6 18" xfId="1269" xr:uid="{00000000-0005-0000-0000-000018060000}"/>
    <cellStyle name="標準 2 6 19" xfId="1270" xr:uid="{00000000-0005-0000-0000-000019060000}"/>
    <cellStyle name="標準 2 6 2" xfId="1271" xr:uid="{00000000-0005-0000-0000-00001A060000}"/>
    <cellStyle name="標準 2 6 20" xfId="1272" xr:uid="{00000000-0005-0000-0000-00001B060000}"/>
    <cellStyle name="標準 2 6 21" xfId="1273" xr:uid="{00000000-0005-0000-0000-00001C060000}"/>
    <cellStyle name="標準 2 6 22" xfId="1274" xr:uid="{00000000-0005-0000-0000-00001D060000}"/>
    <cellStyle name="標準 2 6 23" xfId="1703" xr:uid="{00000000-0005-0000-0000-00001E060000}"/>
    <cellStyle name="標準 2 6 3" xfId="1275" xr:uid="{00000000-0005-0000-0000-00001F060000}"/>
    <cellStyle name="標準 2 6 4" xfId="1276" xr:uid="{00000000-0005-0000-0000-000020060000}"/>
    <cellStyle name="標準 2 6 5" xfId="1277" xr:uid="{00000000-0005-0000-0000-000021060000}"/>
    <cellStyle name="標準 2 6 6" xfId="1278" xr:uid="{00000000-0005-0000-0000-000022060000}"/>
    <cellStyle name="標準 2 6 7" xfId="1279" xr:uid="{00000000-0005-0000-0000-000023060000}"/>
    <cellStyle name="標準 2 6 8" xfId="1280" xr:uid="{00000000-0005-0000-0000-000024060000}"/>
    <cellStyle name="標準 2 6 9" xfId="1281" xr:uid="{00000000-0005-0000-0000-000025060000}"/>
    <cellStyle name="標準 2 6_23_CRUDマトリックス(機能レベル)" xfId="1282" xr:uid="{00000000-0005-0000-0000-000026060000}"/>
    <cellStyle name="標準 2 7" xfId="1283" xr:uid="{00000000-0005-0000-0000-000027060000}"/>
    <cellStyle name="標準 2 7 2" xfId="1531" xr:uid="{00000000-0005-0000-0000-000028060000}"/>
    <cellStyle name="標準 2 7 2 2" xfId="1532" xr:uid="{00000000-0005-0000-0000-000029060000}"/>
    <cellStyle name="標準 2 7 2 3" xfId="1533" xr:uid="{00000000-0005-0000-0000-00002A060000}"/>
    <cellStyle name="標準 2 7 2 3 2" xfId="1389" xr:uid="{00000000-0005-0000-0000-00002B060000}"/>
    <cellStyle name="標準 2 8" xfId="1284" xr:uid="{00000000-0005-0000-0000-00002C060000}"/>
    <cellStyle name="標準 2 9" xfId="1285" xr:uid="{00000000-0005-0000-0000-00002D060000}"/>
    <cellStyle name="標準 2 9 2" xfId="1534" xr:uid="{00000000-0005-0000-0000-00002E060000}"/>
    <cellStyle name="標準 2 9 2 2" xfId="1535" xr:uid="{00000000-0005-0000-0000-00002F060000}"/>
    <cellStyle name="標準 2 9 2 2 2" xfId="1536" xr:uid="{00000000-0005-0000-0000-000030060000}"/>
    <cellStyle name="標準 2 9 2 2 3" xfId="1537" xr:uid="{00000000-0005-0000-0000-000031060000}"/>
    <cellStyle name="標準 2 9 2 2 3 2" xfId="1386" xr:uid="{00000000-0005-0000-0000-000032060000}"/>
    <cellStyle name="標準 2 9 2 2 3 2 2" xfId="1538" xr:uid="{00000000-0005-0000-0000-000033060000}"/>
    <cellStyle name="標準 2 9 2 3" xfId="1539" xr:uid="{00000000-0005-0000-0000-000034060000}"/>
    <cellStyle name="標準 2 9 2 4" xfId="1540" xr:uid="{00000000-0005-0000-0000-000035060000}"/>
    <cellStyle name="標準 2 9 2 4 2" xfId="1541" xr:uid="{00000000-0005-0000-0000-000036060000}"/>
    <cellStyle name="標準 2 9 2 4 2 2" xfId="1542" xr:uid="{00000000-0005-0000-0000-000037060000}"/>
    <cellStyle name="標準 2 9 2 4 2 2 2" xfId="1543" xr:uid="{00000000-0005-0000-0000-000038060000}"/>
    <cellStyle name="標準 20" xfId="1544" xr:uid="{00000000-0005-0000-0000-000039060000}"/>
    <cellStyle name="標準 20 2" xfId="1286" xr:uid="{00000000-0005-0000-0000-00003A060000}"/>
    <cellStyle name="標準 20 2 2" xfId="1545" xr:uid="{00000000-0005-0000-0000-00003B060000}"/>
    <cellStyle name="標準 20 3" xfId="1287" xr:uid="{00000000-0005-0000-0000-00003C060000}"/>
    <cellStyle name="標準 20 4" xfId="1288" xr:uid="{00000000-0005-0000-0000-00003D060000}"/>
    <cellStyle name="標準 21" xfId="1546" xr:uid="{00000000-0005-0000-0000-00003E060000}"/>
    <cellStyle name="標準 21 2" xfId="1289" xr:uid="{00000000-0005-0000-0000-00003F060000}"/>
    <cellStyle name="標準 21 3" xfId="1290" xr:uid="{00000000-0005-0000-0000-000040060000}"/>
    <cellStyle name="標準 22" xfId="1547" xr:uid="{00000000-0005-0000-0000-000041060000}"/>
    <cellStyle name="標準 22 2" xfId="1291" xr:uid="{00000000-0005-0000-0000-000042060000}"/>
    <cellStyle name="標準 22 2 2" xfId="1548" xr:uid="{00000000-0005-0000-0000-000043060000}"/>
    <cellStyle name="標準 23 2" xfId="1292" xr:uid="{00000000-0005-0000-0000-000044060000}"/>
    <cellStyle name="標準 23 3" xfId="1293" xr:uid="{00000000-0005-0000-0000-000045060000}"/>
    <cellStyle name="標準 23 4" xfId="1294" xr:uid="{00000000-0005-0000-0000-000046060000}"/>
    <cellStyle name="標準 24 2" xfId="1295" xr:uid="{00000000-0005-0000-0000-000047060000}"/>
    <cellStyle name="標準 24 3" xfId="1296" xr:uid="{00000000-0005-0000-0000-000048060000}"/>
    <cellStyle name="標準 25 2" xfId="1297" xr:uid="{00000000-0005-0000-0000-000049060000}"/>
    <cellStyle name="標準 3" xfId="1298" xr:uid="{00000000-0005-0000-0000-00004A060000}"/>
    <cellStyle name="標準 3 10" xfId="1299" xr:uid="{00000000-0005-0000-0000-00004B060000}"/>
    <cellStyle name="標準 3 11" xfId="1300" xr:uid="{00000000-0005-0000-0000-00004C060000}"/>
    <cellStyle name="標準 3 12" xfId="1301" xr:uid="{00000000-0005-0000-0000-00004D060000}"/>
    <cellStyle name="標準 3 13" xfId="1302" xr:uid="{00000000-0005-0000-0000-00004E060000}"/>
    <cellStyle name="標準 3 14" xfId="1303" xr:uid="{00000000-0005-0000-0000-00004F060000}"/>
    <cellStyle name="標準 3 15" xfId="1304" xr:uid="{00000000-0005-0000-0000-000050060000}"/>
    <cellStyle name="標準 3 16" xfId="1305" xr:uid="{00000000-0005-0000-0000-000051060000}"/>
    <cellStyle name="標準 3 17" xfId="1306" xr:uid="{00000000-0005-0000-0000-000052060000}"/>
    <cellStyle name="標準 3 18" xfId="1307" xr:uid="{00000000-0005-0000-0000-000053060000}"/>
    <cellStyle name="標準 3 19" xfId="1308" xr:uid="{00000000-0005-0000-0000-000054060000}"/>
    <cellStyle name="標準 3 2" xfId="1309" xr:uid="{00000000-0005-0000-0000-000055060000}"/>
    <cellStyle name="標準 3 2 2" xfId="1310" xr:uid="{00000000-0005-0000-0000-000056060000}"/>
    <cellStyle name="標準 3 2 2 2" xfId="1704" xr:uid="{00000000-0005-0000-0000-000057060000}"/>
    <cellStyle name="標準 3 2 2 2 2" xfId="1705" xr:uid="{00000000-0005-0000-0000-000058060000}"/>
    <cellStyle name="標準 3 2 2 2 2 2" xfId="1706" xr:uid="{00000000-0005-0000-0000-000059060000}"/>
    <cellStyle name="標準 3 2 2 2 3" xfId="1707" xr:uid="{00000000-0005-0000-0000-00005A060000}"/>
    <cellStyle name="標準 3 2 2 3" xfId="1708" xr:uid="{00000000-0005-0000-0000-00005B060000}"/>
    <cellStyle name="標準 3 2 2 4" xfId="1709" xr:uid="{00000000-0005-0000-0000-00005C060000}"/>
    <cellStyle name="標準 3 2 2 5" xfId="1710" xr:uid="{00000000-0005-0000-0000-00005D060000}"/>
    <cellStyle name="標準 3 2 3" xfId="1571" xr:uid="{00000000-0005-0000-0000-00005E060000}"/>
    <cellStyle name="標準 3 2 3 2" xfId="1711" xr:uid="{00000000-0005-0000-0000-00005F060000}"/>
    <cellStyle name="標準 3 2 3 2 2" xfId="1572" xr:uid="{00000000-0005-0000-0000-000060060000}"/>
    <cellStyle name="標準 3 2 3 2 2 2" xfId="1573" xr:uid="{00000000-0005-0000-0000-000061060000}"/>
    <cellStyle name="標準 3 2 3 3" xfId="1712" xr:uid="{00000000-0005-0000-0000-000062060000}"/>
    <cellStyle name="標準 3 2 3 3 2" xfId="1713" xr:uid="{00000000-0005-0000-0000-000063060000}"/>
    <cellStyle name="標準 3 2 3 4" xfId="1714" xr:uid="{00000000-0005-0000-0000-000064060000}"/>
    <cellStyle name="標準 3 2 4" xfId="1715" xr:uid="{00000000-0005-0000-0000-000065060000}"/>
    <cellStyle name="標準 3 2 5" xfId="1716" xr:uid="{00000000-0005-0000-0000-000066060000}"/>
    <cellStyle name="標準 3 2 5 2" xfId="1717" xr:uid="{00000000-0005-0000-0000-000067060000}"/>
    <cellStyle name="標準 3 20" xfId="1311" xr:uid="{00000000-0005-0000-0000-000068060000}"/>
    <cellStyle name="標準 3 21" xfId="1312" xr:uid="{00000000-0005-0000-0000-000069060000}"/>
    <cellStyle name="標準 3 22" xfId="1313" xr:uid="{00000000-0005-0000-0000-00006A060000}"/>
    <cellStyle name="標準 3 23" xfId="1314" xr:uid="{00000000-0005-0000-0000-00006B060000}"/>
    <cellStyle name="標準 3 24" xfId="1315" xr:uid="{00000000-0005-0000-0000-00006C060000}"/>
    <cellStyle name="標準 3 25" xfId="1316" xr:uid="{00000000-0005-0000-0000-00006D060000}"/>
    <cellStyle name="標準 3 26" xfId="1317" xr:uid="{00000000-0005-0000-0000-00006E060000}"/>
    <cellStyle name="標準 3 27" xfId="1318" xr:uid="{00000000-0005-0000-0000-00006F060000}"/>
    <cellStyle name="標準 3 28" xfId="1319" xr:uid="{00000000-0005-0000-0000-000070060000}"/>
    <cellStyle name="標準 3 29" xfId="1320" xr:uid="{00000000-0005-0000-0000-000071060000}"/>
    <cellStyle name="標準 3 3" xfId="1321" xr:uid="{00000000-0005-0000-0000-000072060000}"/>
    <cellStyle name="標準 3 3 2" xfId="1574" xr:uid="{00000000-0005-0000-0000-000073060000}"/>
    <cellStyle name="標準 3 3 2 2" xfId="1718" xr:uid="{00000000-0005-0000-0000-000074060000}"/>
    <cellStyle name="標準 3 3 3" xfId="1719" xr:uid="{00000000-0005-0000-0000-000075060000}"/>
    <cellStyle name="標準 3 3 3 2" xfId="1720" xr:uid="{00000000-0005-0000-0000-000076060000}"/>
    <cellStyle name="標準 3 3 4" xfId="1721" xr:uid="{00000000-0005-0000-0000-000077060000}"/>
    <cellStyle name="標準 3 4" xfId="1322" xr:uid="{00000000-0005-0000-0000-000078060000}"/>
    <cellStyle name="標準 3 4 2" xfId="1722" xr:uid="{00000000-0005-0000-0000-000079060000}"/>
    <cellStyle name="標準 3 5" xfId="1323" xr:uid="{00000000-0005-0000-0000-00007A060000}"/>
    <cellStyle name="標準 3 5 2" xfId="1723" xr:uid="{00000000-0005-0000-0000-00007B060000}"/>
    <cellStyle name="標準 3 6" xfId="1324" xr:uid="{00000000-0005-0000-0000-00007C060000}"/>
    <cellStyle name="標準 3 6 2" xfId="1724" xr:uid="{00000000-0005-0000-0000-00007D060000}"/>
    <cellStyle name="標準 3 7" xfId="1325" xr:uid="{00000000-0005-0000-0000-00007E060000}"/>
    <cellStyle name="標準 3 8" xfId="1326" xr:uid="{00000000-0005-0000-0000-00007F060000}"/>
    <cellStyle name="標準 3 9" xfId="1327" xr:uid="{00000000-0005-0000-0000-000080060000}"/>
    <cellStyle name="標準 4" xfId="1328" xr:uid="{00000000-0005-0000-0000-000081060000}"/>
    <cellStyle name="標準 4 2" xfId="1329" xr:uid="{00000000-0005-0000-0000-000082060000}"/>
    <cellStyle name="標準 4 2 2" xfId="1330" xr:uid="{00000000-0005-0000-0000-000083060000}"/>
    <cellStyle name="標準 4 2 2 2" xfId="1575" xr:uid="{00000000-0005-0000-0000-000084060000}"/>
    <cellStyle name="標準 4 2 3" xfId="1725" xr:uid="{00000000-0005-0000-0000-000085060000}"/>
    <cellStyle name="標準 4 2 3 2" xfId="1726" xr:uid="{00000000-0005-0000-0000-000086060000}"/>
    <cellStyle name="標準 4 2 4" xfId="1727" xr:uid="{00000000-0005-0000-0000-000087060000}"/>
    <cellStyle name="標準 4 3" xfId="1331" xr:uid="{00000000-0005-0000-0000-000088060000}"/>
    <cellStyle name="標準 4 3 2" xfId="1728" xr:uid="{00000000-0005-0000-0000-000089060000}"/>
    <cellStyle name="標準 4 3 2 2" xfId="1729" xr:uid="{00000000-0005-0000-0000-00008A060000}"/>
    <cellStyle name="標準 4 3 3" xfId="1730" xr:uid="{00000000-0005-0000-0000-00008B060000}"/>
    <cellStyle name="標準 4 3 3 2" xfId="1731" xr:uid="{00000000-0005-0000-0000-00008C060000}"/>
    <cellStyle name="標準 4 3 4" xfId="1732" xr:uid="{00000000-0005-0000-0000-00008D060000}"/>
    <cellStyle name="標準 4 3 5" xfId="1733" xr:uid="{00000000-0005-0000-0000-00008E060000}"/>
    <cellStyle name="標準 4 3 5 2" xfId="1734" xr:uid="{00000000-0005-0000-0000-00008F060000}"/>
    <cellStyle name="標準 4 4" xfId="1332" xr:uid="{00000000-0005-0000-0000-000090060000}"/>
    <cellStyle name="標準 4 4 2" xfId="1735" xr:uid="{00000000-0005-0000-0000-000091060000}"/>
    <cellStyle name="標準 4 5" xfId="1333" xr:uid="{00000000-0005-0000-0000-000092060000}"/>
    <cellStyle name="標準 4 5 2" xfId="1736" xr:uid="{00000000-0005-0000-0000-000093060000}"/>
    <cellStyle name="標準 5" xfId="1334" xr:uid="{00000000-0005-0000-0000-000094060000}"/>
    <cellStyle name="標準 5 2" xfId="1335" xr:uid="{00000000-0005-0000-0000-000095060000}"/>
    <cellStyle name="標準 5 2 2" xfId="1553" xr:uid="{00000000-0005-0000-0000-000096060000}"/>
    <cellStyle name="標準 5 2 2 2" xfId="1737" xr:uid="{00000000-0005-0000-0000-000097060000}"/>
    <cellStyle name="標準 5 2 3" xfId="1738" xr:uid="{00000000-0005-0000-0000-000098060000}"/>
    <cellStyle name="標準 5 3" xfId="1554" xr:uid="{00000000-0005-0000-0000-000099060000}"/>
    <cellStyle name="標準 5 3 2" xfId="1739" xr:uid="{00000000-0005-0000-0000-00009A060000}"/>
    <cellStyle name="標準 5 4" xfId="1740" xr:uid="{00000000-0005-0000-0000-00009B060000}"/>
    <cellStyle name="標準 6" xfId="1336" xr:uid="{00000000-0005-0000-0000-00009C060000}"/>
    <cellStyle name="標準 6 2" xfId="1337" xr:uid="{00000000-0005-0000-0000-00009D060000}"/>
    <cellStyle name="標準 6 2 2" xfId="1338" xr:uid="{00000000-0005-0000-0000-00009E060000}"/>
    <cellStyle name="標準 6 2 2 2" xfId="1339" xr:uid="{00000000-0005-0000-0000-00009F060000}"/>
    <cellStyle name="標準 6 2 3" xfId="1741" xr:uid="{00000000-0005-0000-0000-0000A0060000}"/>
    <cellStyle name="標準 6 3" xfId="1340" xr:uid="{00000000-0005-0000-0000-0000A1060000}"/>
    <cellStyle name="標準 6 3 2" xfId="1742" xr:uid="{00000000-0005-0000-0000-0000A2060000}"/>
    <cellStyle name="標準 6 3 3" xfId="1743" xr:uid="{00000000-0005-0000-0000-0000A3060000}"/>
    <cellStyle name="標準 6 3 3 2" xfId="1744" xr:uid="{00000000-0005-0000-0000-0000A4060000}"/>
    <cellStyle name="標準 7" xfId="1341" xr:uid="{00000000-0005-0000-0000-0000A5060000}"/>
    <cellStyle name="標準 7 2" xfId="1342" xr:uid="{00000000-0005-0000-0000-0000A6060000}"/>
    <cellStyle name="標準 7 3" xfId="1343" xr:uid="{00000000-0005-0000-0000-0000A7060000}"/>
    <cellStyle name="標準 8" xfId="1344" xr:uid="{00000000-0005-0000-0000-0000A8060000}"/>
    <cellStyle name="標準 8 2" xfId="1345" xr:uid="{00000000-0005-0000-0000-0000A9060000}"/>
    <cellStyle name="標準 8 3" xfId="1346" xr:uid="{00000000-0005-0000-0000-0000AA060000}"/>
    <cellStyle name="標準 8 4" xfId="1347" xr:uid="{00000000-0005-0000-0000-0000AB060000}"/>
    <cellStyle name="標準 8 5" xfId="1348" xr:uid="{00000000-0005-0000-0000-0000AC060000}"/>
    <cellStyle name="標準 8 6" xfId="1349" xr:uid="{00000000-0005-0000-0000-0000AD060000}"/>
    <cellStyle name="標準 8 7" xfId="1350" xr:uid="{00000000-0005-0000-0000-0000AE060000}"/>
    <cellStyle name="標準 9" xfId="1351" xr:uid="{00000000-0005-0000-0000-0000AF060000}"/>
    <cellStyle name="標準 9 2" xfId="1352" xr:uid="{00000000-0005-0000-0000-0000B0060000}"/>
    <cellStyle name="標準 9 3" xfId="1353" xr:uid="{00000000-0005-0000-0000-0000B1060000}"/>
    <cellStyle name="標準 9 4" xfId="1354" xr:uid="{00000000-0005-0000-0000-0000B2060000}"/>
    <cellStyle name="標準 9 5" xfId="1355" xr:uid="{00000000-0005-0000-0000-0000B3060000}"/>
    <cellStyle name="標準 9 6" xfId="1356" xr:uid="{00000000-0005-0000-0000-0000B4060000}"/>
    <cellStyle name="未定義" xfId="1576" xr:uid="{00000000-0005-0000-0000-0000B5060000}"/>
    <cellStyle name="良い 10" xfId="1357" xr:uid="{00000000-0005-0000-0000-0000B6060000}"/>
    <cellStyle name="良い 11" xfId="1358" xr:uid="{00000000-0005-0000-0000-0000B7060000}"/>
    <cellStyle name="良い 12" xfId="1359" xr:uid="{00000000-0005-0000-0000-0000B8060000}"/>
    <cellStyle name="良い 13" xfId="1360" xr:uid="{00000000-0005-0000-0000-0000B9060000}"/>
    <cellStyle name="良い 14" xfId="1361" xr:uid="{00000000-0005-0000-0000-0000BA060000}"/>
    <cellStyle name="良い 15" xfId="1362" xr:uid="{00000000-0005-0000-0000-0000BB060000}"/>
    <cellStyle name="良い 16" xfId="1363" xr:uid="{00000000-0005-0000-0000-0000BC060000}"/>
    <cellStyle name="良い 17" xfId="1364" xr:uid="{00000000-0005-0000-0000-0000BD060000}"/>
    <cellStyle name="良い 18" xfId="1365" xr:uid="{00000000-0005-0000-0000-0000BE060000}"/>
    <cellStyle name="良い 19" xfId="1366" xr:uid="{00000000-0005-0000-0000-0000BF060000}"/>
    <cellStyle name="良い 2" xfId="1367" xr:uid="{00000000-0005-0000-0000-0000C0060000}"/>
    <cellStyle name="良い 2 2" xfId="1368" xr:uid="{00000000-0005-0000-0000-0000C1060000}"/>
    <cellStyle name="良い 2 2 2" xfId="1577" xr:uid="{00000000-0005-0000-0000-0000C2060000}"/>
    <cellStyle name="良い 20" xfId="1369" xr:uid="{00000000-0005-0000-0000-0000C3060000}"/>
    <cellStyle name="良い 21" xfId="1370" xr:uid="{00000000-0005-0000-0000-0000C4060000}"/>
    <cellStyle name="良い 22" xfId="1371" xr:uid="{00000000-0005-0000-0000-0000C5060000}"/>
    <cellStyle name="良い 23" xfId="1372" xr:uid="{00000000-0005-0000-0000-0000C6060000}"/>
    <cellStyle name="良い 24" xfId="1373" xr:uid="{00000000-0005-0000-0000-0000C7060000}"/>
    <cellStyle name="良い 25" xfId="1374" xr:uid="{00000000-0005-0000-0000-0000C8060000}"/>
    <cellStyle name="良い 3" xfId="1375" xr:uid="{00000000-0005-0000-0000-0000C9060000}"/>
    <cellStyle name="良い 3 2" xfId="1376" xr:uid="{00000000-0005-0000-0000-0000CA060000}"/>
    <cellStyle name="良い 4" xfId="1377" xr:uid="{00000000-0005-0000-0000-0000CB060000}"/>
    <cellStyle name="良い 5" xfId="1378" xr:uid="{00000000-0005-0000-0000-0000CC060000}"/>
    <cellStyle name="良い 6" xfId="1379" xr:uid="{00000000-0005-0000-0000-0000CD060000}"/>
    <cellStyle name="良い 7" xfId="1380" xr:uid="{00000000-0005-0000-0000-0000CE060000}"/>
    <cellStyle name="良い 8" xfId="1381" xr:uid="{00000000-0005-0000-0000-0000CF060000}"/>
    <cellStyle name="良い 9" xfId="1382" xr:uid="{00000000-0005-0000-0000-0000D0060000}"/>
  </cellStyles>
  <dxfs count="0"/>
  <tableStyles count="0" defaultTableStyle="TableStyleMedium2" defaultPivotStyle="PivotStyleLight16"/>
  <colors>
    <mruColors>
      <color rgb="FFD9D9D9"/>
      <color rgb="FFB3A2C7"/>
      <color rgb="FFD99694"/>
      <color rgb="FFFFC000"/>
      <color rgb="FF7F7F7F"/>
      <color rgb="FFFF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9527354010635005E-2"/>
          <c:y val="0.11058201058201056"/>
          <c:w val="0.81047077983648641"/>
          <c:h val="0.78563512894221554"/>
        </c:manualLayout>
      </c:layout>
      <c:barChart>
        <c:barDir val="col"/>
        <c:grouping val="stacked"/>
        <c:varyColors val="0"/>
        <c:ser>
          <c:idx val="0"/>
          <c:order val="0"/>
          <c:tx>
            <c:v>生活習慣病医療費</c:v>
          </c:tx>
          <c:spPr>
            <a:solidFill>
              <a:srgbClr val="FFC000"/>
            </a:solidFill>
            <a:ln>
              <a:noFill/>
            </a:ln>
          </c:spPr>
          <c:invertIfNegative val="0"/>
          <c:dLbls>
            <c:dLbl>
              <c:idx val="0"/>
              <c:layout>
                <c:manualLayout>
                  <c:x val="1.5064599851014389E-3"/>
                  <c:y val="-3.010399562123710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660-4E9E-8541-F702336FF570}"/>
                </c:ext>
              </c:extLst>
            </c:dLbl>
            <c:dLbl>
              <c:idx val="1"/>
              <c:layout>
                <c:manualLayout>
                  <c:x val="3.0129199702029334E-3"/>
                  <c:y val="-4.105090311986883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660-4E9E-8541-F702336FF570}"/>
                </c:ext>
              </c:extLst>
            </c:dLbl>
            <c:dLbl>
              <c:idx val="5"/>
              <c:layout>
                <c:manualLayout>
                  <c:x val="0"/>
                  <c:y val="-1.642036124794745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660-4E9E-8541-F702336FF570}"/>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生活習慣病の状況!$B$4:$B$10</c:f>
              <c:strCache>
                <c:ptCount val="7"/>
                <c:pt idx="0">
                  <c:v>65歳～69歳</c:v>
                </c:pt>
                <c:pt idx="1">
                  <c:v>70歳～74歳</c:v>
                </c:pt>
                <c:pt idx="2">
                  <c:v>75歳～79歳</c:v>
                </c:pt>
                <c:pt idx="3">
                  <c:v>80歳～84歳</c:v>
                </c:pt>
                <c:pt idx="4">
                  <c:v>85歳～89歳</c:v>
                </c:pt>
                <c:pt idx="5">
                  <c:v>90歳～94歳</c:v>
                </c:pt>
                <c:pt idx="6">
                  <c:v>95歳～</c:v>
                </c:pt>
              </c:strCache>
            </c:strRef>
          </c:cat>
          <c:val>
            <c:numRef>
              <c:f>生活習慣病の状況!$E$4:$E$10</c:f>
              <c:numCache>
                <c:formatCode>#,##0_ </c:formatCode>
                <c:ptCount val="7"/>
                <c:pt idx="0">
                  <c:v>2836215002</c:v>
                </c:pt>
                <c:pt idx="1">
                  <c:v>6253407205</c:v>
                </c:pt>
                <c:pt idx="2">
                  <c:v>76505821916</c:v>
                </c:pt>
                <c:pt idx="3">
                  <c:v>69798605182</c:v>
                </c:pt>
                <c:pt idx="4">
                  <c:v>47122956351</c:v>
                </c:pt>
                <c:pt idx="5">
                  <c:v>20970210998</c:v>
                </c:pt>
                <c:pt idx="6">
                  <c:v>7005371669</c:v>
                </c:pt>
              </c:numCache>
            </c:numRef>
          </c:val>
          <c:extLst>
            <c:ext xmlns:c16="http://schemas.microsoft.com/office/drawing/2014/chart" uri="{C3380CC4-5D6E-409C-BE32-E72D297353CC}">
              <c16:uniqueId val="{00000000-11B4-4C85-981D-028EDDD1CE38}"/>
            </c:ext>
          </c:extLst>
        </c:ser>
        <c:dLbls>
          <c:showLegendKey val="0"/>
          <c:showVal val="0"/>
          <c:showCatName val="0"/>
          <c:showSerName val="0"/>
          <c:showPercent val="0"/>
          <c:showBubbleSize val="0"/>
        </c:dLbls>
        <c:gapWidth val="150"/>
        <c:axId val="390435840"/>
        <c:axId val="391829696"/>
      </c:barChart>
      <c:lineChart>
        <c:grouping val="standard"/>
        <c:varyColors val="0"/>
        <c:ser>
          <c:idx val="2"/>
          <c:order val="1"/>
          <c:tx>
            <c:v>生活習慣病患者割合</c:v>
          </c:tx>
          <c:spPr>
            <a:ln>
              <a:solidFill>
                <a:srgbClr val="D99694"/>
              </a:solidFill>
              <a:tailEnd w="med" len="med"/>
            </a:ln>
          </c:spPr>
          <c:marker>
            <c:symbol val="circle"/>
            <c:size val="5"/>
            <c:spPr>
              <a:solidFill>
                <a:srgbClr val="D99694"/>
              </a:solidFill>
              <a:ln>
                <a:noFill/>
              </a:ln>
            </c:spPr>
          </c:marker>
          <c:dPt>
            <c:idx val="0"/>
            <c:bubble3D val="0"/>
            <c:extLst>
              <c:ext xmlns:c16="http://schemas.microsoft.com/office/drawing/2014/chart" uri="{C3380CC4-5D6E-409C-BE32-E72D297353CC}">
                <c16:uniqueId val="{00000001-11B4-4C85-981D-028EDDD1CE38}"/>
              </c:ext>
            </c:extLst>
          </c:dPt>
          <c:dLbls>
            <c:spPr>
              <a:noFill/>
              <a:ln>
                <a:noFill/>
              </a:ln>
              <a:effectLst/>
            </c:sp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生活習慣病の状況!$B$4:$B$10</c:f>
              <c:strCache>
                <c:ptCount val="7"/>
                <c:pt idx="0">
                  <c:v>65歳～69歳</c:v>
                </c:pt>
                <c:pt idx="1">
                  <c:v>70歳～74歳</c:v>
                </c:pt>
                <c:pt idx="2">
                  <c:v>75歳～79歳</c:v>
                </c:pt>
                <c:pt idx="3">
                  <c:v>80歳～84歳</c:v>
                </c:pt>
                <c:pt idx="4">
                  <c:v>85歳～89歳</c:v>
                </c:pt>
                <c:pt idx="5">
                  <c:v>90歳～94歳</c:v>
                </c:pt>
                <c:pt idx="6">
                  <c:v>95歳～</c:v>
                </c:pt>
              </c:strCache>
            </c:strRef>
          </c:cat>
          <c:val>
            <c:numRef>
              <c:f>生活習慣病の状況!$G$4:$G$10</c:f>
              <c:numCache>
                <c:formatCode>0.0%</c:formatCode>
                <c:ptCount val="7"/>
                <c:pt idx="0">
                  <c:v>0.81119567886079058</c:v>
                </c:pt>
                <c:pt idx="1">
                  <c:v>0.86187242299296629</c:v>
                </c:pt>
                <c:pt idx="2">
                  <c:v>0.80207698830723662</c:v>
                </c:pt>
                <c:pt idx="3">
                  <c:v>0.85974301130157471</c:v>
                </c:pt>
                <c:pt idx="4">
                  <c:v>0.87650170908536718</c:v>
                </c:pt>
                <c:pt idx="5">
                  <c:v>0.8587250033045678</c:v>
                </c:pt>
                <c:pt idx="6">
                  <c:v>0.80009992374240713</c:v>
                </c:pt>
              </c:numCache>
            </c:numRef>
          </c:val>
          <c:smooth val="0"/>
          <c:extLst>
            <c:ext xmlns:c16="http://schemas.microsoft.com/office/drawing/2014/chart" uri="{C3380CC4-5D6E-409C-BE32-E72D297353CC}">
              <c16:uniqueId val="{00000002-11B4-4C85-981D-028EDDD1CE38}"/>
            </c:ext>
          </c:extLst>
        </c:ser>
        <c:dLbls>
          <c:showLegendKey val="0"/>
          <c:showVal val="0"/>
          <c:showCatName val="0"/>
          <c:showSerName val="0"/>
          <c:showPercent val="0"/>
          <c:showBubbleSize val="0"/>
        </c:dLbls>
        <c:marker val="1"/>
        <c:smooth val="0"/>
        <c:axId val="390436864"/>
        <c:axId val="391830272"/>
      </c:lineChart>
      <c:catAx>
        <c:axId val="390435840"/>
        <c:scaling>
          <c:orientation val="minMax"/>
        </c:scaling>
        <c:delete val="0"/>
        <c:axPos val="b"/>
        <c:numFmt formatCode="General" sourceLinked="0"/>
        <c:majorTickMark val="out"/>
        <c:minorTickMark val="none"/>
        <c:tickLblPos val="nextTo"/>
        <c:txPr>
          <a:bodyPr/>
          <a:lstStyle/>
          <a:p>
            <a:pPr>
              <a:defRPr sz="1000"/>
            </a:pPr>
            <a:endParaRPr lang="ja-JP"/>
          </a:p>
        </c:txPr>
        <c:crossAx val="391829696"/>
        <c:crosses val="autoZero"/>
        <c:auto val="1"/>
        <c:lblAlgn val="ctr"/>
        <c:lblOffset val="100"/>
        <c:noMultiLvlLbl val="0"/>
      </c:catAx>
      <c:valAx>
        <c:axId val="391829696"/>
        <c:scaling>
          <c:orientation val="minMax"/>
          <c:min val="0"/>
        </c:scaling>
        <c:delete val="0"/>
        <c:axPos val="l"/>
        <c:majorGridlines>
          <c:spPr>
            <a:ln>
              <a:solidFill>
                <a:srgbClr val="D9D9D9"/>
              </a:solidFill>
            </a:ln>
          </c:spPr>
        </c:majorGridlines>
        <c:title>
          <c:tx>
            <c:rich>
              <a:bodyPr rot="0" vert="horz"/>
              <a:lstStyle/>
              <a:p>
                <a:pPr algn="l">
                  <a:defRPr/>
                </a:pPr>
                <a:r>
                  <a:rPr lang="ja-JP" altLang="en-US"/>
                  <a:t>医療費</a:t>
                </a:r>
                <a:r>
                  <a:rPr lang="en-US" altLang="ja-JP"/>
                  <a:t>(</a:t>
                </a:r>
                <a:r>
                  <a:rPr lang="ja-JP" altLang="en-US"/>
                  <a:t>円</a:t>
                </a:r>
                <a:r>
                  <a:rPr lang="en-US" altLang="ja-JP"/>
                  <a:t>)</a:t>
                </a:r>
                <a:endParaRPr lang="ja-JP" altLang="en-US"/>
              </a:p>
            </c:rich>
          </c:tx>
          <c:layout>
            <c:manualLayout>
              <c:xMode val="edge"/>
              <c:yMode val="edge"/>
              <c:x val="1.7393953055331965E-2"/>
              <c:y val="1.9272590926134238E-2"/>
            </c:manualLayout>
          </c:layout>
          <c:overlay val="0"/>
        </c:title>
        <c:numFmt formatCode="#,##0_ " sourceLinked="1"/>
        <c:majorTickMark val="out"/>
        <c:minorTickMark val="none"/>
        <c:tickLblPos val="nextTo"/>
        <c:crossAx val="390435840"/>
        <c:crosses val="autoZero"/>
        <c:crossBetween val="between"/>
      </c:valAx>
      <c:valAx>
        <c:axId val="391830272"/>
        <c:scaling>
          <c:orientation val="minMax"/>
          <c:min val="0"/>
        </c:scaling>
        <c:delete val="0"/>
        <c:axPos val="r"/>
        <c:title>
          <c:tx>
            <c:rich>
              <a:bodyPr rot="0" vert="horz"/>
              <a:lstStyle/>
              <a:p>
                <a:pPr algn="l">
                  <a:defRPr sz="1000"/>
                </a:pPr>
                <a:r>
                  <a:rPr lang="ja-JP" altLang="en-US" sz="1000" b="1" i="0" baseline="0">
                    <a:effectLst/>
                  </a:rPr>
                  <a:t>生活習慣病</a:t>
                </a:r>
                <a:br>
                  <a:rPr lang="en-US" altLang="ja-JP" sz="1000" b="1" i="0" baseline="0">
                    <a:effectLst/>
                  </a:rPr>
                </a:br>
                <a:r>
                  <a:rPr lang="ja-JP" altLang="en-US" sz="1000" b="1" i="0" baseline="0">
                    <a:effectLst/>
                  </a:rPr>
                  <a:t>患者割合</a:t>
                </a:r>
                <a:r>
                  <a:rPr lang="en-US" altLang="ja-JP" sz="1000" b="1" i="0" baseline="0">
                    <a:effectLst/>
                  </a:rPr>
                  <a:t>(%)</a:t>
                </a:r>
                <a:r>
                  <a:rPr lang="ja-JP" altLang="en-US" sz="1000" b="1" i="0" baseline="0">
                    <a:effectLst/>
                  </a:rPr>
                  <a:t>　</a:t>
                </a:r>
                <a:endParaRPr lang="ja-JP" altLang="en-US" sz="1000"/>
              </a:p>
            </c:rich>
          </c:tx>
          <c:layout>
            <c:manualLayout>
              <c:xMode val="edge"/>
              <c:yMode val="edge"/>
              <c:x val="0.90611300270358974"/>
              <c:y val="1.7949839603382912E-2"/>
            </c:manualLayout>
          </c:layout>
          <c:overlay val="0"/>
        </c:title>
        <c:numFmt formatCode="0.0%" sourceLinked="1"/>
        <c:majorTickMark val="out"/>
        <c:minorTickMark val="none"/>
        <c:tickLblPos val="nextTo"/>
        <c:crossAx val="390436864"/>
        <c:crosses val="max"/>
        <c:crossBetween val="between"/>
      </c:valAx>
      <c:catAx>
        <c:axId val="390436864"/>
        <c:scaling>
          <c:orientation val="minMax"/>
        </c:scaling>
        <c:delete val="1"/>
        <c:axPos val="b"/>
        <c:numFmt formatCode="General" sourceLinked="1"/>
        <c:majorTickMark val="out"/>
        <c:minorTickMark val="none"/>
        <c:tickLblPos val="nextTo"/>
        <c:crossAx val="391830272"/>
        <c:crosses val="autoZero"/>
        <c:auto val="1"/>
        <c:lblAlgn val="ctr"/>
        <c:lblOffset val="100"/>
        <c:noMultiLvlLbl val="0"/>
      </c:catAx>
      <c:spPr>
        <a:ln>
          <a:solidFill>
            <a:srgbClr val="7F7F7F"/>
          </a:solidFill>
        </a:ln>
      </c:spPr>
    </c:plotArea>
    <c:legend>
      <c:legendPos val="t"/>
      <c:layout>
        <c:manualLayout>
          <c:xMode val="edge"/>
          <c:yMode val="edge"/>
          <c:x val="0.17445758547008544"/>
          <c:y val="3.968253968253968E-2"/>
          <c:w val="0.69586025641025639"/>
          <c:h val="4.2063492063492067E-2"/>
        </c:manualLayout>
      </c:layout>
      <c:overlay val="0"/>
      <c:spPr>
        <a:ln w="9525">
          <a:solidFill>
            <a:srgbClr val="7F7F7F"/>
          </a:solidFill>
        </a:ln>
      </c:spPr>
    </c:legend>
    <c:plotVisOnly val="1"/>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latin typeface="ＭＳ Ｐ明朝" panose="02020600040205080304" pitchFamily="18" charset="-128"/>
                <a:ea typeface="ＭＳ Ｐ明朝" panose="02020600040205080304" pitchFamily="18" charset="-128"/>
              </a:defRPr>
            </a:pPr>
            <a:r>
              <a:rPr lang="ja-JP" altLang="en-US" sz="1000" b="1">
                <a:effectLst/>
                <a:latin typeface="ＭＳ Ｐ明朝" panose="02020600040205080304" pitchFamily="18" charset="-128"/>
                <a:ea typeface="ＭＳ Ｐ明朝" panose="02020600040205080304" pitchFamily="18" charset="-128"/>
              </a:rPr>
              <a:t>医療費</a:t>
            </a:r>
          </a:p>
          <a:p>
            <a:pPr>
              <a:defRPr sz="1000">
                <a:latin typeface="ＭＳ Ｐ明朝" panose="02020600040205080304" pitchFamily="18" charset="-128"/>
                <a:ea typeface="ＭＳ Ｐ明朝" panose="02020600040205080304" pitchFamily="18" charset="-128"/>
              </a:defRPr>
            </a:pPr>
            <a:r>
              <a:rPr lang="en-US" altLang="ja-JP" sz="1000" b="1">
                <a:effectLst/>
                <a:latin typeface="ＭＳ Ｐ明朝" panose="02020600040205080304" pitchFamily="18" charset="-128"/>
                <a:ea typeface="ＭＳ Ｐ明朝" panose="02020600040205080304" pitchFamily="18" charset="-128"/>
              </a:rPr>
              <a:t>(</a:t>
            </a:r>
            <a:r>
              <a:rPr lang="ja-JP" altLang="en-US" sz="1000" b="1">
                <a:effectLst/>
                <a:latin typeface="ＭＳ Ｐ明朝" panose="02020600040205080304" pitchFamily="18" charset="-128"/>
                <a:ea typeface="ＭＳ Ｐ明朝" panose="02020600040205080304" pitchFamily="18" charset="-128"/>
              </a:rPr>
              <a:t>円</a:t>
            </a:r>
            <a:r>
              <a:rPr lang="en-US" altLang="ja-JP" sz="1000" b="1">
                <a:effectLst/>
                <a:latin typeface="ＭＳ Ｐ明朝" panose="02020600040205080304" pitchFamily="18" charset="-128"/>
                <a:ea typeface="ＭＳ Ｐ明朝" panose="02020600040205080304" pitchFamily="18" charset="-128"/>
              </a:rPr>
              <a:t>)</a:t>
            </a:r>
            <a:endParaRPr lang="ja-JP" altLang="en-US" sz="1000">
              <a:effectLst/>
              <a:latin typeface="ＭＳ Ｐ明朝" panose="02020600040205080304" pitchFamily="18" charset="-128"/>
              <a:ea typeface="ＭＳ Ｐ明朝" panose="02020600040205080304" pitchFamily="18" charset="-128"/>
            </a:endParaRPr>
          </a:p>
        </c:rich>
      </c:tx>
      <c:layout>
        <c:manualLayout>
          <c:xMode val="edge"/>
          <c:yMode val="edge"/>
          <c:x val="0.86987864313575425"/>
          <c:y val="4.2328042328042326E-2"/>
        </c:manualLayout>
      </c:layout>
      <c:overlay val="1"/>
    </c:title>
    <c:autoTitleDeleted val="0"/>
    <c:plotArea>
      <c:layout>
        <c:manualLayout>
          <c:layoutTarget val="inner"/>
          <c:xMode val="edge"/>
          <c:yMode val="edge"/>
          <c:x val="0.22545217703321496"/>
          <c:y val="6.5145398491855189E-2"/>
          <c:w val="0.57714700422209164"/>
          <c:h val="0.78670645335999667"/>
        </c:manualLayout>
      </c:layout>
      <c:pieChart>
        <c:varyColors val="1"/>
        <c:ser>
          <c:idx val="0"/>
          <c:order val="0"/>
          <c:dPt>
            <c:idx val="0"/>
            <c:bubble3D val="0"/>
            <c:spPr>
              <a:solidFill>
                <a:srgbClr val="EC9762"/>
              </a:solidFill>
              <a:ln>
                <a:noFill/>
              </a:ln>
            </c:spPr>
            <c:extLst>
              <c:ext xmlns:c16="http://schemas.microsoft.com/office/drawing/2014/chart" uri="{C3380CC4-5D6E-409C-BE32-E72D297353CC}">
                <c16:uniqueId val="{00000001-7166-4DAF-AC9D-0FB58F024463}"/>
              </c:ext>
            </c:extLst>
          </c:dPt>
          <c:dPt>
            <c:idx val="1"/>
            <c:bubble3D val="0"/>
            <c:spPr>
              <a:pattFill prst="pct90">
                <a:fgClr>
                  <a:srgbClr val="FDEADA"/>
                </a:fgClr>
                <a:bgClr>
                  <a:srgbClr val="595959"/>
                </a:bgClr>
              </a:pattFill>
            </c:spPr>
            <c:extLst>
              <c:ext xmlns:c16="http://schemas.microsoft.com/office/drawing/2014/chart" uri="{C3380CC4-5D6E-409C-BE32-E72D297353CC}">
                <c16:uniqueId val="{00000003-7166-4DAF-AC9D-0FB58F024463}"/>
              </c:ext>
            </c:extLst>
          </c:dPt>
          <c:dPt>
            <c:idx val="2"/>
            <c:bubble3D val="0"/>
            <c:spPr>
              <a:solidFill>
                <a:srgbClr val="F4A590"/>
              </a:solidFill>
              <a:ln>
                <a:noFill/>
              </a:ln>
            </c:spPr>
            <c:extLst>
              <c:ext xmlns:c16="http://schemas.microsoft.com/office/drawing/2014/chart" uri="{C3380CC4-5D6E-409C-BE32-E72D297353CC}">
                <c16:uniqueId val="{00000005-7166-4DAF-AC9D-0FB58F024463}"/>
              </c:ext>
            </c:extLst>
          </c:dPt>
          <c:dPt>
            <c:idx val="3"/>
            <c:bubble3D val="0"/>
            <c:spPr>
              <a:pattFill prst="pct90">
                <a:fgClr>
                  <a:srgbClr val="D7E4BD"/>
                </a:fgClr>
                <a:bgClr>
                  <a:srgbClr val="595959"/>
                </a:bgClr>
              </a:pattFill>
              <a:ln>
                <a:noFill/>
              </a:ln>
            </c:spPr>
            <c:extLst>
              <c:ext xmlns:c16="http://schemas.microsoft.com/office/drawing/2014/chart" uri="{C3380CC4-5D6E-409C-BE32-E72D297353CC}">
                <c16:uniqueId val="{00000007-7166-4DAF-AC9D-0FB58F024463}"/>
              </c:ext>
            </c:extLst>
          </c:dPt>
          <c:dPt>
            <c:idx val="4"/>
            <c:bubble3D val="0"/>
            <c:spPr>
              <a:solidFill>
                <a:srgbClr val="9BBB59"/>
              </a:solidFill>
              <a:ln>
                <a:noFill/>
              </a:ln>
            </c:spPr>
            <c:extLst>
              <c:ext xmlns:c16="http://schemas.microsoft.com/office/drawing/2014/chart" uri="{C3380CC4-5D6E-409C-BE32-E72D297353CC}">
                <c16:uniqueId val="{00000009-7166-4DAF-AC9D-0FB58F024463}"/>
              </c:ext>
            </c:extLst>
          </c:dPt>
          <c:dPt>
            <c:idx val="5"/>
            <c:bubble3D val="0"/>
            <c:spPr>
              <a:solidFill>
                <a:srgbClr val="E3F5B5"/>
              </a:solidFill>
              <a:ln>
                <a:noFill/>
              </a:ln>
            </c:spPr>
            <c:extLst>
              <c:ext xmlns:c16="http://schemas.microsoft.com/office/drawing/2014/chart" uri="{C3380CC4-5D6E-409C-BE32-E72D297353CC}">
                <c16:uniqueId val="{0000000B-7166-4DAF-AC9D-0FB58F024463}"/>
              </c:ext>
            </c:extLst>
          </c:dPt>
          <c:dPt>
            <c:idx val="6"/>
            <c:bubble3D val="0"/>
            <c:spPr>
              <a:pattFill prst="pct90">
                <a:fgClr>
                  <a:srgbClr val="C5E983"/>
                </a:fgClr>
                <a:bgClr>
                  <a:schemeClr val="bg1"/>
                </a:bgClr>
              </a:pattFill>
              <a:ln>
                <a:noFill/>
              </a:ln>
            </c:spPr>
            <c:extLst>
              <c:ext xmlns:c16="http://schemas.microsoft.com/office/drawing/2014/chart" uri="{C3380CC4-5D6E-409C-BE32-E72D297353CC}">
                <c16:uniqueId val="{0000000D-7166-4DAF-AC9D-0FB58F024463}"/>
              </c:ext>
            </c:extLst>
          </c:dPt>
          <c:dPt>
            <c:idx val="7"/>
            <c:bubble3D val="0"/>
            <c:spPr>
              <a:ln>
                <a:noFill/>
              </a:ln>
            </c:spPr>
            <c:extLst>
              <c:ext xmlns:c16="http://schemas.microsoft.com/office/drawing/2014/chart" uri="{C3380CC4-5D6E-409C-BE32-E72D297353CC}">
                <c16:uniqueId val="{0000000F-7166-4DAF-AC9D-0FB58F024463}"/>
              </c:ext>
            </c:extLst>
          </c:dPt>
          <c:dPt>
            <c:idx val="8"/>
            <c:bubble3D val="0"/>
            <c:spPr>
              <a:solidFill>
                <a:srgbClr val="927BB1"/>
              </a:solidFill>
              <a:ln>
                <a:noFill/>
              </a:ln>
            </c:spPr>
            <c:extLst>
              <c:ext xmlns:c16="http://schemas.microsoft.com/office/drawing/2014/chart" uri="{C3380CC4-5D6E-409C-BE32-E72D297353CC}">
                <c16:uniqueId val="{00000011-7166-4DAF-AC9D-0FB58F024463}"/>
              </c:ext>
            </c:extLst>
          </c:dPt>
          <c:dPt>
            <c:idx val="9"/>
            <c:bubble3D val="0"/>
            <c:spPr>
              <a:solidFill>
                <a:srgbClr val="E6E0EC"/>
              </a:solidFill>
              <a:ln>
                <a:noFill/>
              </a:ln>
            </c:spPr>
            <c:extLst>
              <c:ext xmlns:c16="http://schemas.microsoft.com/office/drawing/2014/chart" uri="{C3380CC4-5D6E-409C-BE32-E72D297353CC}">
                <c16:uniqueId val="{00000013-7166-4DAF-AC9D-0FB58F024463}"/>
              </c:ext>
            </c:extLst>
          </c:dPt>
          <c:dLbls>
            <c:dLbl>
              <c:idx val="0"/>
              <c:layout>
                <c:manualLayout>
                  <c:x val="-9.2023922623243007E-2"/>
                  <c:y val="0.16468253968253968"/>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7166-4DAF-AC9D-0FB58F024463}"/>
                </c:ext>
              </c:extLst>
            </c:dLbl>
            <c:dLbl>
              <c:idx val="1"/>
              <c:layout>
                <c:manualLayout>
                  <c:x val="-0.15027402963752134"/>
                  <c:y val="8.3423107693603296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7166-4DAF-AC9D-0FB58F024463}"/>
                </c:ext>
              </c:extLst>
            </c:dLbl>
            <c:dLbl>
              <c:idx val="2"/>
              <c:layout>
                <c:manualLayout>
                  <c:x val="-0.1618626543989839"/>
                  <c:y val="-0.12535264642721808"/>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7166-4DAF-AC9D-0FB58F024463}"/>
                </c:ext>
              </c:extLst>
            </c:dLbl>
            <c:dLbl>
              <c:idx val="3"/>
              <c:layout>
                <c:manualLayout>
                  <c:x val="-3.321671721656333E-2"/>
                  <c:y val="-0.15079365079365079"/>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7166-4DAF-AC9D-0FB58F024463}"/>
                </c:ext>
              </c:extLst>
            </c:dLbl>
            <c:dLbl>
              <c:idx val="4"/>
              <c:layout>
                <c:manualLayout>
                  <c:x val="7.6459440254624308E-3"/>
                  <c:y val="1.3227096612923482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9-7166-4DAF-AC9D-0FB58F024463}"/>
                </c:ext>
              </c:extLst>
            </c:dLbl>
            <c:dLbl>
              <c:idx val="5"/>
              <c:layout>
                <c:manualLayout>
                  <c:x val="-9.3440945667979489E-2"/>
                  <c:y val="-4.2328042328042326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B-7166-4DAF-AC9D-0FB58F024463}"/>
                </c:ext>
              </c:extLst>
            </c:dLbl>
            <c:dLbl>
              <c:idx val="6"/>
              <c:layout>
                <c:manualLayout>
                  <c:x val="0.13603565675013607"/>
                  <c:y val="-0.13317073539398699"/>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D-7166-4DAF-AC9D-0FB58F024463}"/>
                </c:ext>
              </c:extLst>
            </c:dLbl>
            <c:dLbl>
              <c:idx val="7"/>
              <c:layout>
                <c:manualLayout>
                  <c:x val="-2.7777353279716172E-2"/>
                  <c:y val="6.6550847810690331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F-7166-4DAF-AC9D-0FB58F024463}"/>
                </c:ext>
              </c:extLst>
            </c:dLbl>
            <c:dLbl>
              <c:idx val="8"/>
              <c:layout>
                <c:manualLayout>
                  <c:x val="-1.1523186661442284E-2"/>
                  <c:y val="-0.10005249343832023"/>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1-7166-4DAF-AC9D-0FB58F024463}"/>
                </c:ext>
              </c:extLst>
            </c:dLbl>
            <c:dLbl>
              <c:idx val="9"/>
              <c:layout>
                <c:manualLayout>
                  <c:x val="0.12954623982235647"/>
                  <c:y val="0.19179873349164689"/>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3-7166-4DAF-AC9D-0FB58F024463}"/>
                </c:ext>
              </c:extLst>
            </c:dLbl>
            <c:numFmt formatCode="0.0%" sourceLinked="0"/>
            <c:spPr>
              <a:noFill/>
              <a:ln>
                <a:noFill/>
              </a:ln>
              <a:effectLst/>
            </c:spPr>
            <c:txPr>
              <a:bodyPr/>
              <a:lstStyle/>
              <a:p>
                <a:pPr>
                  <a:defRPr sz="1000">
                    <a:latin typeface="ＭＳ Ｐ明朝" panose="02020600040205080304" pitchFamily="18" charset="-128"/>
                    <a:ea typeface="ＭＳ Ｐ明朝" panose="02020600040205080304" pitchFamily="18" charset="-128"/>
                  </a:defRPr>
                </a:pPr>
                <a:endParaRPr lang="ja-JP"/>
              </a:p>
            </c:txPr>
            <c:dLblPos val="bestFit"/>
            <c:showLegendKey val="0"/>
            <c:showVal val="1"/>
            <c:showCatName val="1"/>
            <c:showSerName val="0"/>
            <c:showPercent val="1"/>
            <c:showBubbleSize val="0"/>
            <c:separator>
</c:separator>
            <c:showLeaderLines val="1"/>
            <c:extLst>
              <c:ext xmlns:c15="http://schemas.microsoft.com/office/drawing/2012/chart" uri="{CE6537A1-D6FC-4f65-9D91-7224C49458BB}"/>
            </c:extLst>
          </c:dLbls>
          <c:cat>
            <c:multiLvlStrRef>
              <c:f>生活習慣病疾病別の医療費!$B$6:$C$15</c:f>
              <c:multiLvlStrCache>
                <c:ptCount val="10"/>
                <c:lvl>
                  <c:pt idx="0">
                    <c:v>糖尿病</c:v>
                  </c:pt>
                  <c:pt idx="1">
                    <c:v>脂質異常症</c:v>
                  </c:pt>
                  <c:pt idx="2">
                    <c:v>高血圧性疾患</c:v>
                  </c:pt>
                  <c:pt idx="3">
                    <c:v>虚血性心疾患</c:v>
                  </c:pt>
                  <c:pt idx="4">
                    <c:v>くも膜下出血</c:v>
                  </c:pt>
                  <c:pt idx="5">
                    <c:v>脳内出血</c:v>
                  </c:pt>
                  <c:pt idx="6">
                    <c:v>脳梗塞</c:v>
                  </c:pt>
                  <c:pt idx="7">
                    <c:v>脳動脈硬化(症)</c:v>
                  </c:pt>
                  <c:pt idx="8">
                    <c:v>動脈硬化(症)</c:v>
                  </c:pt>
                  <c:pt idx="9">
                    <c:v>腎不全</c:v>
                  </c:pt>
                </c:lvl>
                <c:lvl>
                  <c:pt idx="0">
                    <c:v>0402</c:v>
                  </c:pt>
                  <c:pt idx="1">
                    <c:v>0403</c:v>
                  </c:pt>
                  <c:pt idx="2">
                    <c:v>0901</c:v>
                  </c:pt>
                  <c:pt idx="3">
                    <c:v>0902</c:v>
                  </c:pt>
                  <c:pt idx="4">
                    <c:v>0904</c:v>
                  </c:pt>
                  <c:pt idx="5">
                    <c:v>0905</c:v>
                  </c:pt>
                  <c:pt idx="6">
                    <c:v>0906</c:v>
                  </c:pt>
                  <c:pt idx="7">
                    <c:v>0907</c:v>
                  </c:pt>
                  <c:pt idx="8">
                    <c:v>0909</c:v>
                  </c:pt>
                  <c:pt idx="9">
                    <c:v>1402</c:v>
                  </c:pt>
                </c:lvl>
              </c:multiLvlStrCache>
            </c:multiLvlStrRef>
          </c:cat>
          <c:val>
            <c:numRef>
              <c:f>生活習慣病疾病別の医療費!$D$6:$D$15</c:f>
              <c:numCache>
                <c:formatCode>#,##0_ </c:formatCode>
                <c:ptCount val="10"/>
                <c:pt idx="0">
                  <c:v>35581038750</c:v>
                </c:pt>
                <c:pt idx="1">
                  <c:v>22059667694</c:v>
                </c:pt>
                <c:pt idx="2">
                  <c:v>40467457543</c:v>
                </c:pt>
                <c:pt idx="3">
                  <c:v>23459701833</c:v>
                </c:pt>
                <c:pt idx="4">
                  <c:v>2289833667</c:v>
                </c:pt>
                <c:pt idx="5">
                  <c:v>9227959104</c:v>
                </c:pt>
                <c:pt idx="6">
                  <c:v>36578797865</c:v>
                </c:pt>
                <c:pt idx="7">
                  <c:v>91417472</c:v>
                </c:pt>
                <c:pt idx="8">
                  <c:v>5349504139</c:v>
                </c:pt>
                <c:pt idx="9">
                  <c:v>55387210256</c:v>
                </c:pt>
              </c:numCache>
            </c:numRef>
          </c:val>
          <c:extLst>
            <c:ext xmlns:c16="http://schemas.microsoft.com/office/drawing/2014/chart" uri="{C3380CC4-5D6E-409C-BE32-E72D297353CC}">
              <c16:uniqueId val="{00000014-7166-4DAF-AC9D-0FB58F024463}"/>
            </c:ext>
          </c:extLst>
        </c:ser>
        <c:dLbls>
          <c:dLblPos val="ctr"/>
          <c:showLegendKey val="0"/>
          <c:showVal val="1"/>
          <c:showCatName val="0"/>
          <c:showSerName val="0"/>
          <c:showPercent val="0"/>
          <c:showBubbleSize val="0"/>
          <c:showLeaderLines val="1"/>
        </c:dLbls>
        <c:firstSliceAng val="0"/>
      </c:pieChart>
    </c:plotArea>
    <c:plotVisOnly val="1"/>
    <c:dispBlanksAs val="gap"/>
    <c:showDLblsOverMax val="0"/>
  </c:chart>
  <c:spPr>
    <a:ln>
      <a:solidFill>
        <a:srgbClr val="7F7F7F"/>
      </a:solidFill>
    </a:ln>
  </c:spPr>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00320891229982"/>
          <c:y val="0.11759259259259257"/>
          <c:w val="0.80170847334483708"/>
          <c:h val="0.65543999708369782"/>
        </c:manualLayout>
      </c:layout>
      <c:barChart>
        <c:barDir val="col"/>
        <c:grouping val="clustered"/>
        <c:varyColors val="0"/>
        <c:ser>
          <c:idx val="1"/>
          <c:order val="0"/>
          <c:tx>
            <c:v>患者一人当たりの医療費(円)</c:v>
          </c:tx>
          <c:spPr>
            <a:solidFill>
              <a:srgbClr val="FCD5B5"/>
            </a:solidFill>
            <a:ln>
              <a:noFill/>
            </a:ln>
          </c:spPr>
          <c:invertIfNegative val="0"/>
          <c:dLbls>
            <c:dLbl>
              <c:idx val="6"/>
              <c:layout>
                <c:manualLayout>
                  <c:x val="0"/>
                  <c:y val="5.4450757575757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449-4A93-B46E-CBEF080BDED2}"/>
                </c:ext>
              </c:extLst>
            </c:dLbl>
            <c:dLbl>
              <c:idx val="7"/>
              <c:layout>
                <c:manualLayout>
                  <c:x val="6.2602715481276132E-3"/>
                  <c:y val="-1.657196969696978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B0A-42CA-BF23-EEEAA8BF03C3}"/>
                </c:ext>
              </c:extLst>
            </c:dLbl>
            <c:dLbl>
              <c:idx val="8"/>
              <c:layout>
                <c:manualLayout>
                  <c:x val="1.1025038103999445E-3"/>
                  <c:y val="9.259238546886185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B0A-42CA-BF23-EEEAA8BF03C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生活習慣病疾病別の医療費!$B$6:$C$15</c:f>
              <c:multiLvlStrCache>
                <c:ptCount val="10"/>
                <c:lvl>
                  <c:pt idx="0">
                    <c:v>糖尿病</c:v>
                  </c:pt>
                  <c:pt idx="1">
                    <c:v>脂質異常症</c:v>
                  </c:pt>
                  <c:pt idx="2">
                    <c:v>高血圧性疾患</c:v>
                  </c:pt>
                  <c:pt idx="3">
                    <c:v>虚血性心疾患</c:v>
                  </c:pt>
                  <c:pt idx="4">
                    <c:v>くも膜下出血</c:v>
                  </c:pt>
                  <c:pt idx="5">
                    <c:v>脳内出血</c:v>
                  </c:pt>
                  <c:pt idx="6">
                    <c:v>脳梗塞</c:v>
                  </c:pt>
                  <c:pt idx="7">
                    <c:v>脳動脈硬化(症)</c:v>
                  </c:pt>
                  <c:pt idx="8">
                    <c:v>動脈硬化(症)</c:v>
                  </c:pt>
                  <c:pt idx="9">
                    <c:v>腎不全</c:v>
                  </c:pt>
                </c:lvl>
                <c:lvl>
                  <c:pt idx="0">
                    <c:v>0402</c:v>
                  </c:pt>
                  <c:pt idx="1">
                    <c:v>0403</c:v>
                  </c:pt>
                  <c:pt idx="2">
                    <c:v>0901</c:v>
                  </c:pt>
                  <c:pt idx="3">
                    <c:v>0902</c:v>
                  </c:pt>
                  <c:pt idx="4">
                    <c:v>0904</c:v>
                  </c:pt>
                  <c:pt idx="5">
                    <c:v>0905</c:v>
                  </c:pt>
                  <c:pt idx="6">
                    <c:v>0906</c:v>
                  </c:pt>
                  <c:pt idx="7">
                    <c:v>0907</c:v>
                  </c:pt>
                  <c:pt idx="8">
                    <c:v>0909</c:v>
                  </c:pt>
                  <c:pt idx="9">
                    <c:v>1402</c:v>
                  </c:pt>
                </c:lvl>
              </c:multiLvlStrCache>
            </c:multiLvlStrRef>
          </c:cat>
          <c:val>
            <c:numRef>
              <c:f>生活習慣病疾病別の医療費!$J$6:$J$15</c:f>
              <c:numCache>
                <c:formatCode>#,##0_ </c:formatCode>
                <c:ptCount val="10"/>
                <c:pt idx="0">
                  <c:v>57215.372685040013</c:v>
                </c:pt>
                <c:pt idx="1">
                  <c:v>41013.620025210927</c:v>
                </c:pt>
                <c:pt idx="2">
                  <c:v>49139.557513408887</c:v>
                </c:pt>
                <c:pt idx="3">
                  <c:v>71608.188445478183</c:v>
                </c:pt>
                <c:pt idx="4">
                  <c:v>418769.8732626189</c:v>
                </c:pt>
                <c:pt idx="5">
                  <c:v>203788.68212534781</c:v>
                </c:pt>
                <c:pt idx="6">
                  <c:v>138335.44939698436</c:v>
                </c:pt>
                <c:pt idx="7">
                  <c:v>17556.6491261763</c:v>
                </c:pt>
                <c:pt idx="8">
                  <c:v>31225.3990450563</c:v>
                </c:pt>
                <c:pt idx="9">
                  <c:v>499114.27540528605</c:v>
                </c:pt>
              </c:numCache>
            </c:numRef>
          </c:val>
          <c:extLst>
            <c:ext xmlns:c16="http://schemas.microsoft.com/office/drawing/2014/chart" uri="{C3380CC4-5D6E-409C-BE32-E72D297353CC}">
              <c16:uniqueId val="{00000002-2B0A-42CA-BF23-EEEAA8BF03C3}"/>
            </c:ext>
          </c:extLst>
        </c:ser>
        <c:dLbls>
          <c:showLegendKey val="0"/>
          <c:showVal val="0"/>
          <c:showCatName val="0"/>
          <c:showSerName val="0"/>
          <c:showPercent val="0"/>
          <c:showBubbleSize val="0"/>
        </c:dLbls>
        <c:gapWidth val="150"/>
        <c:axId val="454587904"/>
        <c:axId val="453433536"/>
      </c:barChart>
      <c:lineChart>
        <c:grouping val="standard"/>
        <c:varyColors val="0"/>
        <c:ser>
          <c:idx val="0"/>
          <c:order val="1"/>
          <c:tx>
            <c:v>患者割合(%)</c:v>
          </c:tx>
          <c:spPr>
            <a:ln>
              <a:solidFill>
                <a:srgbClr val="FF7D7D"/>
              </a:solidFill>
            </a:ln>
          </c:spPr>
          <c:marker>
            <c:symbol val="square"/>
            <c:size val="7"/>
            <c:spPr>
              <a:solidFill>
                <a:srgbClr val="FF7D7D"/>
              </a:solidFill>
              <a:ln>
                <a:noFill/>
              </a:ln>
            </c:spPr>
          </c:marker>
          <c:dLbls>
            <c:dLbl>
              <c:idx val="1"/>
              <c:layout>
                <c:manualLayout>
                  <c:x val="-3.6943178034087122E-2"/>
                  <c:y val="2.893518518518518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B0A-42CA-BF23-EEEAA8BF03C3}"/>
                </c:ext>
              </c:extLst>
            </c:dLbl>
            <c:dLbl>
              <c:idx val="2"/>
              <c:layout>
                <c:manualLayout>
                  <c:x val="-3.2970867215260533E-2"/>
                  <c:y val="-2.959280303030303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449-4A93-B46E-CBEF080BDED2}"/>
                </c:ext>
              </c:extLst>
            </c:dLbl>
            <c:dLbl>
              <c:idx val="3"/>
              <c:layout>
                <c:manualLayout>
                  <c:x val="-6.4624587533678446E-2"/>
                  <c:y val="-1.1574074074074073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B0A-42CA-BF23-EEEAA8BF03C3}"/>
                </c:ext>
              </c:extLst>
            </c:dLbl>
            <c:dLbl>
              <c:idx val="4"/>
              <c:layout>
                <c:manualLayout>
                  <c:x val="-1.9257833076014894E-2"/>
                  <c:y val="-3.81944444444444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B0A-42CA-BF23-EEEAA8BF03C3}"/>
                </c:ext>
              </c:extLst>
            </c:dLbl>
            <c:dLbl>
              <c:idx val="5"/>
              <c:layout>
                <c:manualLayout>
                  <c:x val="-3.3794211822580258E-2"/>
                  <c:y val="-3.43276515151516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449-4A93-B46E-CBEF080BDED2}"/>
                </c:ext>
              </c:extLst>
            </c:dLbl>
            <c:dLbl>
              <c:idx val="7"/>
              <c:layout>
                <c:manualLayout>
                  <c:x val="-6.2317803408712499E-2"/>
                  <c:y val="-1.967592592592592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B0A-42CA-BF23-EEEAA8BF03C3}"/>
                </c:ext>
              </c:extLst>
            </c:dLbl>
            <c:dLbl>
              <c:idx val="9"/>
              <c:layout>
                <c:manualLayout>
                  <c:x val="-2.5409257409257296E-2"/>
                  <c:y val="-3.356481481481481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B0A-42CA-BF23-EEEAA8BF03C3}"/>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生活習慣病疾病別の医療費!$B$6:$C$15</c:f>
              <c:multiLvlStrCache>
                <c:ptCount val="10"/>
                <c:lvl>
                  <c:pt idx="0">
                    <c:v>糖尿病</c:v>
                  </c:pt>
                  <c:pt idx="1">
                    <c:v>脂質異常症</c:v>
                  </c:pt>
                  <c:pt idx="2">
                    <c:v>高血圧性疾患</c:v>
                  </c:pt>
                  <c:pt idx="3">
                    <c:v>虚血性心疾患</c:v>
                  </c:pt>
                  <c:pt idx="4">
                    <c:v>くも膜下出血</c:v>
                  </c:pt>
                  <c:pt idx="5">
                    <c:v>脳内出血</c:v>
                  </c:pt>
                  <c:pt idx="6">
                    <c:v>脳梗塞</c:v>
                  </c:pt>
                  <c:pt idx="7">
                    <c:v>脳動脈硬化(症)</c:v>
                  </c:pt>
                  <c:pt idx="8">
                    <c:v>動脈硬化(症)</c:v>
                  </c:pt>
                  <c:pt idx="9">
                    <c:v>腎不全</c:v>
                  </c:pt>
                </c:lvl>
                <c:lvl>
                  <c:pt idx="0">
                    <c:v>0402</c:v>
                  </c:pt>
                  <c:pt idx="1">
                    <c:v>0403</c:v>
                  </c:pt>
                  <c:pt idx="2">
                    <c:v>0901</c:v>
                  </c:pt>
                  <c:pt idx="3">
                    <c:v>0902</c:v>
                  </c:pt>
                  <c:pt idx="4">
                    <c:v>0904</c:v>
                  </c:pt>
                  <c:pt idx="5">
                    <c:v>0905</c:v>
                  </c:pt>
                  <c:pt idx="6">
                    <c:v>0906</c:v>
                  </c:pt>
                  <c:pt idx="7">
                    <c:v>0907</c:v>
                  </c:pt>
                  <c:pt idx="8">
                    <c:v>0909</c:v>
                  </c:pt>
                  <c:pt idx="9">
                    <c:v>1402</c:v>
                  </c:pt>
                </c:lvl>
              </c:multiLvlStrCache>
            </c:multiLvlStrRef>
          </c:cat>
          <c:val>
            <c:numRef>
              <c:f>生活習慣病疾病別の医療費!$H$6:$H$15</c:f>
              <c:numCache>
                <c:formatCode>0.0%</c:formatCode>
                <c:ptCount val="10"/>
                <c:pt idx="0">
                  <c:v>0.49644953550584242</c:v>
                </c:pt>
                <c:pt idx="1">
                  <c:v>0.42937828752256213</c:v>
                </c:pt>
                <c:pt idx="2">
                  <c:v>0.65742148863252636</c:v>
                </c:pt>
                <c:pt idx="3">
                  <c:v>0.26153451913658449</c:v>
                </c:pt>
                <c:pt idx="4">
                  <c:v>4.3651354365494676E-3</c:v>
                </c:pt>
                <c:pt idx="5">
                  <c:v>3.6148877622134784E-2</c:v>
                </c:pt>
                <c:pt idx="6">
                  <c:v>0.2110887851623714</c:v>
                </c:pt>
                <c:pt idx="7">
                  <c:v>4.1567776551048059E-3</c:v>
                </c:pt>
                <c:pt idx="8">
                  <c:v>0.1367649301123296</c:v>
                </c:pt>
                <c:pt idx="9">
                  <c:v>8.8588779175078819E-2</c:v>
                </c:pt>
              </c:numCache>
            </c:numRef>
          </c:val>
          <c:smooth val="0"/>
          <c:extLst>
            <c:ext xmlns:c16="http://schemas.microsoft.com/office/drawing/2014/chart" uri="{C3380CC4-5D6E-409C-BE32-E72D297353CC}">
              <c16:uniqueId val="{00000008-2B0A-42CA-BF23-EEEAA8BF03C3}"/>
            </c:ext>
          </c:extLst>
        </c:ser>
        <c:dLbls>
          <c:showLegendKey val="0"/>
          <c:showVal val="0"/>
          <c:showCatName val="0"/>
          <c:showSerName val="0"/>
          <c:showPercent val="0"/>
          <c:showBubbleSize val="0"/>
        </c:dLbls>
        <c:marker val="1"/>
        <c:smooth val="0"/>
        <c:axId val="454588928"/>
        <c:axId val="453141056"/>
      </c:lineChart>
      <c:catAx>
        <c:axId val="454587904"/>
        <c:scaling>
          <c:orientation val="minMax"/>
        </c:scaling>
        <c:delete val="0"/>
        <c:axPos val="b"/>
        <c:numFmt formatCode="General" sourceLinked="0"/>
        <c:majorTickMark val="out"/>
        <c:minorTickMark val="none"/>
        <c:tickLblPos val="nextTo"/>
        <c:spPr>
          <a:ln>
            <a:solidFill>
              <a:srgbClr val="7F7F7F"/>
            </a:solidFill>
          </a:ln>
        </c:spPr>
        <c:txPr>
          <a:bodyPr rot="0" vert="eaVert"/>
          <a:lstStyle/>
          <a:p>
            <a:pPr>
              <a:defRPr/>
            </a:pPr>
            <a:endParaRPr lang="ja-JP"/>
          </a:p>
        </c:txPr>
        <c:crossAx val="453433536"/>
        <c:crosses val="autoZero"/>
        <c:auto val="1"/>
        <c:lblAlgn val="ctr"/>
        <c:lblOffset val="100"/>
        <c:noMultiLvlLbl val="0"/>
      </c:catAx>
      <c:valAx>
        <c:axId val="453433536"/>
        <c:scaling>
          <c:orientation val="minMax"/>
          <c:min val="0"/>
        </c:scaling>
        <c:delete val="0"/>
        <c:axPos val="l"/>
        <c:majorGridlines>
          <c:spPr>
            <a:ln>
              <a:solidFill>
                <a:srgbClr val="D9D9D9"/>
              </a:solidFill>
            </a:ln>
          </c:spPr>
        </c:majorGridlines>
        <c:title>
          <c:tx>
            <c:rich>
              <a:bodyPr rot="0" vert="horz"/>
              <a:lstStyle/>
              <a:p>
                <a:pPr>
                  <a:defRPr/>
                </a:pPr>
                <a:r>
                  <a:rPr lang="ja-JP"/>
                  <a:t>患者一人当たり</a:t>
                </a:r>
              </a:p>
              <a:p>
                <a:pPr>
                  <a:defRPr/>
                </a:pPr>
                <a:r>
                  <a:rPr lang="ja-JP"/>
                  <a:t>の医療費</a:t>
                </a:r>
                <a:r>
                  <a:rPr lang="en-US" altLang="ja-JP"/>
                  <a:t>(</a:t>
                </a:r>
                <a:r>
                  <a:rPr lang="ja-JP" altLang="ja-JP" sz="1000" b="1" i="0" u="none" strike="noStrike" baseline="0">
                    <a:effectLst/>
                  </a:rPr>
                  <a:t>円</a:t>
                </a:r>
                <a:r>
                  <a:rPr lang="en-US" altLang="ja-JP"/>
                  <a:t>)</a:t>
                </a:r>
                <a:endParaRPr lang="ja-JP"/>
              </a:p>
            </c:rich>
          </c:tx>
          <c:layout>
            <c:manualLayout>
              <c:xMode val="edge"/>
              <c:yMode val="edge"/>
              <c:x val="1.2520933611842703E-2"/>
              <c:y val="2.2858887430737825E-2"/>
            </c:manualLayout>
          </c:layout>
          <c:overlay val="0"/>
        </c:title>
        <c:numFmt formatCode="#,##0_ " sourceLinked="1"/>
        <c:majorTickMark val="out"/>
        <c:minorTickMark val="none"/>
        <c:tickLblPos val="nextTo"/>
        <c:spPr>
          <a:ln>
            <a:solidFill>
              <a:srgbClr val="7F7F7F"/>
            </a:solidFill>
          </a:ln>
        </c:spPr>
        <c:crossAx val="454587904"/>
        <c:crosses val="autoZero"/>
        <c:crossBetween val="between"/>
      </c:valAx>
      <c:valAx>
        <c:axId val="453141056"/>
        <c:scaling>
          <c:orientation val="minMax"/>
          <c:min val="0"/>
        </c:scaling>
        <c:delete val="0"/>
        <c:axPos val="r"/>
        <c:title>
          <c:tx>
            <c:rich>
              <a:bodyPr rot="0" vert="horz"/>
              <a:lstStyle/>
              <a:p>
                <a:pPr>
                  <a:defRPr/>
                </a:pPr>
                <a:r>
                  <a:rPr lang="ja-JP" altLang="en-US" sz="1000" b="1" i="0" baseline="0">
                    <a:effectLst/>
                    <a:latin typeface="ＭＳ Ｐ明朝" panose="02020600040205080304" pitchFamily="18" charset="-128"/>
                    <a:ea typeface="ＭＳ Ｐ明朝" panose="02020600040205080304" pitchFamily="18" charset="-128"/>
                  </a:rPr>
                  <a:t>患者割合</a:t>
                </a:r>
                <a:r>
                  <a:rPr lang="en-US" altLang="ja-JP" sz="1000" b="1" i="0" baseline="0">
                    <a:effectLst/>
                    <a:latin typeface="ＭＳ Ｐ明朝" panose="02020600040205080304" pitchFamily="18" charset="-128"/>
                    <a:ea typeface="ＭＳ Ｐ明朝" panose="02020600040205080304" pitchFamily="18" charset="-128"/>
                  </a:rPr>
                  <a:t>(%)</a:t>
                </a:r>
                <a:endParaRPr lang="ja-JP" altLang="ja-JP" sz="1000">
                  <a:effectLst/>
                  <a:latin typeface="ＭＳ Ｐ明朝" panose="02020600040205080304" pitchFamily="18" charset="-128"/>
                  <a:ea typeface="ＭＳ Ｐ明朝" panose="02020600040205080304" pitchFamily="18" charset="-128"/>
                </a:endParaRPr>
              </a:p>
            </c:rich>
          </c:tx>
          <c:layout>
            <c:manualLayout>
              <c:xMode val="edge"/>
              <c:yMode val="edge"/>
              <c:x val="0.90070583961493045"/>
              <c:y val="3.7905183727034115E-2"/>
            </c:manualLayout>
          </c:layout>
          <c:overlay val="0"/>
        </c:title>
        <c:numFmt formatCode="0.0%" sourceLinked="1"/>
        <c:majorTickMark val="out"/>
        <c:minorTickMark val="none"/>
        <c:tickLblPos val="nextTo"/>
        <c:crossAx val="454588928"/>
        <c:crosses val="max"/>
        <c:crossBetween val="between"/>
      </c:valAx>
      <c:catAx>
        <c:axId val="454588928"/>
        <c:scaling>
          <c:orientation val="minMax"/>
        </c:scaling>
        <c:delete val="1"/>
        <c:axPos val="b"/>
        <c:numFmt formatCode="General" sourceLinked="1"/>
        <c:majorTickMark val="out"/>
        <c:minorTickMark val="none"/>
        <c:tickLblPos val="nextTo"/>
        <c:crossAx val="453141056"/>
        <c:crosses val="autoZero"/>
        <c:auto val="1"/>
        <c:lblAlgn val="ctr"/>
        <c:lblOffset val="100"/>
        <c:noMultiLvlLbl val="0"/>
      </c:catAx>
    </c:plotArea>
    <c:legend>
      <c:legendPos val="t"/>
      <c:legendEntry>
        <c:idx val="0"/>
        <c:txPr>
          <a:bodyPr/>
          <a:lstStyle/>
          <a:p>
            <a:pPr>
              <a:defRPr sz="1000"/>
            </a:pPr>
            <a:endParaRPr lang="ja-JP"/>
          </a:p>
        </c:txPr>
      </c:legendEntry>
      <c:layout>
        <c:manualLayout>
          <c:xMode val="edge"/>
          <c:yMode val="edge"/>
          <c:x val="0.29074695001967732"/>
          <c:y val="1.3888888888888888E-2"/>
          <c:w val="0.41850597886961521"/>
          <c:h val="4.3749999999999997E-2"/>
        </c:manualLayout>
      </c:layout>
      <c:overlay val="0"/>
      <c:spPr>
        <a:ln>
          <a:solidFill>
            <a:srgbClr val="7F7F7F"/>
          </a:solidFill>
        </a:ln>
      </c:spPr>
    </c:legend>
    <c:plotVisOnly val="1"/>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38691407705493"/>
          <c:y val="5.7704073431069959E-2"/>
          <c:w val="0.84322801003552184"/>
          <c:h val="0.92799286265432102"/>
        </c:manualLayout>
      </c:layout>
      <c:barChart>
        <c:barDir val="bar"/>
        <c:grouping val="stacked"/>
        <c:varyColors val="0"/>
        <c:ser>
          <c:idx val="0"/>
          <c:order val="0"/>
          <c:tx>
            <c:strRef>
              <c:f>地区別_生活習慣病疾病別の医療費!$O$3</c:f>
              <c:strCache>
                <c:ptCount val="1"/>
                <c:pt idx="0">
                  <c:v>糖尿病</c:v>
                </c:pt>
              </c:strCache>
            </c:strRef>
          </c:tx>
          <c:invertIfNegative val="0"/>
          <c:dLbls>
            <c:spPr>
              <a:noFill/>
              <a:ln>
                <a:noFill/>
              </a:ln>
              <a:effectLst/>
            </c:spPr>
            <c:txPr>
              <a:bodyPr/>
              <a:lstStyle/>
              <a:p>
                <a:pPr>
                  <a:defRPr sz="900">
                    <a:solidFill>
                      <a:schemeClr val="bg1"/>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地区別_生活習慣病疾病別の医療費!$N$4:$N$12</c:f>
              <c:strCache>
                <c:ptCount val="9"/>
                <c:pt idx="0">
                  <c:v>豊能医療圏</c:v>
                </c:pt>
                <c:pt idx="1">
                  <c:v>三島医療圏</c:v>
                </c:pt>
                <c:pt idx="2">
                  <c:v>北河内医療圏</c:v>
                </c:pt>
                <c:pt idx="3">
                  <c:v>中河内医療圏</c:v>
                </c:pt>
                <c:pt idx="4">
                  <c:v>南河内医療圏</c:v>
                </c:pt>
                <c:pt idx="5">
                  <c:v>堺市医療圏</c:v>
                </c:pt>
                <c:pt idx="6">
                  <c:v>泉州医療圏</c:v>
                </c:pt>
                <c:pt idx="7">
                  <c:v>大阪市医療圏</c:v>
                </c:pt>
                <c:pt idx="8">
                  <c:v>広域連合全体</c:v>
                </c:pt>
              </c:strCache>
            </c:strRef>
          </c:cat>
          <c:val>
            <c:numRef>
              <c:f>地区別_生活習慣病疾病別の医療費!$O$4:$O$12</c:f>
              <c:numCache>
                <c:formatCode>0.0%</c:formatCode>
                <c:ptCount val="9"/>
                <c:pt idx="0">
                  <c:v>0.15430080538129362</c:v>
                </c:pt>
                <c:pt idx="1">
                  <c:v>0.17135737463408993</c:v>
                </c:pt>
                <c:pt idx="2">
                  <c:v>0.15608130022112418</c:v>
                </c:pt>
                <c:pt idx="3">
                  <c:v>0.16547036363602138</c:v>
                </c:pt>
                <c:pt idx="4">
                  <c:v>0.15686539835293736</c:v>
                </c:pt>
                <c:pt idx="5">
                  <c:v>0.14659330445568425</c:v>
                </c:pt>
                <c:pt idx="6">
                  <c:v>0.14589526021095148</c:v>
                </c:pt>
                <c:pt idx="7">
                  <c:v>0.15053082701984694</c:v>
                </c:pt>
                <c:pt idx="8">
                  <c:v>0.15436955699477256</c:v>
                </c:pt>
              </c:numCache>
            </c:numRef>
          </c:val>
          <c:extLst>
            <c:ext xmlns:c16="http://schemas.microsoft.com/office/drawing/2014/chart" uri="{C3380CC4-5D6E-409C-BE32-E72D297353CC}">
              <c16:uniqueId val="{00000000-87E3-40E0-9694-B7DC13DAE95C}"/>
            </c:ext>
          </c:extLst>
        </c:ser>
        <c:ser>
          <c:idx val="1"/>
          <c:order val="1"/>
          <c:tx>
            <c:strRef>
              <c:f>地区別_生活習慣病疾病別の医療費!$P$3</c:f>
              <c:strCache>
                <c:ptCount val="1"/>
                <c:pt idx="0">
                  <c:v>脂質異常症</c:v>
                </c:pt>
              </c:strCache>
            </c:strRef>
          </c:tx>
          <c:invertIfNegative val="0"/>
          <c:dLbls>
            <c:spPr>
              <a:noFill/>
              <a:ln>
                <a:noFill/>
              </a:ln>
              <a:effectLst/>
            </c:spPr>
            <c:txPr>
              <a:bodyPr/>
              <a:lstStyle/>
              <a:p>
                <a:pPr>
                  <a:defRPr sz="9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地区別_生活習慣病疾病別の医療費!$N$4:$N$12</c:f>
              <c:strCache>
                <c:ptCount val="9"/>
                <c:pt idx="0">
                  <c:v>豊能医療圏</c:v>
                </c:pt>
                <c:pt idx="1">
                  <c:v>三島医療圏</c:v>
                </c:pt>
                <c:pt idx="2">
                  <c:v>北河内医療圏</c:v>
                </c:pt>
                <c:pt idx="3">
                  <c:v>中河内医療圏</c:v>
                </c:pt>
                <c:pt idx="4">
                  <c:v>南河内医療圏</c:v>
                </c:pt>
                <c:pt idx="5">
                  <c:v>堺市医療圏</c:v>
                </c:pt>
                <c:pt idx="6">
                  <c:v>泉州医療圏</c:v>
                </c:pt>
                <c:pt idx="7">
                  <c:v>大阪市医療圏</c:v>
                </c:pt>
                <c:pt idx="8">
                  <c:v>広域連合全体</c:v>
                </c:pt>
              </c:strCache>
            </c:strRef>
          </c:cat>
          <c:val>
            <c:numRef>
              <c:f>地区別_生活習慣病疾病別の医療費!$P$4:$P$12</c:f>
              <c:numCache>
                <c:formatCode>0.0%</c:formatCode>
                <c:ptCount val="9"/>
                <c:pt idx="0">
                  <c:v>0.10325554268722864</c:v>
                </c:pt>
                <c:pt idx="1">
                  <c:v>0.10087099537242236</c:v>
                </c:pt>
                <c:pt idx="2">
                  <c:v>9.4603091829731589E-2</c:v>
                </c:pt>
                <c:pt idx="3">
                  <c:v>9.6181064033921626E-2</c:v>
                </c:pt>
                <c:pt idx="4">
                  <c:v>9.8427471002852041E-2</c:v>
                </c:pt>
                <c:pt idx="5">
                  <c:v>9.048545994498787E-2</c:v>
                </c:pt>
                <c:pt idx="6">
                  <c:v>8.5160550039050278E-2</c:v>
                </c:pt>
                <c:pt idx="7">
                  <c:v>9.6645389198937129E-2</c:v>
                </c:pt>
                <c:pt idx="8">
                  <c:v>9.5706624904948176E-2</c:v>
                </c:pt>
              </c:numCache>
            </c:numRef>
          </c:val>
          <c:extLst>
            <c:ext xmlns:c16="http://schemas.microsoft.com/office/drawing/2014/chart" uri="{C3380CC4-5D6E-409C-BE32-E72D297353CC}">
              <c16:uniqueId val="{00000001-87E3-40E0-9694-B7DC13DAE95C}"/>
            </c:ext>
          </c:extLst>
        </c:ser>
        <c:ser>
          <c:idx val="2"/>
          <c:order val="2"/>
          <c:tx>
            <c:strRef>
              <c:f>地区別_生活習慣病疾病別の医療費!$Q$3</c:f>
              <c:strCache>
                <c:ptCount val="1"/>
                <c:pt idx="0">
                  <c:v>高血圧性疾患</c:v>
                </c:pt>
              </c:strCache>
            </c:strRef>
          </c:tx>
          <c:invertIfNegative val="0"/>
          <c:dLbls>
            <c:spPr>
              <a:noFill/>
              <a:ln>
                <a:noFill/>
              </a:ln>
              <a:effectLst/>
            </c:spPr>
            <c:txPr>
              <a:bodyPr/>
              <a:lstStyle/>
              <a:p>
                <a:pPr>
                  <a:defRPr sz="9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地区別_生活習慣病疾病別の医療費!$N$4:$N$12</c:f>
              <c:strCache>
                <c:ptCount val="9"/>
                <c:pt idx="0">
                  <c:v>豊能医療圏</c:v>
                </c:pt>
                <c:pt idx="1">
                  <c:v>三島医療圏</c:v>
                </c:pt>
                <c:pt idx="2">
                  <c:v>北河内医療圏</c:v>
                </c:pt>
                <c:pt idx="3">
                  <c:v>中河内医療圏</c:v>
                </c:pt>
                <c:pt idx="4">
                  <c:v>南河内医療圏</c:v>
                </c:pt>
                <c:pt idx="5">
                  <c:v>堺市医療圏</c:v>
                </c:pt>
                <c:pt idx="6">
                  <c:v>泉州医療圏</c:v>
                </c:pt>
                <c:pt idx="7">
                  <c:v>大阪市医療圏</c:v>
                </c:pt>
                <c:pt idx="8">
                  <c:v>広域連合全体</c:v>
                </c:pt>
              </c:strCache>
            </c:strRef>
          </c:cat>
          <c:val>
            <c:numRef>
              <c:f>地区別_生活習慣病疾病別の医療費!$Q$4:$Q$12</c:f>
              <c:numCache>
                <c:formatCode>0.0%</c:formatCode>
                <c:ptCount val="9"/>
                <c:pt idx="0">
                  <c:v>0.17957090098915857</c:v>
                </c:pt>
                <c:pt idx="1">
                  <c:v>0.17248733114961592</c:v>
                </c:pt>
                <c:pt idx="2">
                  <c:v>0.16920149818538713</c:v>
                </c:pt>
                <c:pt idx="3">
                  <c:v>0.19121693973968579</c:v>
                </c:pt>
                <c:pt idx="4">
                  <c:v>0.18870728952066024</c:v>
                </c:pt>
                <c:pt idx="5">
                  <c:v>0.16712779518996093</c:v>
                </c:pt>
                <c:pt idx="6">
                  <c:v>0.17756105452649634</c:v>
                </c:pt>
                <c:pt idx="7">
                  <c:v>0.1718280644323007</c:v>
                </c:pt>
                <c:pt idx="8">
                  <c:v>0.17556945252526326</c:v>
                </c:pt>
              </c:numCache>
            </c:numRef>
          </c:val>
          <c:extLst>
            <c:ext xmlns:c16="http://schemas.microsoft.com/office/drawing/2014/chart" uri="{C3380CC4-5D6E-409C-BE32-E72D297353CC}">
              <c16:uniqueId val="{00000002-87E3-40E0-9694-B7DC13DAE95C}"/>
            </c:ext>
          </c:extLst>
        </c:ser>
        <c:ser>
          <c:idx val="3"/>
          <c:order val="3"/>
          <c:tx>
            <c:strRef>
              <c:f>地区別_生活習慣病疾病別の医療費!$R$3</c:f>
              <c:strCache>
                <c:ptCount val="1"/>
                <c:pt idx="0">
                  <c:v>虚血性心疾患</c:v>
                </c:pt>
              </c:strCache>
            </c:strRef>
          </c:tx>
          <c:invertIfNegative val="0"/>
          <c:dLbls>
            <c:spPr>
              <a:noFill/>
              <a:ln>
                <a:noFill/>
              </a:ln>
              <a:effectLst/>
            </c:spPr>
            <c:txPr>
              <a:bodyPr/>
              <a:lstStyle/>
              <a:p>
                <a:pPr>
                  <a:defRPr sz="900">
                    <a:solidFill>
                      <a:schemeClr val="bg1"/>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地区別_生活習慣病疾病別の医療費!$N$4:$N$12</c:f>
              <c:strCache>
                <c:ptCount val="9"/>
                <c:pt idx="0">
                  <c:v>豊能医療圏</c:v>
                </c:pt>
                <c:pt idx="1">
                  <c:v>三島医療圏</c:v>
                </c:pt>
                <c:pt idx="2">
                  <c:v>北河内医療圏</c:v>
                </c:pt>
                <c:pt idx="3">
                  <c:v>中河内医療圏</c:v>
                </c:pt>
                <c:pt idx="4">
                  <c:v>南河内医療圏</c:v>
                </c:pt>
                <c:pt idx="5">
                  <c:v>堺市医療圏</c:v>
                </c:pt>
                <c:pt idx="6">
                  <c:v>泉州医療圏</c:v>
                </c:pt>
                <c:pt idx="7">
                  <c:v>大阪市医療圏</c:v>
                </c:pt>
                <c:pt idx="8">
                  <c:v>広域連合全体</c:v>
                </c:pt>
              </c:strCache>
            </c:strRef>
          </c:cat>
          <c:val>
            <c:numRef>
              <c:f>地区別_生活習慣病疾病別の医療費!$R$4:$R$12</c:f>
              <c:numCache>
                <c:formatCode>0.0%</c:formatCode>
                <c:ptCount val="9"/>
                <c:pt idx="0">
                  <c:v>0.10787935680035071</c:v>
                </c:pt>
                <c:pt idx="1">
                  <c:v>0.10441823208271098</c:v>
                </c:pt>
                <c:pt idx="2">
                  <c:v>0.10346256772879026</c:v>
                </c:pt>
                <c:pt idx="3">
                  <c:v>0.10891391552618535</c:v>
                </c:pt>
                <c:pt idx="4">
                  <c:v>9.62719588913796E-2</c:v>
                </c:pt>
                <c:pt idx="5">
                  <c:v>0.10069871534309059</c:v>
                </c:pt>
                <c:pt idx="6">
                  <c:v>9.6304928864697922E-2</c:v>
                </c:pt>
                <c:pt idx="7">
                  <c:v>9.9537616216016617E-2</c:v>
                </c:pt>
                <c:pt idx="8">
                  <c:v>0.10178072103613513</c:v>
                </c:pt>
              </c:numCache>
            </c:numRef>
          </c:val>
          <c:extLst>
            <c:ext xmlns:c16="http://schemas.microsoft.com/office/drawing/2014/chart" uri="{C3380CC4-5D6E-409C-BE32-E72D297353CC}">
              <c16:uniqueId val="{00000003-87E3-40E0-9694-B7DC13DAE95C}"/>
            </c:ext>
          </c:extLst>
        </c:ser>
        <c:ser>
          <c:idx val="4"/>
          <c:order val="4"/>
          <c:tx>
            <c:strRef>
              <c:f>地区別_生活習慣病疾病別の医療費!$S$3</c:f>
              <c:strCache>
                <c:ptCount val="1"/>
                <c:pt idx="0">
                  <c:v>くも膜下出血</c:v>
                </c:pt>
              </c:strCache>
            </c:strRef>
          </c:tx>
          <c:invertIfNegative val="0"/>
          <c:dLbls>
            <c:dLbl>
              <c:idx val="0"/>
              <c:layout>
                <c:manualLayout>
                  <c:x val="-6.2842278988898684E-17"/>
                  <c:y val="1.252539598003826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5BB-4578-BDF1-CF074E281D43}"/>
                </c:ext>
              </c:extLst>
            </c:dLbl>
            <c:dLbl>
              <c:idx val="1"/>
              <c:layout>
                <c:manualLayout>
                  <c:x val="-3.4278002699054703E-3"/>
                  <c:y val="1.148161298170178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5BB-4578-BDF1-CF074E281D43}"/>
                </c:ext>
              </c:extLst>
            </c:dLbl>
            <c:dLbl>
              <c:idx val="2"/>
              <c:layout>
                <c:manualLayout>
                  <c:x val="0"/>
                  <c:y val="1.148161298170174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5BB-4578-BDF1-CF074E281D43}"/>
                </c:ext>
              </c:extLst>
            </c:dLbl>
            <c:dLbl>
              <c:idx val="3"/>
              <c:layout>
                <c:manualLayout>
                  <c:x val="-3.4278002699055332E-3"/>
                  <c:y val="1.252539598003826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5BB-4578-BDF1-CF074E281D43}"/>
                </c:ext>
              </c:extLst>
            </c:dLbl>
            <c:dLbl>
              <c:idx val="4"/>
              <c:layout>
                <c:manualLayout>
                  <c:x val="-5.141700404858362E-3"/>
                  <c:y val="1.356917897837478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5BB-4578-BDF1-CF074E281D43}"/>
                </c:ext>
              </c:extLst>
            </c:dLbl>
            <c:dLbl>
              <c:idx val="5"/>
              <c:layout>
                <c:manualLayout>
                  <c:x val="-3.4278002699055961E-3"/>
                  <c:y val="1.043782998336514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5BB-4578-BDF1-CF074E281D43}"/>
                </c:ext>
              </c:extLst>
            </c:dLbl>
            <c:dLbl>
              <c:idx val="6"/>
              <c:layout>
                <c:manualLayout>
                  <c:x val="-1.7139001349528293E-3"/>
                  <c:y val="1.252539598003826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5BB-4578-BDF1-CF074E281D43}"/>
                </c:ext>
              </c:extLst>
            </c:dLbl>
            <c:dLbl>
              <c:idx val="7"/>
              <c:layout>
                <c:manualLayout>
                  <c:x val="-5.1417004048582371E-3"/>
                  <c:y val="1.252556035531359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5BB-4578-BDF1-CF074E281D43}"/>
                </c:ext>
              </c:extLst>
            </c:dLbl>
            <c:dLbl>
              <c:idx val="8"/>
              <c:layout>
                <c:manualLayout>
                  <c:x val="-1.7139001349528293E-3"/>
                  <c:y val="1.25254781676759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5BB-4578-BDF1-CF074E281D43}"/>
                </c:ext>
              </c:extLst>
            </c:dLbl>
            <c:spPr>
              <a:noFill/>
              <a:ln>
                <a:noFill/>
              </a:ln>
              <a:effectLst/>
            </c:spPr>
            <c:txPr>
              <a:bodyPr/>
              <a:lstStyle/>
              <a:p>
                <a:pPr>
                  <a:defRPr sz="9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地区別_生活習慣病疾病別の医療費!$N$4:$N$12</c:f>
              <c:strCache>
                <c:ptCount val="9"/>
                <c:pt idx="0">
                  <c:v>豊能医療圏</c:v>
                </c:pt>
                <c:pt idx="1">
                  <c:v>三島医療圏</c:v>
                </c:pt>
                <c:pt idx="2">
                  <c:v>北河内医療圏</c:v>
                </c:pt>
                <c:pt idx="3">
                  <c:v>中河内医療圏</c:v>
                </c:pt>
                <c:pt idx="4">
                  <c:v>南河内医療圏</c:v>
                </c:pt>
                <c:pt idx="5">
                  <c:v>堺市医療圏</c:v>
                </c:pt>
                <c:pt idx="6">
                  <c:v>泉州医療圏</c:v>
                </c:pt>
                <c:pt idx="7">
                  <c:v>大阪市医療圏</c:v>
                </c:pt>
                <c:pt idx="8">
                  <c:v>広域連合全体</c:v>
                </c:pt>
              </c:strCache>
            </c:strRef>
          </c:cat>
          <c:val>
            <c:numRef>
              <c:f>地区別_生活習慣病疾病別の医療費!$S$4:$S$12</c:f>
              <c:numCache>
                <c:formatCode>0.0%</c:formatCode>
                <c:ptCount val="9"/>
                <c:pt idx="0">
                  <c:v>1.1519174222674403E-2</c:v>
                </c:pt>
                <c:pt idx="1">
                  <c:v>7.5572768083389799E-3</c:v>
                </c:pt>
                <c:pt idx="2">
                  <c:v>1.1697441229901167E-2</c:v>
                </c:pt>
                <c:pt idx="3">
                  <c:v>9.4865434754680331E-3</c:v>
                </c:pt>
                <c:pt idx="4">
                  <c:v>1.1856812171894906E-2</c:v>
                </c:pt>
                <c:pt idx="5">
                  <c:v>1.0501393041485275E-2</c:v>
                </c:pt>
                <c:pt idx="6">
                  <c:v>1.0435094518500016E-2</c:v>
                </c:pt>
                <c:pt idx="7">
                  <c:v>8.532933876856285E-3</c:v>
                </c:pt>
                <c:pt idx="8">
                  <c:v>9.9345219022450703E-3</c:v>
                </c:pt>
              </c:numCache>
            </c:numRef>
          </c:val>
          <c:extLst>
            <c:ext xmlns:c16="http://schemas.microsoft.com/office/drawing/2014/chart" uri="{C3380CC4-5D6E-409C-BE32-E72D297353CC}">
              <c16:uniqueId val="{00000004-87E3-40E0-9694-B7DC13DAE95C}"/>
            </c:ext>
          </c:extLst>
        </c:ser>
        <c:ser>
          <c:idx val="5"/>
          <c:order val="5"/>
          <c:tx>
            <c:strRef>
              <c:f>地区別_生活習慣病疾病別の医療費!$T$3</c:f>
              <c:strCache>
                <c:ptCount val="1"/>
                <c:pt idx="0">
                  <c:v>脳内出血</c:v>
                </c:pt>
              </c:strCache>
            </c:strRef>
          </c:tx>
          <c:invertIfNegative val="0"/>
          <c:dLbls>
            <c:spPr>
              <a:noFill/>
              <a:ln>
                <a:noFill/>
              </a:ln>
              <a:effectLst/>
            </c:spPr>
            <c:txPr>
              <a:bodyPr/>
              <a:lstStyle/>
              <a:p>
                <a:pPr>
                  <a:defRPr sz="9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地区別_生活習慣病疾病別の医療費!$N$4:$N$12</c:f>
              <c:strCache>
                <c:ptCount val="9"/>
                <c:pt idx="0">
                  <c:v>豊能医療圏</c:v>
                </c:pt>
                <c:pt idx="1">
                  <c:v>三島医療圏</c:v>
                </c:pt>
                <c:pt idx="2">
                  <c:v>北河内医療圏</c:v>
                </c:pt>
                <c:pt idx="3">
                  <c:v>中河内医療圏</c:v>
                </c:pt>
                <c:pt idx="4">
                  <c:v>南河内医療圏</c:v>
                </c:pt>
                <c:pt idx="5">
                  <c:v>堺市医療圏</c:v>
                </c:pt>
                <c:pt idx="6">
                  <c:v>泉州医療圏</c:v>
                </c:pt>
                <c:pt idx="7">
                  <c:v>大阪市医療圏</c:v>
                </c:pt>
                <c:pt idx="8">
                  <c:v>広域連合全体</c:v>
                </c:pt>
              </c:strCache>
            </c:strRef>
          </c:cat>
          <c:val>
            <c:numRef>
              <c:f>地区別_生活習慣病疾病別の医療費!$T$4:$T$12</c:f>
              <c:numCache>
                <c:formatCode>0.0%</c:formatCode>
                <c:ptCount val="9"/>
                <c:pt idx="0">
                  <c:v>4.8489192530859711E-2</c:v>
                </c:pt>
                <c:pt idx="1">
                  <c:v>3.995576240550977E-2</c:v>
                </c:pt>
                <c:pt idx="2">
                  <c:v>3.3388710210405473E-2</c:v>
                </c:pt>
                <c:pt idx="3">
                  <c:v>3.5181642522409594E-2</c:v>
                </c:pt>
                <c:pt idx="4">
                  <c:v>4.2935705821906332E-2</c:v>
                </c:pt>
                <c:pt idx="5">
                  <c:v>4.5620472395206578E-2</c:v>
                </c:pt>
                <c:pt idx="6">
                  <c:v>4.4964118016555372E-2</c:v>
                </c:pt>
                <c:pt idx="7">
                  <c:v>3.7224972732343167E-2</c:v>
                </c:pt>
                <c:pt idx="8">
                  <c:v>4.0035817078284665E-2</c:v>
                </c:pt>
              </c:numCache>
            </c:numRef>
          </c:val>
          <c:extLst>
            <c:ext xmlns:c16="http://schemas.microsoft.com/office/drawing/2014/chart" uri="{C3380CC4-5D6E-409C-BE32-E72D297353CC}">
              <c16:uniqueId val="{00000005-87E3-40E0-9694-B7DC13DAE95C}"/>
            </c:ext>
          </c:extLst>
        </c:ser>
        <c:ser>
          <c:idx val="6"/>
          <c:order val="6"/>
          <c:tx>
            <c:strRef>
              <c:f>地区別_生活習慣病疾病別の医療費!$U$3</c:f>
              <c:strCache>
                <c:ptCount val="1"/>
                <c:pt idx="0">
                  <c:v>脳梗塞</c:v>
                </c:pt>
              </c:strCache>
            </c:strRef>
          </c:tx>
          <c:invertIfNegative val="0"/>
          <c:dLbls>
            <c:spPr>
              <a:noFill/>
              <a:ln>
                <a:noFill/>
              </a:ln>
              <a:effectLst/>
            </c:spPr>
            <c:txPr>
              <a:bodyPr/>
              <a:lstStyle/>
              <a:p>
                <a:pPr>
                  <a:defRPr sz="9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地区別_生活習慣病疾病別の医療費!$N$4:$N$12</c:f>
              <c:strCache>
                <c:ptCount val="9"/>
                <c:pt idx="0">
                  <c:v>豊能医療圏</c:v>
                </c:pt>
                <c:pt idx="1">
                  <c:v>三島医療圏</c:v>
                </c:pt>
                <c:pt idx="2">
                  <c:v>北河内医療圏</c:v>
                </c:pt>
                <c:pt idx="3">
                  <c:v>中河内医療圏</c:v>
                </c:pt>
                <c:pt idx="4">
                  <c:v>南河内医療圏</c:v>
                </c:pt>
                <c:pt idx="5">
                  <c:v>堺市医療圏</c:v>
                </c:pt>
                <c:pt idx="6">
                  <c:v>泉州医療圏</c:v>
                </c:pt>
                <c:pt idx="7">
                  <c:v>大阪市医療圏</c:v>
                </c:pt>
                <c:pt idx="8">
                  <c:v>広域連合全体</c:v>
                </c:pt>
              </c:strCache>
            </c:strRef>
          </c:cat>
          <c:val>
            <c:numRef>
              <c:f>地区別_生活習慣病疾病別の医療費!$U$4:$U$12</c:f>
              <c:numCache>
                <c:formatCode>0.0%</c:formatCode>
                <c:ptCount val="9"/>
                <c:pt idx="0">
                  <c:v>0.17165522311451983</c:v>
                </c:pt>
                <c:pt idx="1">
                  <c:v>0.16227765961622442</c:v>
                </c:pt>
                <c:pt idx="2">
                  <c:v>0.14968482998725025</c:v>
                </c:pt>
                <c:pt idx="3">
                  <c:v>0.12937061072375106</c:v>
                </c:pt>
                <c:pt idx="4">
                  <c:v>0.14578687627618772</c:v>
                </c:pt>
                <c:pt idx="5">
                  <c:v>0.17788783691580784</c:v>
                </c:pt>
                <c:pt idx="6">
                  <c:v>0.17526281644899838</c:v>
                </c:pt>
                <c:pt idx="7">
                  <c:v>0.15727318562659037</c:v>
                </c:pt>
                <c:pt idx="8">
                  <c:v>0.15869836913688706</c:v>
                </c:pt>
              </c:numCache>
            </c:numRef>
          </c:val>
          <c:extLst>
            <c:ext xmlns:c16="http://schemas.microsoft.com/office/drawing/2014/chart" uri="{C3380CC4-5D6E-409C-BE32-E72D297353CC}">
              <c16:uniqueId val="{00000006-87E3-40E0-9694-B7DC13DAE95C}"/>
            </c:ext>
          </c:extLst>
        </c:ser>
        <c:ser>
          <c:idx val="7"/>
          <c:order val="7"/>
          <c:tx>
            <c:strRef>
              <c:f>地区別_生活習慣病疾病別の医療費!$V$3</c:f>
              <c:strCache>
                <c:ptCount val="1"/>
                <c:pt idx="0">
                  <c:v>脳動脈硬化(症)</c:v>
                </c:pt>
              </c:strCache>
            </c:strRef>
          </c:tx>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9A86-4910-9104-A017B5462F3B}"/>
                </c:ext>
              </c:extLst>
            </c:dLbl>
            <c:dLbl>
              <c:idx val="1"/>
              <c:delete val="1"/>
              <c:extLst>
                <c:ext xmlns:c15="http://schemas.microsoft.com/office/drawing/2012/chart" uri="{CE6537A1-D6FC-4f65-9D91-7224C49458BB}"/>
                <c:ext xmlns:c16="http://schemas.microsoft.com/office/drawing/2014/chart" uri="{C3380CC4-5D6E-409C-BE32-E72D297353CC}">
                  <c16:uniqueId val="{00000001-9A86-4910-9104-A017B5462F3B}"/>
                </c:ext>
              </c:extLst>
            </c:dLbl>
            <c:dLbl>
              <c:idx val="2"/>
              <c:delete val="1"/>
              <c:extLst>
                <c:ext xmlns:c15="http://schemas.microsoft.com/office/drawing/2012/chart" uri="{CE6537A1-D6FC-4f65-9D91-7224C49458BB}"/>
                <c:ext xmlns:c16="http://schemas.microsoft.com/office/drawing/2014/chart" uri="{C3380CC4-5D6E-409C-BE32-E72D297353CC}">
                  <c16:uniqueId val="{00000002-9A86-4910-9104-A017B5462F3B}"/>
                </c:ext>
              </c:extLst>
            </c:dLbl>
            <c:dLbl>
              <c:idx val="3"/>
              <c:delete val="1"/>
              <c:extLst>
                <c:ext xmlns:c15="http://schemas.microsoft.com/office/drawing/2012/chart" uri="{CE6537A1-D6FC-4f65-9D91-7224C49458BB}"/>
                <c:ext xmlns:c16="http://schemas.microsoft.com/office/drawing/2014/chart" uri="{C3380CC4-5D6E-409C-BE32-E72D297353CC}">
                  <c16:uniqueId val="{00000003-9A86-4910-9104-A017B5462F3B}"/>
                </c:ext>
              </c:extLst>
            </c:dLbl>
            <c:dLbl>
              <c:idx val="4"/>
              <c:delete val="1"/>
              <c:extLst>
                <c:ext xmlns:c15="http://schemas.microsoft.com/office/drawing/2012/chart" uri="{CE6537A1-D6FC-4f65-9D91-7224C49458BB}"/>
                <c:ext xmlns:c16="http://schemas.microsoft.com/office/drawing/2014/chart" uri="{C3380CC4-5D6E-409C-BE32-E72D297353CC}">
                  <c16:uniqueId val="{00000004-9A86-4910-9104-A017B5462F3B}"/>
                </c:ext>
              </c:extLst>
            </c:dLbl>
            <c:dLbl>
              <c:idx val="5"/>
              <c:layout>
                <c:manualLayout>
                  <c:x val="-3.0850202429149799E-2"/>
                  <c:y val="-3.7574461999723696E-2"/>
                </c:manualLayout>
              </c:layout>
              <c:spPr>
                <a:noFill/>
                <a:ln>
                  <a:noFill/>
                </a:ln>
                <a:effectLst/>
              </c:spPr>
              <c:txPr>
                <a:bodyPr wrap="square" lIns="38100" tIns="19050" rIns="38100" bIns="19050" anchor="ctr">
                  <a:spAutoFit/>
                </a:bodyPr>
                <a:lstStyle/>
                <a:p>
                  <a:pPr>
                    <a:defRPr sz="900"/>
                  </a:pPr>
                  <a:endParaRPr lang="ja-JP"/>
                </a:p>
              </c:txPr>
              <c:dLblPos val="ct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6-9A86-4910-9104-A017B5462F3B}"/>
                </c:ext>
              </c:extLst>
            </c:dLbl>
            <c:dLbl>
              <c:idx val="6"/>
              <c:delete val="1"/>
              <c:extLst>
                <c:ext xmlns:c15="http://schemas.microsoft.com/office/drawing/2012/chart" uri="{CE6537A1-D6FC-4f65-9D91-7224C49458BB}"/>
                <c:ext xmlns:c16="http://schemas.microsoft.com/office/drawing/2014/chart" uri="{C3380CC4-5D6E-409C-BE32-E72D297353CC}">
                  <c16:uniqueId val="{00000005-9A86-4910-9104-A017B5462F3B}"/>
                </c:ext>
              </c:extLst>
            </c:dLbl>
            <c:dLbl>
              <c:idx val="7"/>
              <c:layout>
                <c:manualLayout>
                  <c:x val="-2.0566801619433198E-2"/>
                  <c:y val="-3.7576023564839474E-2"/>
                </c:manualLayout>
              </c:layout>
              <c:spPr>
                <a:noFill/>
                <a:ln>
                  <a:noFill/>
                </a:ln>
                <a:effectLst/>
              </c:spPr>
              <c:txPr>
                <a:bodyPr wrap="square" lIns="38100" tIns="19050" rIns="38100" bIns="19050" anchor="ctr">
                  <a:spAutoFit/>
                </a:bodyPr>
                <a:lstStyle/>
                <a:p>
                  <a:pPr>
                    <a:defRPr sz="900"/>
                  </a:pPr>
                  <a:endParaRPr lang="ja-JP"/>
                </a:p>
              </c:txPr>
              <c:dLblPos val="ct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8-9A86-4910-9104-A017B5462F3B}"/>
                </c:ext>
              </c:extLst>
            </c:dLbl>
            <c:dLbl>
              <c:idx val="8"/>
              <c:delete val="1"/>
              <c:extLst>
                <c:ext xmlns:c15="http://schemas.microsoft.com/office/drawing/2012/chart" uri="{CE6537A1-D6FC-4f65-9D91-7224C49458BB}"/>
                <c:ext xmlns:c16="http://schemas.microsoft.com/office/drawing/2014/chart" uri="{C3380CC4-5D6E-409C-BE32-E72D297353CC}">
                  <c16:uniqueId val="{00000007-9A86-4910-9104-A017B5462F3B}"/>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地区別_生活習慣病疾病別の医療費!$N$4:$N$12</c:f>
              <c:strCache>
                <c:ptCount val="9"/>
                <c:pt idx="0">
                  <c:v>豊能医療圏</c:v>
                </c:pt>
                <c:pt idx="1">
                  <c:v>三島医療圏</c:v>
                </c:pt>
                <c:pt idx="2">
                  <c:v>北河内医療圏</c:v>
                </c:pt>
                <c:pt idx="3">
                  <c:v>中河内医療圏</c:v>
                </c:pt>
                <c:pt idx="4">
                  <c:v>南河内医療圏</c:v>
                </c:pt>
                <c:pt idx="5">
                  <c:v>堺市医療圏</c:v>
                </c:pt>
                <c:pt idx="6">
                  <c:v>泉州医療圏</c:v>
                </c:pt>
                <c:pt idx="7">
                  <c:v>大阪市医療圏</c:v>
                </c:pt>
                <c:pt idx="8">
                  <c:v>広域連合全体</c:v>
                </c:pt>
              </c:strCache>
            </c:strRef>
          </c:cat>
          <c:val>
            <c:numRef>
              <c:f>地区別_生活習慣病疾病別の医療費!$V$4:$V$12</c:f>
              <c:numCache>
                <c:formatCode>0.0%</c:formatCode>
                <c:ptCount val="9"/>
                <c:pt idx="0">
                  <c:v>3.4126985729671832E-4</c:v>
                </c:pt>
                <c:pt idx="1">
                  <c:v>2.098776293847414E-4</c:v>
                </c:pt>
                <c:pt idx="2">
                  <c:v>1.3961222048977095E-4</c:v>
                </c:pt>
                <c:pt idx="3">
                  <c:v>3.429930020565608E-4</c:v>
                </c:pt>
                <c:pt idx="4">
                  <c:v>2.3699570491954018E-4</c:v>
                </c:pt>
                <c:pt idx="5">
                  <c:v>5.6524969073106011E-4</c:v>
                </c:pt>
                <c:pt idx="6">
                  <c:v>3.5262210926960001E-4</c:v>
                </c:pt>
                <c:pt idx="7">
                  <c:v>5.9551691597846076E-4</c:v>
                </c:pt>
                <c:pt idx="8">
                  <c:v>3.9661783775837703E-4</c:v>
                </c:pt>
              </c:numCache>
            </c:numRef>
          </c:val>
          <c:extLst>
            <c:ext xmlns:c16="http://schemas.microsoft.com/office/drawing/2014/chart" uri="{C3380CC4-5D6E-409C-BE32-E72D297353CC}">
              <c16:uniqueId val="{00000007-87E3-40E0-9694-B7DC13DAE95C}"/>
            </c:ext>
          </c:extLst>
        </c:ser>
        <c:ser>
          <c:idx val="8"/>
          <c:order val="8"/>
          <c:tx>
            <c:strRef>
              <c:f>地区別_生活習慣病疾病別の医療費!$W$3</c:f>
              <c:strCache>
                <c:ptCount val="1"/>
                <c:pt idx="0">
                  <c:v>動脈硬化(症)</c:v>
                </c:pt>
              </c:strCache>
            </c:strRef>
          </c:tx>
          <c:invertIfNegative val="0"/>
          <c:dLbls>
            <c:spPr>
              <a:noFill/>
              <a:ln>
                <a:noFill/>
              </a:ln>
              <a:effectLst/>
            </c:spPr>
            <c:txPr>
              <a:bodyPr/>
              <a:lstStyle/>
              <a:p>
                <a:pPr>
                  <a:defRPr sz="9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地区別_生活習慣病疾病別の医療費!$N$4:$N$12</c:f>
              <c:strCache>
                <c:ptCount val="9"/>
                <c:pt idx="0">
                  <c:v>豊能医療圏</c:v>
                </c:pt>
                <c:pt idx="1">
                  <c:v>三島医療圏</c:v>
                </c:pt>
                <c:pt idx="2">
                  <c:v>北河内医療圏</c:v>
                </c:pt>
                <c:pt idx="3">
                  <c:v>中河内医療圏</c:v>
                </c:pt>
                <c:pt idx="4">
                  <c:v>南河内医療圏</c:v>
                </c:pt>
                <c:pt idx="5">
                  <c:v>堺市医療圏</c:v>
                </c:pt>
                <c:pt idx="6">
                  <c:v>泉州医療圏</c:v>
                </c:pt>
                <c:pt idx="7">
                  <c:v>大阪市医療圏</c:v>
                </c:pt>
                <c:pt idx="8">
                  <c:v>広域連合全体</c:v>
                </c:pt>
              </c:strCache>
            </c:strRef>
          </c:cat>
          <c:val>
            <c:numRef>
              <c:f>地区別_生活習慣病疾病別の医療費!$W$4:$W$12</c:f>
              <c:numCache>
                <c:formatCode>0.0%</c:formatCode>
                <c:ptCount val="9"/>
                <c:pt idx="0">
                  <c:v>1.7985066351778344E-2</c:v>
                </c:pt>
                <c:pt idx="1">
                  <c:v>2.1919777108258258E-2</c:v>
                </c:pt>
                <c:pt idx="2">
                  <c:v>2.2195585197479849E-2</c:v>
                </c:pt>
                <c:pt idx="3">
                  <c:v>2.819096427014707E-2</c:v>
                </c:pt>
                <c:pt idx="4">
                  <c:v>2.3526244639887423E-2</c:v>
                </c:pt>
                <c:pt idx="5">
                  <c:v>2.0554028094455338E-2</c:v>
                </c:pt>
                <c:pt idx="6">
                  <c:v>2.4341712209301865E-2</c:v>
                </c:pt>
                <c:pt idx="7">
                  <c:v>2.4741803610927551E-2</c:v>
                </c:pt>
                <c:pt idx="8">
                  <c:v>2.3209007187265783E-2</c:v>
                </c:pt>
              </c:numCache>
            </c:numRef>
          </c:val>
          <c:extLst>
            <c:ext xmlns:c16="http://schemas.microsoft.com/office/drawing/2014/chart" uri="{C3380CC4-5D6E-409C-BE32-E72D297353CC}">
              <c16:uniqueId val="{00000008-87E3-40E0-9694-B7DC13DAE95C}"/>
            </c:ext>
          </c:extLst>
        </c:ser>
        <c:ser>
          <c:idx val="9"/>
          <c:order val="9"/>
          <c:tx>
            <c:strRef>
              <c:f>地区別_生活習慣病疾病別の医療費!$X$3</c:f>
              <c:strCache>
                <c:ptCount val="1"/>
                <c:pt idx="0">
                  <c:v>腎不全</c:v>
                </c:pt>
              </c:strCache>
            </c:strRef>
          </c:tx>
          <c:invertIfNegative val="0"/>
          <c:dLbls>
            <c:spPr>
              <a:noFill/>
              <a:ln>
                <a:noFill/>
              </a:ln>
              <a:effectLst/>
            </c:spPr>
            <c:txPr>
              <a:bodyPr/>
              <a:lstStyle/>
              <a:p>
                <a:pPr>
                  <a:defRPr sz="9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地区別_生活習慣病疾病別の医療費!$N$4:$N$12</c:f>
              <c:strCache>
                <c:ptCount val="9"/>
                <c:pt idx="0">
                  <c:v>豊能医療圏</c:v>
                </c:pt>
                <c:pt idx="1">
                  <c:v>三島医療圏</c:v>
                </c:pt>
                <c:pt idx="2">
                  <c:v>北河内医療圏</c:v>
                </c:pt>
                <c:pt idx="3">
                  <c:v>中河内医療圏</c:v>
                </c:pt>
                <c:pt idx="4">
                  <c:v>南河内医療圏</c:v>
                </c:pt>
                <c:pt idx="5">
                  <c:v>堺市医療圏</c:v>
                </c:pt>
                <c:pt idx="6">
                  <c:v>泉州医療圏</c:v>
                </c:pt>
                <c:pt idx="7">
                  <c:v>大阪市医療圏</c:v>
                </c:pt>
                <c:pt idx="8">
                  <c:v>広域連合全体</c:v>
                </c:pt>
              </c:strCache>
            </c:strRef>
          </c:cat>
          <c:val>
            <c:numRef>
              <c:f>地区別_生活習慣病疾病別の医療費!$X$4:$X$12</c:f>
              <c:numCache>
                <c:formatCode>0.0%</c:formatCode>
                <c:ptCount val="9"/>
                <c:pt idx="0">
                  <c:v>0.20500346806483943</c:v>
                </c:pt>
                <c:pt idx="1">
                  <c:v>0.21894571319344466</c:v>
                </c:pt>
                <c:pt idx="2">
                  <c:v>0.25954536318944033</c:v>
                </c:pt>
                <c:pt idx="3">
                  <c:v>0.23564496307035354</c:v>
                </c:pt>
                <c:pt idx="4">
                  <c:v>0.23538524761737484</c:v>
                </c:pt>
                <c:pt idx="5">
                  <c:v>0.23996574492859027</c:v>
                </c:pt>
                <c:pt idx="6">
                  <c:v>0.23972184305617875</c:v>
                </c:pt>
                <c:pt idx="7">
                  <c:v>0.25308969037020279</c:v>
                </c:pt>
                <c:pt idx="8">
                  <c:v>0.24029931139643987</c:v>
                </c:pt>
              </c:numCache>
            </c:numRef>
          </c:val>
          <c:extLst>
            <c:ext xmlns:c16="http://schemas.microsoft.com/office/drawing/2014/chart" uri="{C3380CC4-5D6E-409C-BE32-E72D297353CC}">
              <c16:uniqueId val="{00000009-87E3-40E0-9694-B7DC13DAE95C}"/>
            </c:ext>
          </c:extLst>
        </c:ser>
        <c:dLbls>
          <c:dLblPos val="ctr"/>
          <c:showLegendKey val="0"/>
          <c:showVal val="1"/>
          <c:showCatName val="0"/>
          <c:showSerName val="0"/>
          <c:showPercent val="0"/>
          <c:showBubbleSize val="0"/>
        </c:dLbls>
        <c:gapWidth val="150"/>
        <c:overlap val="100"/>
        <c:axId val="454795776"/>
        <c:axId val="453142208"/>
      </c:barChart>
      <c:catAx>
        <c:axId val="454795776"/>
        <c:scaling>
          <c:orientation val="maxMin"/>
        </c:scaling>
        <c:delete val="0"/>
        <c:axPos val="l"/>
        <c:numFmt formatCode="General" sourceLinked="0"/>
        <c:majorTickMark val="out"/>
        <c:minorTickMark val="none"/>
        <c:tickLblPos val="nextTo"/>
        <c:crossAx val="453142208"/>
        <c:crosses val="autoZero"/>
        <c:auto val="1"/>
        <c:lblAlgn val="ctr"/>
        <c:lblOffset val="100"/>
        <c:noMultiLvlLbl val="0"/>
      </c:catAx>
      <c:valAx>
        <c:axId val="453142208"/>
        <c:scaling>
          <c:orientation val="minMax"/>
          <c:max val="1"/>
        </c:scaling>
        <c:delete val="0"/>
        <c:axPos val="t"/>
        <c:majorGridlines>
          <c:spPr>
            <a:ln>
              <a:solidFill>
                <a:srgbClr val="D9D9D9"/>
              </a:solidFill>
            </a:ln>
          </c:spPr>
        </c:majorGridlines>
        <c:title>
          <c:tx>
            <c:rich>
              <a:bodyPr/>
              <a:lstStyle/>
              <a:p>
                <a:pPr>
                  <a:defRPr/>
                </a:pPr>
                <a:r>
                  <a:rPr lang="en-US" altLang="ja-JP"/>
                  <a:t>(%)</a:t>
                </a:r>
                <a:endParaRPr lang="ja-JP" altLang="en-US"/>
              </a:p>
            </c:rich>
          </c:tx>
          <c:layout>
            <c:manualLayout>
              <c:xMode val="edge"/>
              <c:yMode val="edge"/>
              <c:x val="0.95088191385217813"/>
              <c:y val="1.6638535236625514E-2"/>
            </c:manualLayout>
          </c:layout>
          <c:overlay val="0"/>
        </c:title>
        <c:numFmt formatCode="0.0%" sourceLinked="1"/>
        <c:majorTickMark val="out"/>
        <c:minorTickMark val="none"/>
        <c:tickLblPos val="nextTo"/>
        <c:crossAx val="454795776"/>
        <c:crosses val="autoZero"/>
        <c:crossBetween val="between"/>
      </c:valAx>
    </c:plotArea>
    <c:legend>
      <c:legendPos val="t"/>
      <c:layout>
        <c:manualLayout>
          <c:xMode val="edge"/>
          <c:yMode val="edge"/>
          <c:x val="8.6248006379585337E-2"/>
          <c:y val="6.1246141975308645E-3"/>
          <c:w val="0.85376055880441848"/>
          <c:h val="3.5385802469135801E-2"/>
        </c:manualLayout>
      </c:layout>
      <c:overlay val="0"/>
      <c:txPr>
        <a:bodyPr/>
        <a:lstStyle/>
        <a:p>
          <a:pPr>
            <a:defRPr sz="900"/>
          </a:pPr>
          <a:endParaRPr lang="ja-JP"/>
        </a:p>
      </c:txPr>
    </c:legend>
    <c:plotVisOnly val="1"/>
    <c:dispBlanksAs val="gap"/>
    <c:showDLblsOverMax val="0"/>
  </c:chart>
  <c:txPr>
    <a:bodyPr/>
    <a:lstStyle/>
    <a:p>
      <a:pPr>
        <a:defRPr>
          <a:latin typeface="ＭＳ 明朝" panose="02020609040205080304" pitchFamily="17" charset="-128"/>
          <a:ea typeface="ＭＳ 明朝" panose="02020609040205080304" pitchFamily="17" charset="-128"/>
        </a:defRPr>
      </a:pPr>
      <a:endParaRPr lang="ja-JP"/>
    </a:p>
  </c:txPr>
  <c:printSettings>
    <c:headerFooter/>
    <c:pageMargins b="0.75" l="0.7" r="0.7" t="0.75" header="0.3" footer="0.3"/>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259806763285025"/>
          <c:y val="5.7704073431069959E-2"/>
          <c:w val="0.83801690821256036"/>
          <c:h val="0.92799286265432102"/>
        </c:manualLayout>
      </c:layout>
      <c:barChart>
        <c:barDir val="bar"/>
        <c:grouping val="stacked"/>
        <c:varyColors val="0"/>
        <c:ser>
          <c:idx val="0"/>
          <c:order val="0"/>
          <c:tx>
            <c:strRef>
              <c:f>市区町村別_生活習慣病疾病別の医療費!$O$3</c:f>
              <c:strCache>
                <c:ptCount val="1"/>
                <c:pt idx="0">
                  <c:v>糖尿病</c:v>
                </c:pt>
              </c:strCache>
            </c:strRef>
          </c:tx>
          <c:invertIfNegative val="0"/>
          <c:cat>
            <c:strRef>
              <c:f>市区町村別_生活習慣病疾病別の医療費!$N$4:$N$78</c:f>
              <c:strCache>
                <c:ptCount val="75"/>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pt idx="74">
                  <c:v>広域連合全体</c:v>
                </c:pt>
              </c:strCache>
            </c:strRef>
          </c:cat>
          <c:val>
            <c:numRef>
              <c:f>市区町村別_生活習慣病疾病別の医療費!$O$4:$O$78</c:f>
              <c:numCache>
                <c:formatCode>0.0%</c:formatCode>
                <c:ptCount val="75"/>
                <c:pt idx="0">
                  <c:v>0.15053082701984694</c:v>
                </c:pt>
                <c:pt idx="1">
                  <c:v>0.14920146191719472</c:v>
                </c:pt>
                <c:pt idx="2">
                  <c:v>0.1550221187481344</c:v>
                </c:pt>
                <c:pt idx="3">
                  <c:v>0.16229592141569701</c:v>
                </c:pt>
                <c:pt idx="4">
                  <c:v>0.14321164271330708</c:v>
                </c:pt>
                <c:pt idx="5">
                  <c:v>0.14805055318938487</c:v>
                </c:pt>
                <c:pt idx="6">
                  <c:v>0.14236102235188589</c:v>
                </c:pt>
                <c:pt idx="7">
                  <c:v>0.15459321804896994</c:v>
                </c:pt>
                <c:pt idx="8">
                  <c:v>0.14112988026318027</c:v>
                </c:pt>
                <c:pt idx="9">
                  <c:v>0.17633667839804784</c:v>
                </c:pt>
                <c:pt idx="10">
                  <c:v>0.15809823706135842</c:v>
                </c:pt>
                <c:pt idx="11">
                  <c:v>0.14493251550165873</c:v>
                </c:pt>
                <c:pt idx="12">
                  <c:v>0.14680326327420332</c:v>
                </c:pt>
                <c:pt idx="13">
                  <c:v>0.15407637825401702</c:v>
                </c:pt>
                <c:pt idx="14">
                  <c:v>0.16156460679644027</c:v>
                </c:pt>
                <c:pt idx="15">
                  <c:v>0.15067332028353306</c:v>
                </c:pt>
                <c:pt idx="16">
                  <c:v>0.13903223224123257</c:v>
                </c:pt>
                <c:pt idx="17">
                  <c:v>0.13419972364190649</c:v>
                </c:pt>
                <c:pt idx="18">
                  <c:v>0.15450911130547307</c:v>
                </c:pt>
                <c:pt idx="19">
                  <c:v>0.15446094976006389</c:v>
                </c:pt>
                <c:pt idx="20">
                  <c:v>0.14934598299983096</c:v>
                </c:pt>
                <c:pt idx="21">
                  <c:v>0.1425369497303228</c:v>
                </c:pt>
                <c:pt idx="22">
                  <c:v>0.1520362425968696</c:v>
                </c:pt>
                <c:pt idx="23">
                  <c:v>0.15236011784591913</c:v>
                </c:pt>
                <c:pt idx="24">
                  <c:v>0.1517589291062825</c:v>
                </c:pt>
                <c:pt idx="25">
                  <c:v>0.14659330445568425</c:v>
                </c:pt>
                <c:pt idx="26">
                  <c:v>0.14282340775804228</c:v>
                </c:pt>
                <c:pt idx="27">
                  <c:v>0.15038284223008311</c:v>
                </c:pt>
                <c:pt idx="28">
                  <c:v>0.15378748954093738</c:v>
                </c:pt>
                <c:pt idx="29">
                  <c:v>0.14807685902901879</c:v>
                </c:pt>
                <c:pt idx="30">
                  <c:v>0.14634215158653546</c:v>
                </c:pt>
                <c:pt idx="31">
                  <c:v>0.13994512314208801</c:v>
                </c:pt>
                <c:pt idx="32">
                  <c:v>0.15173307681752193</c:v>
                </c:pt>
                <c:pt idx="33">
                  <c:v>0.12526015611395738</c:v>
                </c:pt>
                <c:pt idx="34">
                  <c:v>0.15345638046147689</c:v>
                </c:pt>
                <c:pt idx="35">
                  <c:v>0.14469520315053519</c:v>
                </c:pt>
                <c:pt idx="36">
                  <c:v>0.16075079089527428</c:v>
                </c:pt>
                <c:pt idx="37">
                  <c:v>0.15733428888968115</c:v>
                </c:pt>
                <c:pt idx="38">
                  <c:v>0.16860863832410811</c:v>
                </c:pt>
                <c:pt idx="39">
                  <c:v>0.14688009518132311</c:v>
                </c:pt>
                <c:pt idx="40">
                  <c:v>0.15458171421860795</c:v>
                </c:pt>
                <c:pt idx="41">
                  <c:v>0.15654482957014376</c:v>
                </c:pt>
                <c:pt idx="42">
                  <c:v>0.18076773431033505</c:v>
                </c:pt>
                <c:pt idx="43">
                  <c:v>0.16496652213367999</c:v>
                </c:pt>
                <c:pt idx="44">
                  <c:v>0.16381507794344746</c:v>
                </c:pt>
                <c:pt idx="45">
                  <c:v>0.15298377708077174</c:v>
                </c:pt>
                <c:pt idx="46">
                  <c:v>0.16167612760134187</c:v>
                </c:pt>
                <c:pt idx="47">
                  <c:v>0.15854616631232313</c:v>
                </c:pt>
                <c:pt idx="48">
                  <c:v>0.16046626166358743</c:v>
                </c:pt>
                <c:pt idx="49">
                  <c:v>0.15025028050221892</c:v>
                </c:pt>
                <c:pt idx="50">
                  <c:v>0.15233786888824921</c:v>
                </c:pt>
                <c:pt idx="51">
                  <c:v>0.14687765441121439</c:v>
                </c:pt>
                <c:pt idx="52">
                  <c:v>0.16140349607031304</c:v>
                </c:pt>
                <c:pt idx="53">
                  <c:v>0.1625251609775672</c:v>
                </c:pt>
                <c:pt idx="54">
                  <c:v>0.14985154961769873</c:v>
                </c:pt>
                <c:pt idx="55">
                  <c:v>0.16863259553035007</c:v>
                </c:pt>
                <c:pt idx="56">
                  <c:v>0.14863670997770007</c:v>
                </c:pt>
                <c:pt idx="57">
                  <c:v>0.1534951457526704</c:v>
                </c:pt>
                <c:pt idx="58">
                  <c:v>0.16637588456128563</c:v>
                </c:pt>
                <c:pt idx="59">
                  <c:v>0.14355821112382919</c:v>
                </c:pt>
                <c:pt idx="60">
                  <c:v>0.15489405631409053</c:v>
                </c:pt>
                <c:pt idx="61">
                  <c:v>0.1607466471236583</c:v>
                </c:pt>
                <c:pt idx="62">
                  <c:v>0.15364569366860734</c:v>
                </c:pt>
                <c:pt idx="63">
                  <c:v>0.14232945516305473</c:v>
                </c:pt>
                <c:pt idx="64">
                  <c:v>0.13690039838818677</c:v>
                </c:pt>
                <c:pt idx="65">
                  <c:v>0.16414521272899055</c:v>
                </c:pt>
                <c:pt idx="66">
                  <c:v>0.1531923217458008</c:v>
                </c:pt>
                <c:pt idx="67">
                  <c:v>0.13586644237698248</c:v>
                </c:pt>
                <c:pt idx="68">
                  <c:v>0.16748987840754176</c:v>
                </c:pt>
                <c:pt idx="69">
                  <c:v>0.15500734441790293</c:v>
                </c:pt>
                <c:pt idx="70">
                  <c:v>0.14772008246220647</c:v>
                </c:pt>
                <c:pt idx="71">
                  <c:v>0.13851469276940243</c:v>
                </c:pt>
                <c:pt idx="72">
                  <c:v>0.16890116593252974</c:v>
                </c:pt>
                <c:pt idx="73">
                  <c:v>0.11609600863270444</c:v>
                </c:pt>
                <c:pt idx="74">
                  <c:v>0.15436955699477256</c:v>
                </c:pt>
              </c:numCache>
            </c:numRef>
          </c:val>
          <c:extLst>
            <c:ext xmlns:c16="http://schemas.microsoft.com/office/drawing/2014/chart" uri="{C3380CC4-5D6E-409C-BE32-E72D297353CC}">
              <c16:uniqueId val="{00000000-F684-4E7A-B0DB-890BD2D24ABE}"/>
            </c:ext>
          </c:extLst>
        </c:ser>
        <c:ser>
          <c:idx val="1"/>
          <c:order val="1"/>
          <c:tx>
            <c:strRef>
              <c:f>市区町村別_生活習慣病疾病別の医療費!$P$3</c:f>
              <c:strCache>
                <c:ptCount val="1"/>
                <c:pt idx="0">
                  <c:v>脂質異常症</c:v>
                </c:pt>
              </c:strCache>
            </c:strRef>
          </c:tx>
          <c:invertIfNegative val="0"/>
          <c:cat>
            <c:strRef>
              <c:f>市区町村別_生活習慣病疾病別の医療費!$N$4:$N$78</c:f>
              <c:strCache>
                <c:ptCount val="75"/>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pt idx="74">
                  <c:v>広域連合全体</c:v>
                </c:pt>
              </c:strCache>
            </c:strRef>
          </c:cat>
          <c:val>
            <c:numRef>
              <c:f>市区町村別_生活習慣病疾病別の医療費!$P$4:$P$78</c:f>
              <c:numCache>
                <c:formatCode>0.0%</c:formatCode>
                <c:ptCount val="75"/>
                <c:pt idx="0">
                  <c:v>9.6645389198937129E-2</c:v>
                </c:pt>
                <c:pt idx="1">
                  <c:v>9.5179292166477664E-2</c:v>
                </c:pt>
                <c:pt idx="2">
                  <c:v>9.4092090719813323E-2</c:v>
                </c:pt>
                <c:pt idx="3">
                  <c:v>8.5403528631855782E-2</c:v>
                </c:pt>
                <c:pt idx="4">
                  <c:v>9.8787227789006032E-2</c:v>
                </c:pt>
                <c:pt idx="5">
                  <c:v>9.4984538586800296E-2</c:v>
                </c:pt>
                <c:pt idx="6">
                  <c:v>8.3974168141612834E-2</c:v>
                </c:pt>
                <c:pt idx="7">
                  <c:v>0.10326165304918856</c:v>
                </c:pt>
                <c:pt idx="8">
                  <c:v>7.9621004302195111E-2</c:v>
                </c:pt>
                <c:pt idx="9">
                  <c:v>9.6451104396457835E-2</c:v>
                </c:pt>
                <c:pt idx="10">
                  <c:v>9.7270789469012311E-2</c:v>
                </c:pt>
                <c:pt idx="11">
                  <c:v>9.8542334505970455E-2</c:v>
                </c:pt>
                <c:pt idx="12">
                  <c:v>9.0492123443150801E-2</c:v>
                </c:pt>
                <c:pt idx="13">
                  <c:v>0.10253147363684831</c:v>
                </c:pt>
                <c:pt idx="14">
                  <c:v>9.8604934604669264E-2</c:v>
                </c:pt>
                <c:pt idx="15">
                  <c:v>0.10964672003062785</c:v>
                </c:pt>
                <c:pt idx="16">
                  <c:v>9.7465902305639507E-2</c:v>
                </c:pt>
                <c:pt idx="17">
                  <c:v>0.10390786618789465</c:v>
                </c:pt>
                <c:pt idx="18">
                  <c:v>8.2543276787075695E-2</c:v>
                </c:pt>
                <c:pt idx="19">
                  <c:v>9.7479517050480469E-2</c:v>
                </c:pt>
                <c:pt idx="20">
                  <c:v>0.10080546731073323</c:v>
                </c:pt>
                <c:pt idx="21">
                  <c:v>8.3741453274770686E-2</c:v>
                </c:pt>
                <c:pt idx="22">
                  <c:v>0.10523020790580934</c:v>
                </c:pt>
                <c:pt idx="23">
                  <c:v>0.10271935780868149</c:v>
                </c:pt>
                <c:pt idx="24">
                  <c:v>9.6645815664315265E-2</c:v>
                </c:pt>
                <c:pt idx="25">
                  <c:v>9.048545994498787E-2</c:v>
                </c:pt>
                <c:pt idx="26">
                  <c:v>8.9999037080799149E-2</c:v>
                </c:pt>
                <c:pt idx="27">
                  <c:v>8.7792386517205015E-2</c:v>
                </c:pt>
                <c:pt idx="28">
                  <c:v>9.0787180264920442E-2</c:v>
                </c:pt>
                <c:pt idx="29">
                  <c:v>9.116133590291027E-2</c:v>
                </c:pt>
                <c:pt idx="30">
                  <c:v>9.2926512594457208E-2</c:v>
                </c:pt>
                <c:pt idx="31">
                  <c:v>9.0848816391968276E-2</c:v>
                </c:pt>
                <c:pt idx="32">
                  <c:v>8.6178221394852594E-2</c:v>
                </c:pt>
                <c:pt idx="33">
                  <c:v>8.162435550787471E-2</c:v>
                </c:pt>
                <c:pt idx="34">
                  <c:v>0.1028015459593495</c:v>
                </c:pt>
                <c:pt idx="35">
                  <c:v>9.7790236698108463E-2</c:v>
                </c:pt>
                <c:pt idx="36">
                  <c:v>0.10867422722649152</c:v>
                </c:pt>
                <c:pt idx="37">
                  <c:v>9.6509265865013211E-2</c:v>
                </c:pt>
                <c:pt idx="38">
                  <c:v>0.10113778388860846</c:v>
                </c:pt>
                <c:pt idx="39">
                  <c:v>8.9177079814902999E-2</c:v>
                </c:pt>
                <c:pt idx="40">
                  <c:v>9.1406177390039089E-2</c:v>
                </c:pt>
                <c:pt idx="41">
                  <c:v>9.5049129897490189E-2</c:v>
                </c:pt>
                <c:pt idx="42">
                  <c:v>0.10259903565742889</c:v>
                </c:pt>
                <c:pt idx="43">
                  <c:v>9.4450091837876921E-2</c:v>
                </c:pt>
                <c:pt idx="44">
                  <c:v>9.1551013107833284E-2</c:v>
                </c:pt>
                <c:pt idx="45">
                  <c:v>9.7007673902809718E-2</c:v>
                </c:pt>
                <c:pt idx="46">
                  <c:v>0.10283081851760872</c:v>
                </c:pt>
                <c:pt idx="47">
                  <c:v>9.3900492815638767E-2</c:v>
                </c:pt>
                <c:pt idx="48">
                  <c:v>0.1079712268428175</c:v>
                </c:pt>
                <c:pt idx="49">
                  <c:v>8.7756369906793474E-2</c:v>
                </c:pt>
                <c:pt idx="50">
                  <c:v>8.3907358625120207E-2</c:v>
                </c:pt>
                <c:pt idx="51">
                  <c:v>9.7666107841034494E-2</c:v>
                </c:pt>
                <c:pt idx="52">
                  <c:v>8.7530395045036791E-2</c:v>
                </c:pt>
                <c:pt idx="53">
                  <c:v>9.8303115879380065E-2</c:v>
                </c:pt>
                <c:pt idx="54">
                  <c:v>9.1525447821689351E-2</c:v>
                </c:pt>
                <c:pt idx="55">
                  <c:v>9.8730752997292656E-2</c:v>
                </c:pt>
                <c:pt idx="56">
                  <c:v>8.6881637924223001E-2</c:v>
                </c:pt>
                <c:pt idx="57">
                  <c:v>0.10171998000015724</c:v>
                </c:pt>
                <c:pt idx="58">
                  <c:v>9.8467598526698563E-2</c:v>
                </c:pt>
                <c:pt idx="59">
                  <c:v>7.471897155969473E-2</c:v>
                </c:pt>
                <c:pt idx="60">
                  <c:v>8.438167056234995E-2</c:v>
                </c:pt>
                <c:pt idx="61">
                  <c:v>9.7248462961233142E-2</c:v>
                </c:pt>
                <c:pt idx="62">
                  <c:v>9.2335655142999767E-2</c:v>
                </c:pt>
                <c:pt idx="63">
                  <c:v>7.9314658323502582E-2</c:v>
                </c:pt>
                <c:pt idx="64">
                  <c:v>8.9051594597028091E-2</c:v>
                </c:pt>
                <c:pt idx="65">
                  <c:v>0.10580662507014364</c:v>
                </c:pt>
                <c:pt idx="66">
                  <c:v>8.0675572377025051E-2</c:v>
                </c:pt>
                <c:pt idx="67">
                  <c:v>7.6783565387968586E-2</c:v>
                </c:pt>
                <c:pt idx="68">
                  <c:v>8.5969145025815083E-2</c:v>
                </c:pt>
                <c:pt idx="69">
                  <c:v>0.10633563666801565</c:v>
                </c:pt>
                <c:pt idx="70">
                  <c:v>8.8698659094031754E-2</c:v>
                </c:pt>
                <c:pt idx="71">
                  <c:v>0.10556137553447682</c:v>
                </c:pt>
                <c:pt idx="72">
                  <c:v>0.1027917160499448</c:v>
                </c:pt>
                <c:pt idx="73">
                  <c:v>5.8073503237733762E-2</c:v>
                </c:pt>
                <c:pt idx="74">
                  <c:v>9.5706624904948176E-2</c:v>
                </c:pt>
              </c:numCache>
            </c:numRef>
          </c:val>
          <c:extLst>
            <c:ext xmlns:c16="http://schemas.microsoft.com/office/drawing/2014/chart" uri="{C3380CC4-5D6E-409C-BE32-E72D297353CC}">
              <c16:uniqueId val="{00000001-F684-4E7A-B0DB-890BD2D24ABE}"/>
            </c:ext>
          </c:extLst>
        </c:ser>
        <c:ser>
          <c:idx val="2"/>
          <c:order val="2"/>
          <c:tx>
            <c:strRef>
              <c:f>市区町村別_生活習慣病疾病別の医療費!$Q$3</c:f>
              <c:strCache>
                <c:ptCount val="1"/>
                <c:pt idx="0">
                  <c:v>高血圧性疾患</c:v>
                </c:pt>
              </c:strCache>
            </c:strRef>
          </c:tx>
          <c:invertIfNegative val="0"/>
          <c:cat>
            <c:strRef>
              <c:f>市区町村別_生活習慣病疾病別の医療費!$N$4:$N$78</c:f>
              <c:strCache>
                <c:ptCount val="75"/>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pt idx="74">
                  <c:v>広域連合全体</c:v>
                </c:pt>
              </c:strCache>
            </c:strRef>
          </c:cat>
          <c:val>
            <c:numRef>
              <c:f>市区町村別_生活習慣病疾病別の医療費!$Q$4:$Q$78</c:f>
              <c:numCache>
                <c:formatCode>0.0%</c:formatCode>
                <c:ptCount val="75"/>
                <c:pt idx="0">
                  <c:v>0.1718280644323007</c:v>
                </c:pt>
                <c:pt idx="1">
                  <c:v>0.17085973147420677</c:v>
                </c:pt>
                <c:pt idx="2">
                  <c:v>0.1641568887961006</c:v>
                </c:pt>
                <c:pt idx="3">
                  <c:v>0.17228323972230264</c:v>
                </c:pt>
                <c:pt idx="4">
                  <c:v>0.14758518326083833</c:v>
                </c:pt>
                <c:pt idx="5">
                  <c:v>0.16128729388785112</c:v>
                </c:pt>
                <c:pt idx="6">
                  <c:v>0.1523096701259348</c:v>
                </c:pt>
                <c:pt idx="7">
                  <c:v>0.1800275860749582</c:v>
                </c:pt>
                <c:pt idx="8">
                  <c:v>0.1609914468397709</c:v>
                </c:pt>
                <c:pt idx="9">
                  <c:v>0.1697273460202475</c:v>
                </c:pt>
                <c:pt idx="10">
                  <c:v>0.18107556141226611</c:v>
                </c:pt>
                <c:pt idx="11">
                  <c:v>0.18534733377392701</c:v>
                </c:pt>
                <c:pt idx="12">
                  <c:v>0.18480864930518059</c:v>
                </c:pt>
                <c:pt idx="13">
                  <c:v>0.17678909555002467</c:v>
                </c:pt>
                <c:pt idx="14">
                  <c:v>0.17910911826141029</c:v>
                </c:pt>
                <c:pt idx="15">
                  <c:v>0.18690270006378332</c:v>
                </c:pt>
                <c:pt idx="16">
                  <c:v>0.16966553304390303</c:v>
                </c:pt>
                <c:pt idx="17">
                  <c:v>0.17420220973887882</c:v>
                </c:pt>
                <c:pt idx="18">
                  <c:v>0.18836254988269163</c:v>
                </c:pt>
                <c:pt idx="19">
                  <c:v>0.16551257520917953</c:v>
                </c:pt>
                <c:pt idx="20">
                  <c:v>0.17433661759333804</c:v>
                </c:pt>
                <c:pt idx="21">
                  <c:v>0.15307892319364244</c:v>
                </c:pt>
                <c:pt idx="22">
                  <c:v>0.17339342279590006</c:v>
                </c:pt>
                <c:pt idx="23">
                  <c:v>0.1601685532490992</c:v>
                </c:pt>
                <c:pt idx="24">
                  <c:v>0.15940735887454885</c:v>
                </c:pt>
                <c:pt idx="25">
                  <c:v>0.16712779518996093</c:v>
                </c:pt>
                <c:pt idx="26">
                  <c:v>0.16335209150293017</c:v>
                </c:pt>
                <c:pt idx="27">
                  <c:v>0.16507377259858966</c:v>
                </c:pt>
                <c:pt idx="28">
                  <c:v>0.1743584228262719</c:v>
                </c:pt>
                <c:pt idx="29">
                  <c:v>0.17540241141905683</c:v>
                </c:pt>
                <c:pt idx="30">
                  <c:v>0.15402596312630704</c:v>
                </c:pt>
                <c:pt idx="31">
                  <c:v>0.1751299383496859</c:v>
                </c:pt>
                <c:pt idx="32">
                  <c:v>0.1674908202378706</c:v>
                </c:pt>
                <c:pt idx="33">
                  <c:v>0.16703686562390746</c:v>
                </c:pt>
                <c:pt idx="34">
                  <c:v>0.18123705340478113</c:v>
                </c:pt>
                <c:pt idx="35">
                  <c:v>0.1708808247652619</c:v>
                </c:pt>
                <c:pt idx="36">
                  <c:v>0.18014655780384481</c:v>
                </c:pt>
                <c:pt idx="37">
                  <c:v>0.18376506678113219</c:v>
                </c:pt>
                <c:pt idx="38">
                  <c:v>0.17498256336549806</c:v>
                </c:pt>
                <c:pt idx="39">
                  <c:v>0.18875236127482628</c:v>
                </c:pt>
                <c:pt idx="40">
                  <c:v>0.17431487009475927</c:v>
                </c:pt>
                <c:pt idx="41">
                  <c:v>0.16802047980164775</c:v>
                </c:pt>
                <c:pt idx="42">
                  <c:v>0.16825983901624353</c:v>
                </c:pt>
                <c:pt idx="43">
                  <c:v>0.18443967002227141</c:v>
                </c:pt>
                <c:pt idx="44">
                  <c:v>0.18071457653823719</c:v>
                </c:pt>
                <c:pt idx="45">
                  <c:v>0.18132066328094487</c:v>
                </c:pt>
                <c:pt idx="46">
                  <c:v>0.16715096225683274</c:v>
                </c:pt>
                <c:pt idx="47">
                  <c:v>0.17575468278335335</c:v>
                </c:pt>
                <c:pt idx="48">
                  <c:v>0.20021131292795991</c:v>
                </c:pt>
                <c:pt idx="49">
                  <c:v>0.16876201931268911</c:v>
                </c:pt>
                <c:pt idx="50">
                  <c:v>0.1820507903369408</c:v>
                </c:pt>
                <c:pt idx="51">
                  <c:v>0.17835821990439318</c:v>
                </c:pt>
                <c:pt idx="52">
                  <c:v>0.18890682123502939</c:v>
                </c:pt>
                <c:pt idx="53">
                  <c:v>0.19935949082565668</c:v>
                </c:pt>
                <c:pt idx="54">
                  <c:v>0.16872757349995615</c:v>
                </c:pt>
                <c:pt idx="55">
                  <c:v>0.17103791435039578</c:v>
                </c:pt>
                <c:pt idx="56">
                  <c:v>0.18371022850182578</c:v>
                </c:pt>
                <c:pt idx="57">
                  <c:v>0.19419526028352424</c:v>
                </c:pt>
                <c:pt idx="58">
                  <c:v>0.19527980749165635</c:v>
                </c:pt>
                <c:pt idx="59">
                  <c:v>0.16791442257789899</c:v>
                </c:pt>
                <c:pt idx="60">
                  <c:v>0.16284639304909918</c:v>
                </c:pt>
                <c:pt idx="61">
                  <c:v>0.1769458616909419</c:v>
                </c:pt>
                <c:pt idx="62">
                  <c:v>0.1777754715704114</c:v>
                </c:pt>
                <c:pt idx="63">
                  <c:v>0.16447791950508805</c:v>
                </c:pt>
                <c:pt idx="64">
                  <c:v>0.17898013692301154</c:v>
                </c:pt>
                <c:pt idx="65">
                  <c:v>0.20785363287440781</c:v>
                </c:pt>
                <c:pt idx="66">
                  <c:v>0.14739445333899942</c:v>
                </c:pt>
                <c:pt idx="67">
                  <c:v>0.20256022423920286</c:v>
                </c:pt>
                <c:pt idx="68">
                  <c:v>0.18044394116704798</c:v>
                </c:pt>
                <c:pt idx="69">
                  <c:v>0.19656009157928958</c:v>
                </c:pt>
                <c:pt idx="70">
                  <c:v>0.18360734270722182</c:v>
                </c:pt>
                <c:pt idx="71">
                  <c:v>0.21779159693085548</c:v>
                </c:pt>
                <c:pt idx="72">
                  <c:v>0.2009490467708181</c:v>
                </c:pt>
                <c:pt idx="73">
                  <c:v>0.16116496804717484</c:v>
                </c:pt>
                <c:pt idx="74">
                  <c:v>0.17556945252526326</c:v>
                </c:pt>
              </c:numCache>
            </c:numRef>
          </c:val>
          <c:extLst>
            <c:ext xmlns:c16="http://schemas.microsoft.com/office/drawing/2014/chart" uri="{C3380CC4-5D6E-409C-BE32-E72D297353CC}">
              <c16:uniqueId val="{00000002-F684-4E7A-B0DB-890BD2D24ABE}"/>
            </c:ext>
          </c:extLst>
        </c:ser>
        <c:ser>
          <c:idx val="3"/>
          <c:order val="3"/>
          <c:tx>
            <c:strRef>
              <c:f>市区町村別_生活習慣病疾病別の医療費!$R$3</c:f>
              <c:strCache>
                <c:ptCount val="1"/>
                <c:pt idx="0">
                  <c:v>虚血性心疾患</c:v>
                </c:pt>
              </c:strCache>
            </c:strRef>
          </c:tx>
          <c:invertIfNegative val="0"/>
          <c:cat>
            <c:strRef>
              <c:f>市区町村別_生活習慣病疾病別の医療費!$N$4:$N$78</c:f>
              <c:strCache>
                <c:ptCount val="75"/>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pt idx="74">
                  <c:v>広域連合全体</c:v>
                </c:pt>
              </c:strCache>
            </c:strRef>
          </c:cat>
          <c:val>
            <c:numRef>
              <c:f>市区町村別_生活習慣病疾病別の医療費!$R$4:$R$78</c:f>
              <c:numCache>
                <c:formatCode>0.0%</c:formatCode>
                <c:ptCount val="75"/>
                <c:pt idx="0">
                  <c:v>9.9537616216016617E-2</c:v>
                </c:pt>
                <c:pt idx="1">
                  <c:v>9.6387248269837827E-2</c:v>
                </c:pt>
                <c:pt idx="2">
                  <c:v>0.10953381863836596</c:v>
                </c:pt>
                <c:pt idx="3">
                  <c:v>0.12090024127171871</c:v>
                </c:pt>
                <c:pt idx="4">
                  <c:v>9.8943461533345919E-2</c:v>
                </c:pt>
                <c:pt idx="5">
                  <c:v>9.4080936149592717E-2</c:v>
                </c:pt>
                <c:pt idx="6">
                  <c:v>0.11182151970515813</c:v>
                </c:pt>
                <c:pt idx="7">
                  <c:v>8.9099423628373434E-2</c:v>
                </c:pt>
                <c:pt idx="8">
                  <c:v>0.10468340851991305</c:v>
                </c:pt>
                <c:pt idx="9">
                  <c:v>9.8650587834700668E-2</c:v>
                </c:pt>
                <c:pt idx="10">
                  <c:v>9.6759766350165921E-2</c:v>
                </c:pt>
                <c:pt idx="11">
                  <c:v>9.5049781437138825E-2</c:v>
                </c:pt>
                <c:pt idx="12">
                  <c:v>0.10370607347128977</c:v>
                </c:pt>
                <c:pt idx="13">
                  <c:v>9.4690997526580889E-2</c:v>
                </c:pt>
                <c:pt idx="14">
                  <c:v>8.9038893348365594E-2</c:v>
                </c:pt>
                <c:pt idx="15">
                  <c:v>9.4108115551052127E-2</c:v>
                </c:pt>
                <c:pt idx="16">
                  <c:v>0.11600206871306727</c:v>
                </c:pt>
                <c:pt idx="17">
                  <c:v>9.2885182078190617E-2</c:v>
                </c:pt>
                <c:pt idx="18">
                  <c:v>9.2742803365015961E-2</c:v>
                </c:pt>
                <c:pt idx="19">
                  <c:v>0.11128965157367493</c:v>
                </c:pt>
                <c:pt idx="20">
                  <c:v>9.5849725632126875E-2</c:v>
                </c:pt>
                <c:pt idx="21">
                  <c:v>8.9490494997305908E-2</c:v>
                </c:pt>
                <c:pt idx="22">
                  <c:v>9.9127844217371586E-2</c:v>
                </c:pt>
                <c:pt idx="23">
                  <c:v>9.7573251638755618E-2</c:v>
                </c:pt>
                <c:pt idx="24">
                  <c:v>0.10333810778948915</c:v>
                </c:pt>
                <c:pt idx="25">
                  <c:v>0.10069871534309059</c:v>
                </c:pt>
                <c:pt idx="26">
                  <c:v>0.10163719348694908</c:v>
                </c:pt>
                <c:pt idx="27">
                  <c:v>9.4512431652528386E-2</c:v>
                </c:pt>
                <c:pt idx="28">
                  <c:v>0.102058921680513</c:v>
                </c:pt>
                <c:pt idx="29">
                  <c:v>0.10313487238660078</c:v>
                </c:pt>
                <c:pt idx="30">
                  <c:v>0.10505538296677107</c:v>
                </c:pt>
                <c:pt idx="31">
                  <c:v>9.3606427227288458E-2</c:v>
                </c:pt>
                <c:pt idx="32">
                  <c:v>0.11031742656105012</c:v>
                </c:pt>
                <c:pt idx="33">
                  <c:v>0.10864985989141096</c:v>
                </c:pt>
                <c:pt idx="34">
                  <c:v>0.10264999429849256</c:v>
                </c:pt>
                <c:pt idx="35">
                  <c:v>0.11121843771769677</c:v>
                </c:pt>
                <c:pt idx="36">
                  <c:v>0.11016968104632528</c:v>
                </c:pt>
                <c:pt idx="37">
                  <c:v>9.544650749166525E-2</c:v>
                </c:pt>
                <c:pt idx="38">
                  <c:v>0.10920114377141973</c:v>
                </c:pt>
                <c:pt idx="39">
                  <c:v>9.2414913241137708E-2</c:v>
                </c:pt>
                <c:pt idx="40">
                  <c:v>8.8730789171677177E-2</c:v>
                </c:pt>
                <c:pt idx="41">
                  <c:v>9.9699931583858467E-2</c:v>
                </c:pt>
                <c:pt idx="42">
                  <c:v>0.10335955609505047</c:v>
                </c:pt>
                <c:pt idx="43">
                  <c:v>0.12177554767820006</c:v>
                </c:pt>
                <c:pt idx="44">
                  <c:v>8.3958429719118974E-2</c:v>
                </c:pt>
                <c:pt idx="45">
                  <c:v>9.4045968424196588E-2</c:v>
                </c:pt>
                <c:pt idx="46">
                  <c:v>9.8231373911950179E-2</c:v>
                </c:pt>
                <c:pt idx="47">
                  <c:v>0.10273093186981591</c:v>
                </c:pt>
                <c:pt idx="48">
                  <c:v>7.8505676314243988E-2</c:v>
                </c:pt>
                <c:pt idx="49">
                  <c:v>0.12758930791987738</c:v>
                </c:pt>
                <c:pt idx="50">
                  <c:v>9.5931305987065341E-2</c:v>
                </c:pt>
                <c:pt idx="51">
                  <c:v>0.11111720586602319</c:v>
                </c:pt>
                <c:pt idx="52">
                  <c:v>9.9413084149963402E-2</c:v>
                </c:pt>
                <c:pt idx="53">
                  <c:v>0.11099953338938562</c:v>
                </c:pt>
                <c:pt idx="54">
                  <c:v>0.10511394887710604</c:v>
                </c:pt>
                <c:pt idx="55">
                  <c:v>8.7587240067441022E-2</c:v>
                </c:pt>
                <c:pt idx="56">
                  <c:v>0.11485704299262071</c:v>
                </c:pt>
                <c:pt idx="57">
                  <c:v>0.11561508712522289</c:v>
                </c:pt>
                <c:pt idx="58">
                  <c:v>0.10335476545841524</c:v>
                </c:pt>
                <c:pt idx="59">
                  <c:v>8.7448890188896206E-2</c:v>
                </c:pt>
                <c:pt idx="60">
                  <c:v>0.14982238896222028</c:v>
                </c:pt>
                <c:pt idx="61">
                  <c:v>9.50795392414754E-2</c:v>
                </c:pt>
                <c:pt idx="62">
                  <c:v>7.6011986700638648E-2</c:v>
                </c:pt>
                <c:pt idx="63">
                  <c:v>7.2017361396203433E-2</c:v>
                </c:pt>
                <c:pt idx="64">
                  <c:v>9.7278806622687855E-2</c:v>
                </c:pt>
                <c:pt idx="65">
                  <c:v>0.13666177334114479</c:v>
                </c:pt>
                <c:pt idx="66">
                  <c:v>9.1546379253433466E-2</c:v>
                </c:pt>
                <c:pt idx="67">
                  <c:v>7.2454152842914177E-2</c:v>
                </c:pt>
                <c:pt idx="68">
                  <c:v>0.11031669735234963</c:v>
                </c:pt>
                <c:pt idx="69">
                  <c:v>8.5630690479117463E-2</c:v>
                </c:pt>
                <c:pt idx="70">
                  <c:v>0.10627456571933867</c:v>
                </c:pt>
                <c:pt idx="71">
                  <c:v>9.7478347261182388E-2</c:v>
                </c:pt>
                <c:pt idx="72">
                  <c:v>9.306276864261287E-2</c:v>
                </c:pt>
                <c:pt idx="73">
                  <c:v>9.3859728245174939E-2</c:v>
                </c:pt>
                <c:pt idx="74">
                  <c:v>0.10178072103613513</c:v>
                </c:pt>
              </c:numCache>
            </c:numRef>
          </c:val>
          <c:extLst>
            <c:ext xmlns:c16="http://schemas.microsoft.com/office/drawing/2014/chart" uri="{C3380CC4-5D6E-409C-BE32-E72D297353CC}">
              <c16:uniqueId val="{00000003-F684-4E7A-B0DB-890BD2D24ABE}"/>
            </c:ext>
          </c:extLst>
        </c:ser>
        <c:ser>
          <c:idx val="4"/>
          <c:order val="4"/>
          <c:tx>
            <c:strRef>
              <c:f>市区町村別_生活習慣病疾病別の医療費!$S$3</c:f>
              <c:strCache>
                <c:ptCount val="1"/>
                <c:pt idx="0">
                  <c:v>くも膜下出血</c:v>
                </c:pt>
              </c:strCache>
            </c:strRef>
          </c:tx>
          <c:invertIfNegative val="0"/>
          <c:cat>
            <c:strRef>
              <c:f>市区町村別_生活習慣病疾病別の医療費!$N$4:$N$78</c:f>
              <c:strCache>
                <c:ptCount val="75"/>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pt idx="74">
                  <c:v>広域連合全体</c:v>
                </c:pt>
              </c:strCache>
            </c:strRef>
          </c:cat>
          <c:val>
            <c:numRef>
              <c:f>市区町村別_生活習慣病疾病別の医療費!$S$4:$S$78</c:f>
              <c:numCache>
                <c:formatCode>0.0%</c:formatCode>
                <c:ptCount val="75"/>
                <c:pt idx="0">
                  <c:v>8.532933876856285E-3</c:v>
                </c:pt>
                <c:pt idx="1">
                  <c:v>8.8428032275416329E-3</c:v>
                </c:pt>
                <c:pt idx="2">
                  <c:v>4.9171260229722959E-3</c:v>
                </c:pt>
                <c:pt idx="3">
                  <c:v>1.3175005886743061E-2</c:v>
                </c:pt>
                <c:pt idx="4">
                  <c:v>1.6278060090715033E-2</c:v>
                </c:pt>
                <c:pt idx="5">
                  <c:v>7.733233464432698E-3</c:v>
                </c:pt>
                <c:pt idx="6">
                  <c:v>4.9665391866100615E-3</c:v>
                </c:pt>
                <c:pt idx="7">
                  <c:v>1.4600389686816838E-2</c:v>
                </c:pt>
                <c:pt idx="8">
                  <c:v>9.124354456100341E-3</c:v>
                </c:pt>
                <c:pt idx="9">
                  <c:v>3.1673013966475455E-3</c:v>
                </c:pt>
                <c:pt idx="10">
                  <c:v>8.1853682317121965E-3</c:v>
                </c:pt>
                <c:pt idx="11">
                  <c:v>1.0437182131729696E-2</c:v>
                </c:pt>
                <c:pt idx="12">
                  <c:v>1.1778663260795647E-2</c:v>
                </c:pt>
                <c:pt idx="13">
                  <c:v>5.8518384303294637E-3</c:v>
                </c:pt>
                <c:pt idx="14">
                  <c:v>9.917697105973183E-3</c:v>
                </c:pt>
                <c:pt idx="15">
                  <c:v>3.970952924850597E-3</c:v>
                </c:pt>
                <c:pt idx="16">
                  <c:v>9.547835635394273E-3</c:v>
                </c:pt>
                <c:pt idx="17">
                  <c:v>7.6453870203109474E-3</c:v>
                </c:pt>
                <c:pt idx="18">
                  <c:v>4.7157705584674834E-3</c:v>
                </c:pt>
                <c:pt idx="19">
                  <c:v>1.1534118225546378E-2</c:v>
                </c:pt>
                <c:pt idx="20">
                  <c:v>1.0367658785637114E-2</c:v>
                </c:pt>
                <c:pt idx="21">
                  <c:v>4.3844726004301834E-3</c:v>
                </c:pt>
                <c:pt idx="22">
                  <c:v>1.0053435747557363E-2</c:v>
                </c:pt>
                <c:pt idx="23">
                  <c:v>4.6390729078629898E-3</c:v>
                </c:pt>
                <c:pt idx="24">
                  <c:v>1.0635509542908459E-2</c:v>
                </c:pt>
                <c:pt idx="25">
                  <c:v>1.0501393041485275E-2</c:v>
                </c:pt>
                <c:pt idx="26">
                  <c:v>9.5351808257175923E-3</c:v>
                </c:pt>
                <c:pt idx="27">
                  <c:v>1.1210168757752558E-2</c:v>
                </c:pt>
                <c:pt idx="28">
                  <c:v>1.0394111018244846E-2</c:v>
                </c:pt>
                <c:pt idx="29">
                  <c:v>1.4335265634062941E-2</c:v>
                </c:pt>
                <c:pt idx="30">
                  <c:v>9.5171698079908988E-3</c:v>
                </c:pt>
                <c:pt idx="31">
                  <c:v>8.5366475588755774E-3</c:v>
                </c:pt>
                <c:pt idx="32">
                  <c:v>1.112607441243554E-2</c:v>
                </c:pt>
                <c:pt idx="33">
                  <c:v>1.2141883582220712E-2</c:v>
                </c:pt>
                <c:pt idx="34">
                  <c:v>1.127836608358275E-2</c:v>
                </c:pt>
                <c:pt idx="35">
                  <c:v>2.3539523934766528E-2</c:v>
                </c:pt>
                <c:pt idx="36">
                  <c:v>1.0337842412342048E-2</c:v>
                </c:pt>
                <c:pt idx="37">
                  <c:v>2.1271275700692479E-2</c:v>
                </c:pt>
                <c:pt idx="38">
                  <c:v>8.6880497213802036E-3</c:v>
                </c:pt>
                <c:pt idx="39">
                  <c:v>1.1275537001864353E-2</c:v>
                </c:pt>
                <c:pt idx="40">
                  <c:v>1.0475372335851238E-2</c:v>
                </c:pt>
                <c:pt idx="41">
                  <c:v>1.1376981665724605E-2</c:v>
                </c:pt>
                <c:pt idx="42">
                  <c:v>6.5380058619456385E-3</c:v>
                </c:pt>
                <c:pt idx="43">
                  <c:v>9.0650496144215366E-3</c:v>
                </c:pt>
                <c:pt idx="44">
                  <c:v>1.000915792696189E-2</c:v>
                </c:pt>
                <c:pt idx="45">
                  <c:v>1.4374797886323008E-2</c:v>
                </c:pt>
                <c:pt idx="46">
                  <c:v>1.0907436644803882E-2</c:v>
                </c:pt>
                <c:pt idx="47">
                  <c:v>8.5754645478313008E-3</c:v>
                </c:pt>
                <c:pt idx="48">
                  <c:v>1.5200492081108076E-2</c:v>
                </c:pt>
                <c:pt idx="49">
                  <c:v>1.4126284838271901E-2</c:v>
                </c:pt>
                <c:pt idx="50">
                  <c:v>6.3212266782677129E-3</c:v>
                </c:pt>
                <c:pt idx="51">
                  <c:v>6.0177764815819009E-3</c:v>
                </c:pt>
                <c:pt idx="52">
                  <c:v>1.3985532830546707E-3</c:v>
                </c:pt>
                <c:pt idx="53">
                  <c:v>1.4646215889703385E-2</c:v>
                </c:pt>
                <c:pt idx="54">
                  <c:v>1.2983382172195346E-2</c:v>
                </c:pt>
                <c:pt idx="55">
                  <c:v>7.2931762909536537E-3</c:v>
                </c:pt>
                <c:pt idx="56">
                  <c:v>3.4375382417866965E-3</c:v>
                </c:pt>
                <c:pt idx="57">
                  <c:v>5.3600837416388075E-3</c:v>
                </c:pt>
                <c:pt idx="58">
                  <c:v>1.097004350726348E-2</c:v>
                </c:pt>
                <c:pt idx="59">
                  <c:v>1.4424939211561048E-2</c:v>
                </c:pt>
                <c:pt idx="60">
                  <c:v>1.3648699703118723E-2</c:v>
                </c:pt>
                <c:pt idx="61">
                  <c:v>1.082166449084607E-2</c:v>
                </c:pt>
                <c:pt idx="62">
                  <c:v>7.1567386272523457E-3</c:v>
                </c:pt>
                <c:pt idx="63">
                  <c:v>4.9942265074133787E-3</c:v>
                </c:pt>
                <c:pt idx="64">
                  <c:v>2.0522933245186253E-3</c:v>
                </c:pt>
                <c:pt idx="65">
                  <c:v>1.241198339092079E-2</c:v>
                </c:pt>
                <c:pt idx="66">
                  <c:v>2.1443468861084025E-3</c:v>
                </c:pt>
                <c:pt idx="67">
                  <c:v>4.3070367369893526E-3</c:v>
                </c:pt>
                <c:pt idx="68">
                  <c:v>1.5049702171903006E-2</c:v>
                </c:pt>
                <c:pt idx="69">
                  <c:v>2.8061692687528852E-2</c:v>
                </c:pt>
                <c:pt idx="70">
                  <c:v>2.9253450502197088E-3</c:v>
                </c:pt>
                <c:pt idx="71">
                  <c:v>2.2821929060042604E-2</c:v>
                </c:pt>
                <c:pt idx="72">
                  <c:v>1.7747243962263091E-2</c:v>
                </c:pt>
                <c:pt idx="73">
                  <c:v>1.6481901701479629E-3</c:v>
                </c:pt>
                <c:pt idx="74">
                  <c:v>9.9345219022450703E-3</c:v>
                </c:pt>
              </c:numCache>
            </c:numRef>
          </c:val>
          <c:extLst>
            <c:ext xmlns:c16="http://schemas.microsoft.com/office/drawing/2014/chart" uri="{C3380CC4-5D6E-409C-BE32-E72D297353CC}">
              <c16:uniqueId val="{00000004-F684-4E7A-B0DB-890BD2D24ABE}"/>
            </c:ext>
          </c:extLst>
        </c:ser>
        <c:ser>
          <c:idx val="5"/>
          <c:order val="5"/>
          <c:tx>
            <c:strRef>
              <c:f>市区町村別_生活習慣病疾病別の医療費!$T$3</c:f>
              <c:strCache>
                <c:ptCount val="1"/>
                <c:pt idx="0">
                  <c:v>脳内出血</c:v>
                </c:pt>
              </c:strCache>
            </c:strRef>
          </c:tx>
          <c:invertIfNegative val="0"/>
          <c:cat>
            <c:strRef>
              <c:f>市区町村別_生活習慣病疾病別の医療費!$N$4:$N$78</c:f>
              <c:strCache>
                <c:ptCount val="75"/>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pt idx="74">
                  <c:v>広域連合全体</c:v>
                </c:pt>
              </c:strCache>
            </c:strRef>
          </c:cat>
          <c:val>
            <c:numRef>
              <c:f>市区町村別_生活習慣病疾病別の医療費!$T$4:$T$78</c:f>
              <c:numCache>
                <c:formatCode>0.0%</c:formatCode>
                <c:ptCount val="75"/>
                <c:pt idx="0">
                  <c:v>3.7224972732343167E-2</c:v>
                </c:pt>
                <c:pt idx="1">
                  <c:v>4.8532486779049457E-2</c:v>
                </c:pt>
                <c:pt idx="2">
                  <c:v>1.9902285962653393E-2</c:v>
                </c:pt>
                <c:pt idx="3">
                  <c:v>2.2120754989532861E-2</c:v>
                </c:pt>
                <c:pt idx="4">
                  <c:v>5.2994124431183495E-2</c:v>
                </c:pt>
                <c:pt idx="5">
                  <c:v>3.0050134039449693E-2</c:v>
                </c:pt>
                <c:pt idx="6">
                  <c:v>2.7190971156417762E-2</c:v>
                </c:pt>
                <c:pt idx="7">
                  <c:v>3.693706179585083E-2</c:v>
                </c:pt>
                <c:pt idx="8">
                  <c:v>3.6695653826112118E-2</c:v>
                </c:pt>
                <c:pt idx="9">
                  <c:v>3.6442793518343126E-2</c:v>
                </c:pt>
                <c:pt idx="10">
                  <c:v>4.2161953301221612E-2</c:v>
                </c:pt>
                <c:pt idx="11">
                  <c:v>3.0341219136617335E-2</c:v>
                </c:pt>
                <c:pt idx="12">
                  <c:v>3.6409098194446134E-2</c:v>
                </c:pt>
                <c:pt idx="13">
                  <c:v>3.3648064866020073E-2</c:v>
                </c:pt>
                <c:pt idx="14">
                  <c:v>3.5364152245985256E-2</c:v>
                </c:pt>
                <c:pt idx="15">
                  <c:v>3.4447117768033379E-2</c:v>
                </c:pt>
                <c:pt idx="16">
                  <c:v>5.117215395150837E-2</c:v>
                </c:pt>
                <c:pt idx="17">
                  <c:v>3.5289443397679143E-2</c:v>
                </c:pt>
                <c:pt idx="18">
                  <c:v>3.8545522947275507E-2</c:v>
                </c:pt>
                <c:pt idx="19">
                  <c:v>4.1070776724906811E-2</c:v>
                </c:pt>
                <c:pt idx="20">
                  <c:v>3.1211741051522576E-2</c:v>
                </c:pt>
                <c:pt idx="21">
                  <c:v>4.4949595915090429E-2</c:v>
                </c:pt>
                <c:pt idx="22">
                  <c:v>2.7696268107281086E-2</c:v>
                </c:pt>
                <c:pt idx="23">
                  <c:v>4.4102569151352695E-2</c:v>
                </c:pt>
                <c:pt idx="24">
                  <c:v>5.1886269172270641E-2</c:v>
                </c:pt>
                <c:pt idx="25">
                  <c:v>4.5620472395206578E-2</c:v>
                </c:pt>
                <c:pt idx="26">
                  <c:v>4.5757966044244772E-2</c:v>
                </c:pt>
                <c:pt idx="27">
                  <c:v>4.2136105157731266E-2</c:v>
                </c:pt>
                <c:pt idx="28">
                  <c:v>4.3917559005711447E-2</c:v>
                </c:pt>
                <c:pt idx="29">
                  <c:v>4.966530905379659E-2</c:v>
                </c:pt>
                <c:pt idx="30">
                  <c:v>4.4788039433017193E-2</c:v>
                </c:pt>
                <c:pt idx="31">
                  <c:v>4.7938395821298108E-2</c:v>
                </c:pt>
                <c:pt idx="32">
                  <c:v>4.1771991499797344E-2</c:v>
                </c:pt>
                <c:pt idx="33">
                  <c:v>4.5728267535587938E-2</c:v>
                </c:pt>
                <c:pt idx="34">
                  <c:v>5.4430073813300471E-2</c:v>
                </c:pt>
                <c:pt idx="35">
                  <c:v>4.9738207740931337E-2</c:v>
                </c:pt>
                <c:pt idx="36">
                  <c:v>4.2665888607840548E-2</c:v>
                </c:pt>
                <c:pt idx="37">
                  <c:v>4.9024752608195804E-2</c:v>
                </c:pt>
                <c:pt idx="38">
                  <c:v>4.0220245508601371E-2</c:v>
                </c:pt>
                <c:pt idx="39">
                  <c:v>3.7515811079821798E-2</c:v>
                </c:pt>
                <c:pt idx="40">
                  <c:v>3.705715399605973E-2</c:v>
                </c:pt>
                <c:pt idx="41">
                  <c:v>3.5173201855610216E-2</c:v>
                </c:pt>
                <c:pt idx="42">
                  <c:v>3.9521479845541767E-2</c:v>
                </c:pt>
                <c:pt idx="43">
                  <c:v>3.1650526400843745E-2</c:v>
                </c:pt>
                <c:pt idx="44">
                  <c:v>4.2000926349076269E-2</c:v>
                </c:pt>
                <c:pt idx="45">
                  <c:v>3.4304570122288824E-2</c:v>
                </c:pt>
                <c:pt idx="46">
                  <c:v>3.2630745120193004E-2</c:v>
                </c:pt>
                <c:pt idx="47">
                  <c:v>4.4804915247425005E-2</c:v>
                </c:pt>
                <c:pt idx="48">
                  <c:v>4.0431679221219569E-2</c:v>
                </c:pt>
                <c:pt idx="49">
                  <c:v>2.7818186905595399E-2</c:v>
                </c:pt>
                <c:pt idx="50">
                  <c:v>4.8886273889200714E-2</c:v>
                </c:pt>
                <c:pt idx="51">
                  <c:v>3.9934086572707382E-2</c:v>
                </c:pt>
                <c:pt idx="52">
                  <c:v>3.9619471943153697E-2</c:v>
                </c:pt>
                <c:pt idx="53">
                  <c:v>4.2740043046551573E-2</c:v>
                </c:pt>
                <c:pt idx="54">
                  <c:v>2.6341831167479332E-2</c:v>
                </c:pt>
                <c:pt idx="55">
                  <c:v>3.6511160410831987E-2</c:v>
                </c:pt>
                <c:pt idx="56">
                  <c:v>3.5165162174399474E-2</c:v>
                </c:pt>
                <c:pt idx="57">
                  <c:v>4.0248168230470061E-2</c:v>
                </c:pt>
                <c:pt idx="58">
                  <c:v>3.6424455551274285E-2</c:v>
                </c:pt>
                <c:pt idx="59">
                  <c:v>5.4580219924329397E-2</c:v>
                </c:pt>
                <c:pt idx="60">
                  <c:v>3.7010810934762571E-2</c:v>
                </c:pt>
                <c:pt idx="61">
                  <c:v>3.7887063806124055E-2</c:v>
                </c:pt>
                <c:pt idx="62">
                  <c:v>5.8269943803135237E-2</c:v>
                </c:pt>
                <c:pt idx="63">
                  <c:v>3.6553835003996803E-2</c:v>
                </c:pt>
                <c:pt idx="64">
                  <c:v>4.9515458730771303E-2</c:v>
                </c:pt>
                <c:pt idx="65">
                  <c:v>6.3218065667769982E-2</c:v>
                </c:pt>
                <c:pt idx="66">
                  <c:v>5.9955224400271394E-2</c:v>
                </c:pt>
                <c:pt idx="67">
                  <c:v>1.5050164704089906E-2</c:v>
                </c:pt>
                <c:pt idx="68">
                  <c:v>4.9905163073933903E-2</c:v>
                </c:pt>
                <c:pt idx="69">
                  <c:v>5.8900072667768803E-2</c:v>
                </c:pt>
                <c:pt idx="70">
                  <c:v>7.5273134802727848E-2</c:v>
                </c:pt>
                <c:pt idx="71">
                  <c:v>3.8993386124414685E-2</c:v>
                </c:pt>
                <c:pt idx="72">
                  <c:v>3.803559611140344E-2</c:v>
                </c:pt>
                <c:pt idx="73">
                  <c:v>9.0658025446927998E-2</c:v>
                </c:pt>
                <c:pt idx="74">
                  <c:v>4.0035817078284665E-2</c:v>
                </c:pt>
              </c:numCache>
            </c:numRef>
          </c:val>
          <c:extLst>
            <c:ext xmlns:c16="http://schemas.microsoft.com/office/drawing/2014/chart" uri="{C3380CC4-5D6E-409C-BE32-E72D297353CC}">
              <c16:uniqueId val="{00000005-F684-4E7A-B0DB-890BD2D24ABE}"/>
            </c:ext>
          </c:extLst>
        </c:ser>
        <c:ser>
          <c:idx val="6"/>
          <c:order val="6"/>
          <c:tx>
            <c:strRef>
              <c:f>市区町村別_生活習慣病疾病別の医療費!$U$3</c:f>
              <c:strCache>
                <c:ptCount val="1"/>
                <c:pt idx="0">
                  <c:v>脳梗塞</c:v>
                </c:pt>
              </c:strCache>
            </c:strRef>
          </c:tx>
          <c:invertIfNegative val="0"/>
          <c:cat>
            <c:strRef>
              <c:f>市区町村別_生活習慣病疾病別の医療費!$N$4:$N$78</c:f>
              <c:strCache>
                <c:ptCount val="75"/>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pt idx="74">
                  <c:v>広域連合全体</c:v>
                </c:pt>
              </c:strCache>
            </c:strRef>
          </c:cat>
          <c:val>
            <c:numRef>
              <c:f>市区町村別_生活習慣病疾病別の医療費!$U$4:$U$78</c:f>
              <c:numCache>
                <c:formatCode>0.0%</c:formatCode>
                <c:ptCount val="75"/>
                <c:pt idx="0">
                  <c:v>0.15727318562659037</c:v>
                </c:pt>
                <c:pt idx="1">
                  <c:v>0.13246303522120959</c:v>
                </c:pt>
                <c:pt idx="2">
                  <c:v>0.17219668433478622</c:v>
                </c:pt>
                <c:pt idx="3">
                  <c:v>0.20558660338609641</c:v>
                </c:pt>
                <c:pt idx="4">
                  <c:v>0.15905174559310564</c:v>
                </c:pt>
                <c:pt idx="5">
                  <c:v>0.14916344609865848</c:v>
                </c:pt>
                <c:pt idx="6">
                  <c:v>0.19498876538685472</c:v>
                </c:pt>
                <c:pt idx="7">
                  <c:v>0.15202756434895159</c:v>
                </c:pt>
                <c:pt idx="8">
                  <c:v>0.18325378199120926</c:v>
                </c:pt>
                <c:pt idx="9">
                  <c:v>0.14316646343528294</c:v>
                </c:pt>
                <c:pt idx="10">
                  <c:v>0.14437547218294416</c:v>
                </c:pt>
                <c:pt idx="11">
                  <c:v>0.1551005674766355</c:v>
                </c:pt>
                <c:pt idx="12">
                  <c:v>0.14981771264764507</c:v>
                </c:pt>
                <c:pt idx="13">
                  <c:v>0.14362465942601652</c:v>
                </c:pt>
                <c:pt idx="14">
                  <c:v>0.16030186912860245</c:v>
                </c:pt>
                <c:pt idx="15">
                  <c:v>0.14920938127159128</c:v>
                </c:pt>
                <c:pt idx="16">
                  <c:v>0.1714146394916338</c:v>
                </c:pt>
                <c:pt idx="17">
                  <c:v>0.13779886964526283</c:v>
                </c:pt>
                <c:pt idx="18">
                  <c:v>0.15040950809242093</c:v>
                </c:pt>
                <c:pt idx="19">
                  <c:v>0.15333503723043307</c:v>
                </c:pt>
                <c:pt idx="20">
                  <c:v>0.15659701605795107</c:v>
                </c:pt>
                <c:pt idx="21">
                  <c:v>0.21335003533992916</c:v>
                </c:pt>
                <c:pt idx="22">
                  <c:v>0.12514735572782512</c:v>
                </c:pt>
                <c:pt idx="23">
                  <c:v>0.16204034499806211</c:v>
                </c:pt>
                <c:pt idx="24">
                  <c:v>0.18000172741854828</c:v>
                </c:pt>
                <c:pt idx="25">
                  <c:v>0.17788783691580784</c:v>
                </c:pt>
                <c:pt idx="26">
                  <c:v>0.18791129501496595</c:v>
                </c:pt>
                <c:pt idx="27">
                  <c:v>0.17491767660369356</c:v>
                </c:pt>
                <c:pt idx="28">
                  <c:v>0.16903300039227653</c:v>
                </c:pt>
                <c:pt idx="29">
                  <c:v>0.19851792528689408</c:v>
                </c:pt>
                <c:pt idx="30">
                  <c:v>0.17821233577297771</c:v>
                </c:pt>
                <c:pt idx="31">
                  <c:v>0.16464871919628446</c:v>
                </c:pt>
                <c:pt idx="32">
                  <c:v>0.15597271344164049</c:v>
                </c:pt>
                <c:pt idx="33">
                  <c:v>0.20639952478341025</c:v>
                </c:pt>
                <c:pt idx="34">
                  <c:v>0.1823438768634757</c:v>
                </c:pt>
                <c:pt idx="35">
                  <c:v>0.16946573699621592</c:v>
                </c:pt>
                <c:pt idx="36">
                  <c:v>0.14384246391197783</c:v>
                </c:pt>
                <c:pt idx="37">
                  <c:v>0.18052873758168567</c:v>
                </c:pt>
                <c:pt idx="38">
                  <c:v>0.16278569941102608</c:v>
                </c:pt>
                <c:pt idx="39">
                  <c:v>0.1745679717590338</c:v>
                </c:pt>
                <c:pt idx="40">
                  <c:v>0.13501604282427965</c:v>
                </c:pt>
                <c:pt idx="41">
                  <c:v>0.16873742515364126</c:v>
                </c:pt>
                <c:pt idx="42">
                  <c:v>0.16026542781127712</c:v>
                </c:pt>
                <c:pt idx="43">
                  <c:v>0.11280354440286465</c:v>
                </c:pt>
                <c:pt idx="44">
                  <c:v>0.16168901508755651</c:v>
                </c:pt>
                <c:pt idx="45">
                  <c:v>0.16623043974831986</c:v>
                </c:pt>
                <c:pt idx="46">
                  <c:v>0.14667194250217436</c:v>
                </c:pt>
                <c:pt idx="47">
                  <c:v>0.17837099423799321</c:v>
                </c:pt>
                <c:pt idx="48">
                  <c:v>0.12517758526253162</c:v>
                </c:pt>
                <c:pt idx="49">
                  <c:v>0.15099293160043673</c:v>
                </c:pt>
                <c:pt idx="50">
                  <c:v>0.16840711212494885</c:v>
                </c:pt>
                <c:pt idx="51">
                  <c:v>0.20616656655681972</c:v>
                </c:pt>
                <c:pt idx="52">
                  <c:v>0.13554393310955884</c:v>
                </c:pt>
                <c:pt idx="53">
                  <c:v>0.11371421129488157</c:v>
                </c:pt>
                <c:pt idx="54">
                  <c:v>0.12078544573781823</c:v>
                </c:pt>
                <c:pt idx="55">
                  <c:v>0.14314131899080429</c:v>
                </c:pt>
                <c:pt idx="56">
                  <c:v>0.16026441202057054</c:v>
                </c:pt>
                <c:pt idx="57">
                  <c:v>0.10505887228792746</c:v>
                </c:pt>
                <c:pt idx="58">
                  <c:v>0.13747096044498219</c:v>
                </c:pt>
                <c:pt idx="59">
                  <c:v>0.14385620755452755</c:v>
                </c:pt>
                <c:pt idx="60">
                  <c:v>0.14707821252279252</c:v>
                </c:pt>
                <c:pt idx="61">
                  <c:v>0.147342797417959</c:v>
                </c:pt>
                <c:pt idx="62">
                  <c:v>0.18871735664821504</c:v>
                </c:pt>
                <c:pt idx="63">
                  <c:v>0.16890148638508007</c:v>
                </c:pt>
                <c:pt idx="64">
                  <c:v>0.22451321424698731</c:v>
                </c:pt>
                <c:pt idx="65">
                  <c:v>0.17571853529032516</c:v>
                </c:pt>
                <c:pt idx="66">
                  <c:v>0.20746124681567485</c:v>
                </c:pt>
                <c:pt idx="67">
                  <c:v>0.19252129106202337</c:v>
                </c:pt>
                <c:pt idx="68">
                  <c:v>0.17017422131413676</c:v>
                </c:pt>
                <c:pt idx="69">
                  <c:v>0.14920092822485628</c:v>
                </c:pt>
                <c:pt idx="70">
                  <c:v>0.14391283845524488</c:v>
                </c:pt>
                <c:pt idx="71">
                  <c:v>0.12820479495160406</c:v>
                </c:pt>
                <c:pt idx="72">
                  <c:v>0.13565984637901979</c:v>
                </c:pt>
                <c:pt idx="73">
                  <c:v>0.13544489071678847</c:v>
                </c:pt>
                <c:pt idx="74">
                  <c:v>0.15869836913688706</c:v>
                </c:pt>
              </c:numCache>
            </c:numRef>
          </c:val>
          <c:extLst>
            <c:ext xmlns:c16="http://schemas.microsoft.com/office/drawing/2014/chart" uri="{C3380CC4-5D6E-409C-BE32-E72D297353CC}">
              <c16:uniqueId val="{00000006-F684-4E7A-B0DB-890BD2D24ABE}"/>
            </c:ext>
          </c:extLst>
        </c:ser>
        <c:ser>
          <c:idx val="7"/>
          <c:order val="7"/>
          <c:tx>
            <c:strRef>
              <c:f>市区町村別_生活習慣病疾病別の医療費!$V$3</c:f>
              <c:strCache>
                <c:ptCount val="1"/>
                <c:pt idx="0">
                  <c:v>脳動脈硬化(症)</c:v>
                </c:pt>
              </c:strCache>
            </c:strRef>
          </c:tx>
          <c:invertIfNegative val="0"/>
          <c:cat>
            <c:strRef>
              <c:f>市区町村別_生活習慣病疾病別の医療費!$N$4:$N$78</c:f>
              <c:strCache>
                <c:ptCount val="75"/>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pt idx="74">
                  <c:v>広域連合全体</c:v>
                </c:pt>
              </c:strCache>
            </c:strRef>
          </c:cat>
          <c:val>
            <c:numRef>
              <c:f>市区町村別_生活習慣病疾病別の医療費!$V$4:$V$78</c:f>
              <c:numCache>
                <c:formatCode>0.0%</c:formatCode>
                <c:ptCount val="75"/>
                <c:pt idx="0">
                  <c:v>5.9551691597846076E-4</c:v>
                </c:pt>
                <c:pt idx="1">
                  <c:v>3.8805472249622895E-4</c:v>
                </c:pt>
                <c:pt idx="2">
                  <c:v>1.1366738968182947E-3</c:v>
                </c:pt>
                <c:pt idx="3">
                  <c:v>2.4405994625587625E-3</c:v>
                </c:pt>
                <c:pt idx="4">
                  <c:v>1.5929236386730123E-4</c:v>
                </c:pt>
                <c:pt idx="5">
                  <c:v>4.5892997902682837E-4</c:v>
                </c:pt>
                <c:pt idx="6">
                  <c:v>1.2682902214536962E-4</c:v>
                </c:pt>
                <c:pt idx="7">
                  <c:v>1.5245914113838865E-4</c:v>
                </c:pt>
                <c:pt idx="8">
                  <c:v>1.0611912204594372E-4</c:v>
                </c:pt>
                <c:pt idx="9">
                  <c:v>9.562782956620788E-5</c:v>
                </c:pt>
                <c:pt idx="10">
                  <c:v>9.8333640297376706E-5</c:v>
                </c:pt>
                <c:pt idx="11">
                  <c:v>2.0070782446418499E-4</c:v>
                </c:pt>
                <c:pt idx="12">
                  <c:v>3.8991632474906035E-4</c:v>
                </c:pt>
                <c:pt idx="13">
                  <c:v>2.3993047649540042E-4</c:v>
                </c:pt>
                <c:pt idx="14">
                  <c:v>2.8706953483935996E-4</c:v>
                </c:pt>
                <c:pt idx="15">
                  <c:v>2.7860981490428086E-4</c:v>
                </c:pt>
                <c:pt idx="16">
                  <c:v>7.7597930207919238E-4</c:v>
                </c:pt>
                <c:pt idx="17">
                  <c:v>1.5284628409679786E-4</c:v>
                </c:pt>
                <c:pt idx="18">
                  <c:v>7.8956116596342295E-4</c:v>
                </c:pt>
                <c:pt idx="19">
                  <c:v>3.3777661641519745E-4</c:v>
                </c:pt>
                <c:pt idx="20">
                  <c:v>3.9572903546828303E-4</c:v>
                </c:pt>
                <c:pt idx="21">
                  <c:v>3.4913386675551076E-3</c:v>
                </c:pt>
                <c:pt idx="22">
                  <c:v>5.1754872366293031E-4</c:v>
                </c:pt>
                <c:pt idx="23">
                  <c:v>4.1745249731767463E-4</c:v>
                </c:pt>
                <c:pt idx="24">
                  <c:v>1.3024522940320517E-4</c:v>
                </c:pt>
                <c:pt idx="25">
                  <c:v>5.6524969073106011E-4</c:v>
                </c:pt>
                <c:pt idx="26">
                  <c:v>2.9774696121240068E-4</c:v>
                </c:pt>
                <c:pt idx="27">
                  <c:v>2.9071167285731639E-4</c:v>
                </c:pt>
                <c:pt idx="28">
                  <c:v>1.2850087558595577E-4</c:v>
                </c:pt>
                <c:pt idx="29">
                  <c:v>5.9218640475003467E-4</c:v>
                </c:pt>
                <c:pt idx="30">
                  <c:v>1.0556758040090057E-4</c:v>
                </c:pt>
                <c:pt idx="31">
                  <c:v>1.0475545331696998E-3</c:v>
                </c:pt>
                <c:pt idx="32">
                  <c:v>3.0696022419628923E-3</c:v>
                </c:pt>
                <c:pt idx="33">
                  <c:v>2.5218707673940245E-4</c:v>
                </c:pt>
                <c:pt idx="34">
                  <c:v>1.2392621281357815E-4</c:v>
                </c:pt>
                <c:pt idx="35">
                  <c:v>9.9877776621474634E-4</c:v>
                </c:pt>
                <c:pt idx="36">
                  <c:v>4.6306725406899577E-4</c:v>
                </c:pt>
                <c:pt idx="37">
                  <c:v>5.5623897140587688E-4</c:v>
                </c:pt>
                <c:pt idx="38">
                  <c:v>2.2638664795361722E-4</c:v>
                </c:pt>
                <c:pt idx="39">
                  <c:v>5.1671276109140714E-4</c:v>
                </c:pt>
                <c:pt idx="40">
                  <c:v>1.3035195425266738E-4</c:v>
                </c:pt>
                <c:pt idx="41">
                  <c:v>9.9165555193254262E-5</c:v>
                </c:pt>
                <c:pt idx="42">
                  <c:v>2.0845825523246203E-4</c:v>
                </c:pt>
                <c:pt idx="43">
                  <c:v>1.6941393571118644E-4</c:v>
                </c:pt>
                <c:pt idx="44">
                  <c:v>5.7421641051561828E-5</c:v>
                </c:pt>
                <c:pt idx="45">
                  <c:v>6.5268609002813429E-5</c:v>
                </c:pt>
                <c:pt idx="46">
                  <c:v>2.2952017664154198E-4</c:v>
                </c:pt>
                <c:pt idx="47">
                  <c:v>4.1892138631663829E-4</c:v>
                </c:pt>
                <c:pt idx="48">
                  <c:v>1.0425135415233248E-4</c:v>
                </c:pt>
                <c:pt idx="49">
                  <c:v>1.6803793669622905E-4</c:v>
                </c:pt>
                <c:pt idx="50">
                  <c:v>2.1616873475543191E-4</c:v>
                </c:pt>
                <c:pt idx="51">
                  <c:v>1.3816963541508456E-4</c:v>
                </c:pt>
                <c:pt idx="52">
                  <c:v>7.0814113955816398E-4</c:v>
                </c:pt>
                <c:pt idx="53">
                  <c:v>3.3703753041788533E-4</c:v>
                </c:pt>
                <c:pt idx="54">
                  <c:v>8.440844984333471E-5</c:v>
                </c:pt>
                <c:pt idx="55">
                  <c:v>1.6925088964552472E-4</c:v>
                </c:pt>
                <c:pt idx="56">
                  <c:v>9.9145352226602665E-4</c:v>
                </c:pt>
                <c:pt idx="57">
                  <c:v>3.7463032860322686E-4</c:v>
                </c:pt>
                <c:pt idx="58">
                  <c:v>3.8131145179448107E-4</c:v>
                </c:pt>
                <c:pt idx="59">
                  <c:v>1.0942851691010059E-4</c:v>
                </c:pt>
                <c:pt idx="60">
                  <c:v>9.1965567350525763E-5</c:v>
                </c:pt>
                <c:pt idx="61">
                  <c:v>1.6531644332612338E-4</c:v>
                </c:pt>
                <c:pt idx="62">
                  <c:v>1.9456862571818882E-4</c:v>
                </c:pt>
                <c:pt idx="63">
                  <c:v>8.5071659833977731E-4</c:v>
                </c:pt>
                <c:pt idx="64">
                  <c:v>1.1915784586276817E-4</c:v>
                </c:pt>
                <c:pt idx="65">
                  <c:v>4.0837458388915857E-4</c:v>
                </c:pt>
                <c:pt idx="66">
                  <c:v>2.25014808544393E-4</c:v>
                </c:pt>
                <c:pt idx="67">
                  <c:v>3.595592807735681E-4</c:v>
                </c:pt>
                <c:pt idx="68">
                  <c:v>1.169255527193857E-4</c:v>
                </c:pt>
                <c:pt idx="69">
                  <c:v>0</c:v>
                </c:pt>
                <c:pt idx="70">
                  <c:v>3.3482096433981525E-4</c:v>
                </c:pt>
                <c:pt idx="71">
                  <c:v>7.9154911643308865E-5</c:v>
                </c:pt>
                <c:pt idx="72">
                  <c:v>1.481683308761001E-4</c:v>
                </c:pt>
                <c:pt idx="73">
                  <c:v>1.1485503107149229E-4</c:v>
                </c:pt>
                <c:pt idx="74">
                  <c:v>3.9661783775837703E-4</c:v>
                </c:pt>
              </c:numCache>
            </c:numRef>
          </c:val>
          <c:extLst>
            <c:ext xmlns:c16="http://schemas.microsoft.com/office/drawing/2014/chart" uri="{C3380CC4-5D6E-409C-BE32-E72D297353CC}">
              <c16:uniqueId val="{00000007-F684-4E7A-B0DB-890BD2D24ABE}"/>
            </c:ext>
          </c:extLst>
        </c:ser>
        <c:ser>
          <c:idx val="8"/>
          <c:order val="8"/>
          <c:tx>
            <c:strRef>
              <c:f>市区町村別_生活習慣病疾病別の医療費!$W$3</c:f>
              <c:strCache>
                <c:ptCount val="1"/>
                <c:pt idx="0">
                  <c:v>動脈硬化(症)</c:v>
                </c:pt>
              </c:strCache>
            </c:strRef>
          </c:tx>
          <c:invertIfNegative val="0"/>
          <c:cat>
            <c:strRef>
              <c:f>市区町村別_生活習慣病疾病別の医療費!$N$4:$N$78</c:f>
              <c:strCache>
                <c:ptCount val="75"/>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pt idx="74">
                  <c:v>広域連合全体</c:v>
                </c:pt>
              </c:strCache>
            </c:strRef>
          </c:cat>
          <c:val>
            <c:numRef>
              <c:f>市区町村別_生活習慣病疾病別の医療費!$W$4:$W$78</c:f>
              <c:numCache>
                <c:formatCode>0.0%</c:formatCode>
                <c:ptCount val="75"/>
                <c:pt idx="0">
                  <c:v>2.4741803610927551E-2</c:v>
                </c:pt>
                <c:pt idx="1">
                  <c:v>2.7773432549094833E-2</c:v>
                </c:pt>
                <c:pt idx="2">
                  <c:v>2.3154542716642381E-2</c:v>
                </c:pt>
                <c:pt idx="3">
                  <c:v>1.8287500346271281E-2</c:v>
                </c:pt>
                <c:pt idx="4">
                  <c:v>3.3015331190591697E-2</c:v>
                </c:pt>
                <c:pt idx="5">
                  <c:v>2.2849908255636649E-2</c:v>
                </c:pt>
                <c:pt idx="6">
                  <c:v>3.4638209098917058E-2</c:v>
                </c:pt>
                <c:pt idx="7">
                  <c:v>2.094811451860841E-2</c:v>
                </c:pt>
                <c:pt idx="8">
                  <c:v>2.1677953581003301E-2</c:v>
                </c:pt>
                <c:pt idx="9">
                  <c:v>1.9396074447500602E-2</c:v>
                </c:pt>
                <c:pt idx="10">
                  <c:v>2.0914368529520836E-2</c:v>
                </c:pt>
                <c:pt idx="11">
                  <c:v>1.9975279806801759E-2</c:v>
                </c:pt>
                <c:pt idx="12">
                  <c:v>2.0012725405239427E-2</c:v>
                </c:pt>
                <c:pt idx="13">
                  <c:v>2.6561809138931806E-2</c:v>
                </c:pt>
                <c:pt idx="14">
                  <c:v>2.7281871489790277E-2</c:v>
                </c:pt>
                <c:pt idx="15">
                  <c:v>2.6694547273428612E-2</c:v>
                </c:pt>
                <c:pt idx="16">
                  <c:v>2.732799749330354E-2</c:v>
                </c:pt>
                <c:pt idx="17">
                  <c:v>2.197490495681198E-2</c:v>
                </c:pt>
                <c:pt idx="18">
                  <c:v>2.520788176792832E-2</c:v>
                </c:pt>
                <c:pt idx="19">
                  <c:v>2.7800444221907368E-2</c:v>
                </c:pt>
                <c:pt idx="20">
                  <c:v>3.110046867548073E-2</c:v>
                </c:pt>
                <c:pt idx="21">
                  <c:v>2.3308850491945574E-2</c:v>
                </c:pt>
                <c:pt idx="22">
                  <c:v>2.2977544754774804E-2</c:v>
                </c:pt>
                <c:pt idx="23">
                  <c:v>2.6714524960496776E-2</c:v>
                </c:pt>
                <c:pt idx="24">
                  <c:v>2.5499582945149778E-2</c:v>
                </c:pt>
                <c:pt idx="25">
                  <c:v>2.0554028094455338E-2</c:v>
                </c:pt>
                <c:pt idx="26">
                  <c:v>2.2321451335027147E-2</c:v>
                </c:pt>
                <c:pt idx="27">
                  <c:v>1.6624790444584082E-2</c:v>
                </c:pt>
                <c:pt idx="28">
                  <c:v>1.9010782615871798E-2</c:v>
                </c:pt>
                <c:pt idx="29">
                  <c:v>1.8402076192005623E-2</c:v>
                </c:pt>
                <c:pt idx="30">
                  <c:v>3.1564218348210674E-2</c:v>
                </c:pt>
                <c:pt idx="31">
                  <c:v>1.4674585875198256E-2</c:v>
                </c:pt>
                <c:pt idx="32">
                  <c:v>1.2966543285082045E-2</c:v>
                </c:pt>
                <c:pt idx="33">
                  <c:v>2.3868736360726901E-2</c:v>
                </c:pt>
                <c:pt idx="34">
                  <c:v>1.9243935170547812E-2</c:v>
                </c:pt>
                <c:pt idx="35">
                  <c:v>1.7715882328240139E-2</c:v>
                </c:pt>
                <c:pt idx="36">
                  <c:v>1.7183158217357171E-2</c:v>
                </c:pt>
                <c:pt idx="37">
                  <c:v>2.4714289993178144E-2</c:v>
                </c:pt>
                <c:pt idx="38">
                  <c:v>2.1045145280937816E-2</c:v>
                </c:pt>
                <c:pt idx="39">
                  <c:v>3.3878930063181545E-2</c:v>
                </c:pt>
                <c:pt idx="40">
                  <c:v>2.3773135320213655E-2</c:v>
                </c:pt>
                <c:pt idx="41">
                  <c:v>2.0664148094770553E-2</c:v>
                </c:pt>
                <c:pt idx="42">
                  <c:v>2.4880444280537022E-2</c:v>
                </c:pt>
                <c:pt idx="43">
                  <c:v>3.7530095571417343E-2</c:v>
                </c:pt>
                <c:pt idx="44">
                  <c:v>2.1014287397829921E-2</c:v>
                </c:pt>
                <c:pt idx="45">
                  <c:v>1.6759465770866153E-2</c:v>
                </c:pt>
                <c:pt idx="46">
                  <c:v>1.9946997915207199E-2</c:v>
                </c:pt>
                <c:pt idx="47">
                  <c:v>2.4615366401986361E-2</c:v>
                </c:pt>
                <c:pt idx="48">
                  <c:v>2.3865027374041614E-2</c:v>
                </c:pt>
                <c:pt idx="49">
                  <c:v>2.2951526731302612E-2</c:v>
                </c:pt>
                <c:pt idx="50">
                  <c:v>2.8167517002711865E-2</c:v>
                </c:pt>
                <c:pt idx="51">
                  <c:v>1.4492562816517352E-2</c:v>
                </c:pt>
                <c:pt idx="52">
                  <c:v>3.0928560378519074E-2</c:v>
                </c:pt>
                <c:pt idx="53">
                  <c:v>2.7584374980894236E-2</c:v>
                </c:pt>
                <c:pt idx="54">
                  <c:v>2.5656425812852438E-2</c:v>
                </c:pt>
                <c:pt idx="55">
                  <c:v>1.898878316774661E-2</c:v>
                </c:pt>
                <c:pt idx="56">
                  <c:v>2.7782338427046895E-2</c:v>
                </c:pt>
                <c:pt idx="57">
                  <c:v>3.0028608451544626E-2</c:v>
                </c:pt>
                <c:pt idx="58">
                  <c:v>2.2661363235501508E-2</c:v>
                </c:pt>
                <c:pt idx="59">
                  <c:v>2.0267611994673088E-2</c:v>
                </c:pt>
                <c:pt idx="60">
                  <c:v>2.8361305211917171E-2</c:v>
                </c:pt>
                <c:pt idx="61">
                  <c:v>2.1619095067641422E-2</c:v>
                </c:pt>
                <c:pt idx="62">
                  <c:v>2.5772618312888899E-2</c:v>
                </c:pt>
                <c:pt idx="63">
                  <c:v>1.3614331582840186E-2</c:v>
                </c:pt>
                <c:pt idx="64">
                  <c:v>1.686777980093767E-2</c:v>
                </c:pt>
                <c:pt idx="65">
                  <c:v>1.8189962778505955E-2</c:v>
                </c:pt>
                <c:pt idx="66">
                  <c:v>3.4847509498825514E-2</c:v>
                </c:pt>
                <c:pt idx="67">
                  <c:v>2.3651116841901576E-2</c:v>
                </c:pt>
                <c:pt idx="68">
                  <c:v>2.3390158164545684E-2</c:v>
                </c:pt>
                <c:pt idx="69">
                  <c:v>8.1881937580705264E-3</c:v>
                </c:pt>
                <c:pt idx="70">
                  <c:v>2.1367821801189589E-2</c:v>
                </c:pt>
                <c:pt idx="71">
                  <c:v>1.7492058523467569E-2</c:v>
                </c:pt>
                <c:pt idx="72">
                  <c:v>1.2780809978262173E-2</c:v>
                </c:pt>
                <c:pt idx="73">
                  <c:v>8.9973268114198948E-3</c:v>
                </c:pt>
                <c:pt idx="74">
                  <c:v>2.3209007187265783E-2</c:v>
                </c:pt>
              </c:numCache>
            </c:numRef>
          </c:val>
          <c:extLst>
            <c:ext xmlns:c16="http://schemas.microsoft.com/office/drawing/2014/chart" uri="{C3380CC4-5D6E-409C-BE32-E72D297353CC}">
              <c16:uniqueId val="{00000008-F684-4E7A-B0DB-890BD2D24ABE}"/>
            </c:ext>
          </c:extLst>
        </c:ser>
        <c:ser>
          <c:idx val="9"/>
          <c:order val="9"/>
          <c:tx>
            <c:strRef>
              <c:f>市区町村別_生活習慣病疾病別の医療費!$X$3</c:f>
              <c:strCache>
                <c:ptCount val="1"/>
                <c:pt idx="0">
                  <c:v>腎不全</c:v>
                </c:pt>
              </c:strCache>
            </c:strRef>
          </c:tx>
          <c:invertIfNegative val="0"/>
          <c:cat>
            <c:strRef>
              <c:f>市区町村別_生活習慣病疾病別の医療費!$N$4:$N$78</c:f>
              <c:strCache>
                <c:ptCount val="75"/>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pt idx="74">
                  <c:v>広域連合全体</c:v>
                </c:pt>
              </c:strCache>
            </c:strRef>
          </c:cat>
          <c:val>
            <c:numRef>
              <c:f>市区町村別_生活習慣病疾病別の医療費!$X$4:$X$78</c:f>
              <c:numCache>
                <c:formatCode>0.0%</c:formatCode>
                <c:ptCount val="75"/>
                <c:pt idx="0">
                  <c:v>0.25308969037020279</c:v>
                </c:pt>
                <c:pt idx="1">
                  <c:v>0.27037245367289131</c:v>
                </c:pt>
                <c:pt idx="2">
                  <c:v>0.25588777016371311</c:v>
                </c:pt>
                <c:pt idx="3">
                  <c:v>0.19750660488722346</c:v>
                </c:pt>
                <c:pt idx="4">
                  <c:v>0.24997393103403948</c:v>
                </c:pt>
                <c:pt idx="5">
                  <c:v>0.29134102634916664</c:v>
                </c:pt>
                <c:pt idx="6">
                  <c:v>0.24762230582446337</c:v>
                </c:pt>
                <c:pt idx="7">
                  <c:v>0.24835252970714378</c:v>
                </c:pt>
                <c:pt idx="8">
                  <c:v>0.26271639709846972</c:v>
                </c:pt>
                <c:pt idx="9">
                  <c:v>0.25656602272320572</c:v>
                </c:pt>
                <c:pt idx="10">
                  <c:v>0.25106014982150104</c:v>
                </c:pt>
                <c:pt idx="11">
                  <c:v>0.2600730784050565</c:v>
                </c:pt>
                <c:pt idx="12">
                  <c:v>0.25578177467330021</c:v>
                </c:pt>
                <c:pt idx="13">
                  <c:v>0.26198575269473584</c:v>
                </c:pt>
                <c:pt idx="14">
                  <c:v>0.23852978748392403</c:v>
                </c:pt>
                <c:pt idx="15">
                  <c:v>0.2440685350181955</c:v>
                </c:pt>
                <c:pt idx="16">
                  <c:v>0.21759565782223844</c:v>
                </c:pt>
                <c:pt idx="17">
                  <c:v>0.29194356704896773</c:v>
                </c:pt>
                <c:pt idx="18">
                  <c:v>0.26217401412768798</c:v>
                </c:pt>
                <c:pt idx="19">
                  <c:v>0.2371791533873924</c:v>
                </c:pt>
                <c:pt idx="20">
                  <c:v>0.24998959285791111</c:v>
                </c:pt>
                <c:pt idx="21">
                  <c:v>0.24166788578900772</c:v>
                </c:pt>
                <c:pt idx="22">
                  <c:v>0.28382012942294815</c:v>
                </c:pt>
                <c:pt idx="23">
                  <c:v>0.24926475494245232</c:v>
                </c:pt>
                <c:pt idx="24">
                  <c:v>0.22069645425708387</c:v>
                </c:pt>
                <c:pt idx="25">
                  <c:v>0.23996574492859027</c:v>
                </c:pt>
                <c:pt idx="26">
                  <c:v>0.23636462999011143</c:v>
                </c:pt>
                <c:pt idx="27">
                  <c:v>0.25705911436497508</c:v>
                </c:pt>
                <c:pt idx="28">
                  <c:v>0.23652403177966669</c:v>
                </c:pt>
                <c:pt idx="29">
                  <c:v>0.20071175869090405</c:v>
                </c:pt>
                <c:pt idx="30">
                  <c:v>0.23746265878333186</c:v>
                </c:pt>
                <c:pt idx="31">
                  <c:v>0.26362379190414326</c:v>
                </c:pt>
                <c:pt idx="32">
                  <c:v>0.25937353010778647</c:v>
                </c:pt>
                <c:pt idx="33">
                  <c:v>0.22903816352416428</c:v>
                </c:pt>
                <c:pt idx="34">
                  <c:v>0.19243484773217961</c:v>
                </c:pt>
                <c:pt idx="35">
                  <c:v>0.21395716890202904</c:v>
                </c:pt>
                <c:pt idx="36">
                  <c:v>0.22576632262447752</c:v>
                </c:pt>
                <c:pt idx="37">
                  <c:v>0.19084957611735021</c:v>
                </c:pt>
                <c:pt idx="38">
                  <c:v>0.21310434408046655</c:v>
                </c:pt>
                <c:pt idx="39">
                  <c:v>0.225020587822817</c:v>
                </c:pt>
                <c:pt idx="40">
                  <c:v>0.2845143926942596</c:v>
                </c:pt>
                <c:pt idx="41">
                  <c:v>0.24463470682191993</c:v>
                </c:pt>
                <c:pt idx="42">
                  <c:v>0.21360001886640806</c:v>
                </c:pt>
                <c:pt idx="43">
                  <c:v>0.24314953840271314</c:v>
                </c:pt>
                <c:pt idx="44">
                  <c:v>0.24519009428888694</c:v>
                </c:pt>
                <c:pt idx="45">
                  <c:v>0.24290737517447644</c:v>
                </c:pt>
                <c:pt idx="46">
                  <c:v>0.25972407535324649</c:v>
                </c:pt>
                <c:pt idx="47">
                  <c:v>0.21228206439731634</c:v>
                </c:pt>
                <c:pt idx="48">
                  <c:v>0.24806648695833794</c:v>
                </c:pt>
                <c:pt idx="49">
                  <c:v>0.24958505434611825</c:v>
                </c:pt>
                <c:pt idx="50">
                  <c:v>0.23377437773273985</c:v>
                </c:pt>
                <c:pt idx="51">
                  <c:v>0.19923164991429329</c:v>
                </c:pt>
                <c:pt idx="52">
                  <c:v>0.25454754364581295</c:v>
                </c:pt>
                <c:pt idx="53">
                  <c:v>0.2297908161855618</c:v>
                </c:pt>
                <c:pt idx="54">
                  <c:v>0.29892998684336103</c:v>
                </c:pt>
                <c:pt idx="55">
                  <c:v>0.26790780730453845</c:v>
                </c:pt>
                <c:pt idx="56">
                  <c:v>0.23827347621756084</c:v>
                </c:pt>
                <c:pt idx="57">
                  <c:v>0.25390416379824104</c:v>
                </c:pt>
                <c:pt idx="58">
                  <c:v>0.22861380977112827</c:v>
                </c:pt>
                <c:pt idx="59">
                  <c:v>0.29312109734767972</c:v>
                </c:pt>
                <c:pt idx="60">
                  <c:v>0.22186449717229853</c:v>
                </c:pt>
                <c:pt idx="61">
                  <c:v>0.25214355175679459</c:v>
                </c:pt>
                <c:pt idx="62">
                  <c:v>0.22011996690013313</c:v>
                </c:pt>
                <c:pt idx="63">
                  <c:v>0.31694600953448099</c:v>
                </c:pt>
                <c:pt idx="64">
                  <c:v>0.20472115952000805</c:v>
                </c:pt>
                <c:pt idx="65">
                  <c:v>0.11558583427390218</c:v>
                </c:pt>
                <c:pt idx="66">
                  <c:v>0.2225579308753167</c:v>
                </c:pt>
                <c:pt idx="67">
                  <c:v>0.27644644652715411</c:v>
                </c:pt>
                <c:pt idx="68">
                  <c:v>0.19714416777000682</c:v>
                </c:pt>
                <c:pt idx="69">
                  <c:v>0.2121153495174499</c:v>
                </c:pt>
                <c:pt idx="70">
                  <c:v>0.22988538894347943</c:v>
                </c:pt>
                <c:pt idx="71">
                  <c:v>0.23306266393291067</c:v>
                </c:pt>
                <c:pt idx="72">
                  <c:v>0.22992363784226988</c:v>
                </c:pt>
                <c:pt idx="73">
                  <c:v>0.3339425036608562</c:v>
                </c:pt>
                <c:pt idx="74">
                  <c:v>0.24029931139643987</c:v>
                </c:pt>
              </c:numCache>
            </c:numRef>
          </c:val>
          <c:extLst>
            <c:ext xmlns:c16="http://schemas.microsoft.com/office/drawing/2014/chart" uri="{C3380CC4-5D6E-409C-BE32-E72D297353CC}">
              <c16:uniqueId val="{00000009-F684-4E7A-B0DB-890BD2D24ABE}"/>
            </c:ext>
          </c:extLst>
        </c:ser>
        <c:dLbls>
          <c:showLegendKey val="0"/>
          <c:showVal val="0"/>
          <c:showCatName val="0"/>
          <c:showSerName val="0"/>
          <c:showPercent val="0"/>
          <c:showBubbleSize val="0"/>
        </c:dLbls>
        <c:gapWidth val="150"/>
        <c:overlap val="100"/>
        <c:axId val="456630784"/>
        <c:axId val="453144512"/>
      </c:barChart>
      <c:catAx>
        <c:axId val="456630784"/>
        <c:scaling>
          <c:orientation val="maxMin"/>
        </c:scaling>
        <c:delete val="0"/>
        <c:axPos val="l"/>
        <c:numFmt formatCode="General" sourceLinked="0"/>
        <c:majorTickMark val="out"/>
        <c:minorTickMark val="none"/>
        <c:tickLblPos val="nextTo"/>
        <c:crossAx val="453144512"/>
        <c:crosses val="autoZero"/>
        <c:auto val="1"/>
        <c:lblAlgn val="ctr"/>
        <c:lblOffset val="100"/>
        <c:noMultiLvlLbl val="0"/>
      </c:catAx>
      <c:valAx>
        <c:axId val="453144512"/>
        <c:scaling>
          <c:orientation val="minMax"/>
          <c:max val="1"/>
        </c:scaling>
        <c:delete val="0"/>
        <c:axPos val="t"/>
        <c:majorGridlines>
          <c:spPr>
            <a:ln>
              <a:solidFill>
                <a:srgbClr val="D9D9D9"/>
              </a:solidFill>
            </a:ln>
          </c:spPr>
        </c:majorGridlines>
        <c:title>
          <c:tx>
            <c:rich>
              <a:bodyPr/>
              <a:lstStyle/>
              <a:p>
                <a:pPr>
                  <a:defRPr/>
                </a:pPr>
                <a:r>
                  <a:rPr lang="en-US" altLang="ja-JP"/>
                  <a:t>(%)</a:t>
                </a:r>
                <a:endParaRPr lang="ja-JP" altLang="en-US"/>
              </a:p>
            </c:rich>
          </c:tx>
          <c:layout>
            <c:manualLayout>
              <c:xMode val="edge"/>
              <c:yMode val="edge"/>
              <c:x val="0.93534098292870227"/>
              <c:y val="1.6638535236625514E-2"/>
            </c:manualLayout>
          </c:layout>
          <c:overlay val="0"/>
        </c:title>
        <c:numFmt formatCode="0.0%" sourceLinked="1"/>
        <c:majorTickMark val="out"/>
        <c:minorTickMark val="none"/>
        <c:tickLblPos val="nextTo"/>
        <c:crossAx val="456630784"/>
        <c:crosses val="autoZero"/>
        <c:crossBetween val="between"/>
      </c:valAx>
    </c:plotArea>
    <c:legend>
      <c:legendPos val="t"/>
      <c:layout>
        <c:manualLayout>
          <c:xMode val="edge"/>
          <c:yMode val="edge"/>
          <c:x val="8.6248006379585337E-2"/>
          <c:y val="6.1246141975308645E-3"/>
          <c:w val="0.85376055880441848"/>
          <c:h val="3.5385802469135801E-2"/>
        </c:manualLayout>
      </c:layout>
      <c:overlay val="0"/>
      <c:txPr>
        <a:bodyPr/>
        <a:lstStyle/>
        <a:p>
          <a:pPr>
            <a:defRPr sz="900"/>
          </a:pPr>
          <a:endParaRPr lang="ja-JP"/>
        </a:p>
      </c:txPr>
    </c:legend>
    <c:plotVisOnly val="1"/>
    <c:dispBlanksAs val="gap"/>
    <c:showDLblsOverMax val="0"/>
  </c:chart>
  <c:txPr>
    <a:bodyPr/>
    <a:lstStyle/>
    <a:p>
      <a:pPr>
        <a:defRPr>
          <a:latin typeface="ＭＳ 明朝" panose="02020609040205080304" pitchFamily="17" charset="-128"/>
          <a:ea typeface="ＭＳ 明朝" panose="02020609040205080304" pitchFamily="17" charset="-128"/>
        </a:defRPr>
      </a:pPr>
      <a:endParaRPr lang="ja-JP"/>
    </a:p>
  </c:txPr>
  <c:printSettings>
    <c:headerFooter/>
    <c:pageMargins b="0.75" l="0.7" r="0.7" t="0.75" header="0.3" footer="0.3"/>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464734299516907"/>
          <c:y val="7.9407769756184382E-2"/>
          <c:w val="0.76944420289855076"/>
          <c:h val="0.87505610210905349"/>
        </c:manualLayout>
      </c:layout>
      <c:barChart>
        <c:barDir val="bar"/>
        <c:grouping val="clustered"/>
        <c:varyColors val="0"/>
        <c:ser>
          <c:idx val="0"/>
          <c:order val="0"/>
          <c:tx>
            <c:strRef>
              <c:f>地区別_年齢調整糖尿病医療費!$I$3</c:f>
              <c:strCache>
                <c:ptCount val="1"/>
                <c:pt idx="0">
                  <c:v>年齢調整後被保険者一人当たりの糖尿病医療費</c:v>
                </c:pt>
              </c:strCache>
            </c:strRef>
          </c:tx>
          <c:spPr>
            <a:solidFill>
              <a:schemeClr val="accent1">
                <a:lumMod val="75000"/>
              </a:schemeClr>
            </a:solidFill>
            <a:ln>
              <a:noFill/>
            </a:ln>
          </c:spPr>
          <c:invertIfNegative val="0"/>
          <c:dLbls>
            <c:dLbl>
              <c:idx val="9"/>
              <c:layout>
                <c:manualLayout>
                  <c:x val="1.875479945655384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3D7-49A7-9530-E68E9ADADFEF}"/>
                </c:ext>
              </c:extLst>
            </c:dLbl>
            <c:dLbl>
              <c:idx val="10"/>
              <c:layout>
                <c:manualLayout>
                  <c:x val="2.813219918483076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3D7-49A7-9530-E68E9ADADFEF}"/>
                </c:ext>
              </c:extLst>
            </c:dLbl>
            <c:dLbl>
              <c:idx val="11"/>
              <c:layout>
                <c:manualLayout>
                  <c:x val="8.439659755449229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3D7-49A7-9530-E68E9ADADFEF}"/>
                </c:ext>
              </c:extLst>
            </c:dLbl>
            <c:dLbl>
              <c:idx val="12"/>
              <c:layout>
                <c:manualLayout>
                  <c:x val="2.813219918483076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3D7-49A7-9530-E68E9ADADFEF}"/>
                </c:ext>
              </c:extLst>
            </c:dLbl>
            <c:dLbl>
              <c:idx val="14"/>
              <c:layout>
                <c:manualLayout>
                  <c:x val="2.438123929351999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3D7-49A7-9530-E68E9ADADFEF}"/>
                </c:ext>
              </c:extLst>
            </c:dLbl>
            <c:dLbl>
              <c:idx val="25"/>
              <c:layout>
                <c:manualLayout>
                  <c:x val="3.844733888593537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3D7-49A7-9530-E68E9ADADFEF}"/>
                </c:ext>
              </c:extLst>
            </c:dLbl>
            <c:dLbl>
              <c:idx val="26"/>
              <c:layout>
                <c:manualLayout>
                  <c:x val="2.625671923917537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3D7-49A7-9530-E68E9ADADFEF}"/>
                </c:ext>
              </c:extLst>
            </c:dLbl>
            <c:dLbl>
              <c:idx val="27"/>
              <c:layout>
                <c:manualLayout>
                  <c:x val="3.46963789946246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3D7-49A7-9530-E68E9ADADFEF}"/>
                </c:ext>
              </c:extLst>
            </c:dLbl>
            <c:dLbl>
              <c:idx val="29"/>
              <c:layout>
                <c:manualLayout>
                  <c:x val="7.501919782621537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3D7-49A7-9530-E68E9ADADFEF}"/>
                </c:ext>
              </c:extLst>
            </c:dLbl>
            <c:dLbl>
              <c:idx val="31"/>
              <c:layout>
                <c:manualLayout>
                  <c:x val="1.875479945655384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3D7-49A7-9530-E68E9ADADFEF}"/>
                </c:ext>
              </c:extLst>
            </c:dLbl>
            <c:dLbl>
              <c:idx val="33"/>
              <c:layout>
                <c:manualLayout>
                  <c:x val="2.813219918483076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3D7-49A7-9530-E68E9ADADFEF}"/>
                </c:ext>
              </c:extLst>
            </c:dLbl>
            <c:dLbl>
              <c:idx val="36"/>
              <c:layout>
                <c:manualLayout>
                  <c:x val="2.531897926634768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3D7-49A7-9530-E68E9ADADFEF}"/>
                </c:ext>
              </c:extLst>
            </c:dLbl>
            <c:dLbl>
              <c:idx val="37"/>
              <c:layout>
                <c:manualLayout>
                  <c:x val="4.876247858703999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3D7-49A7-9530-E68E9ADADFEF}"/>
                </c:ext>
              </c:extLst>
            </c:dLbl>
            <c:dLbl>
              <c:idx val="38"/>
              <c:layout>
                <c:manualLayout>
                  <c:x val="4.594925866855691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3D7-49A7-9530-E68E9ADADFEF}"/>
                </c:ext>
              </c:extLst>
            </c:dLbl>
            <c:dLbl>
              <c:idx val="39"/>
              <c:layout>
                <c:manualLayout>
                  <c:x val="1.687931951089845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3D7-49A7-9530-E68E9ADADFEF}"/>
                </c:ext>
              </c:extLst>
            </c:dLbl>
            <c:dLbl>
              <c:idx val="40"/>
              <c:layout>
                <c:manualLayout>
                  <c:x val="-2.813219918483076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3D7-49A7-9530-E68E9ADADFEF}"/>
                </c:ext>
              </c:extLst>
            </c:dLbl>
            <c:dLbl>
              <c:idx val="41"/>
              <c:layout>
                <c:manualLayout>
                  <c:x val="2.156801937503691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3D7-49A7-9530-E68E9ADADFEF}"/>
                </c:ext>
              </c:extLst>
            </c:dLbl>
            <c:dLbl>
              <c:idx val="42"/>
              <c:layout>
                <c:manualLayout>
                  <c:x val="4.782473861421229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3D7-49A7-9530-E68E9ADADFEF}"/>
                </c:ext>
              </c:extLst>
            </c:dLbl>
            <c:dLbl>
              <c:idx val="43"/>
              <c:layout>
                <c:manualLayout>
                  <c:x val="5.251343847835075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3D7-49A7-9530-E68E9ADADFEF}"/>
                </c:ext>
              </c:extLst>
            </c:dLbl>
            <c:dLbl>
              <c:idx val="44"/>
              <c:layout>
                <c:manualLayout>
                  <c:x val="2.531897926634768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3D7-49A7-9530-E68E9ADADFEF}"/>
                </c:ext>
              </c:extLst>
            </c:dLbl>
            <c:dLbl>
              <c:idx val="45"/>
              <c:layout>
                <c:manualLayout>
                  <c:x val="8.439659755449229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03D7-49A7-9530-E68E9ADADFEF}"/>
                </c:ext>
              </c:extLst>
            </c:dLbl>
            <c:dLbl>
              <c:idx val="47"/>
              <c:layout>
                <c:manualLayout>
                  <c:x val="2.438123929351999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03D7-49A7-9530-E68E9ADADFEF}"/>
                </c:ext>
              </c:extLst>
            </c:dLbl>
            <c:dLbl>
              <c:idx val="49"/>
              <c:layout>
                <c:manualLayout>
                  <c:x val="3.46963789946246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03D7-49A7-9530-E68E9ADADFEF}"/>
                </c:ext>
              </c:extLst>
            </c:dLbl>
            <c:dLbl>
              <c:idx val="51"/>
              <c:layout>
                <c:manualLayout>
                  <c:x val="1.875479945655384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03D7-49A7-9530-E68E9ADADFEF}"/>
                </c:ext>
              </c:extLst>
            </c:dLbl>
            <c:dLbl>
              <c:idx val="52"/>
              <c:layout>
                <c:manualLayout>
                  <c:x val="1.031513970110461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03D7-49A7-9530-E68E9ADADFEF}"/>
                </c:ext>
              </c:extLst>
            </c:dLbl>
            <c:dLbl>
              <c:idx val="56"/>
              <c:layout>
                <c:manualLayout>
                  <c:x val="-5.626439836966153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03D7-49A7-9530-E68E9ADADFEF}"/>
                </c:ext>
              </c:extLst>
            </c:dLbl>
            <c:numFmt formatCode="#,##0_ "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地区別_年齢調整糖尿病医療費!$C$5:$C$12</c:f>
              <c:strCache>
                <c:ptCount val="8"/>
                <c:pt idx="0">
                  <c:v>豊能医療圏</c:v>
                </c:pt>
                <c:pt idx="1">
                  <c:v>三島医療圏</c:v>
                </c:pt>
                <c:pt idx="2">
                  <c:v>北河内医療圏</c:v>
                </c:pt>
                <c:pt idx="3">
                  <c:v>中河内医療圏</c:v>
                </c:pt>
                <c:pt idx="4">
                  <c:v>南河内医療圏</c:v>
                </c:pt>
                <c:pt idx="5">
                  <c:v>堺市医療圏</c:v>
                </c:pt>
                <c:pt idx="6">
                  <c:v>泉州医療圏</c:v>
                </c:pt>
                <c:pt idx="7">
                  <c:v>大阪市医療圏</c:v>
                </c:pt>
              </c:strCache>
            </c:strRef>
          </c:cat>
          <c:val>
            <c:numRef>
              <c:f>地区別_年齢調整糖尿病医療費!$E$5:$E$12</c:f>
              <c:numCache>
                <c:formatCode>#,##0_ </c:formatCode>
                <c:ptCount val="8"/>
                <c:pt idx="0">
                  <c:v>28192.5598914201</c:v>
                </c:pt>
                <c:pt idx="1">
                  <c:v>28364.532297527301</c:v>
                </c:pt>
                <c:pt idx="2">
                  <c:v>28520.587727367401</c:v>
                </c:pt>
                <c:pt idx="3">
                  <c:v>28383.789974394</c:v>
                </c:pt>
                <c:pt idx="4">
                  <c:v>28338.863626068702</c:v>
                </c:pt>
                <c:pt idx="5">
                  <c:v>28492.6851926411</c:v>
                </c:pt>
                <c:pt idx="6">
                  <c:v>28492.865250505802</c:v>
                </c:pt>
                <c:pt idx="7">
                  <c:v>28366.716102168699</c:v>
                </c:pt>
              </c:numCache>
            </c:numRef>
          </c:val>
          <c:extLst>
            <c:ext xmlns:c16="http://schemas.microsoft.com/office/drawing/2014/chart" uri="{C3380CC4-5D6E-409C-BE32-E72D297353CC}">
              <c16:uniqueId val="{0000001A-03D7-49A7-9530-E68E9ADADFEF}"/>
            </c:ext>
          </c:extLst>
        </c:ser>
        <c:dLbls>
          <c:showLegendKey val="0"/>
          <c:showVal val="0"/>
          <c:showCatName val="0"/>
          <c:showSerName val="0"/>
          <c:showPercent val="0"/>
          <c:showBubbleSize val="0"/>
        </c:dLbls>
        <c:gapWidth val="150"/>
        <c:axId val="456633856"/>
        <c:axId val="453146816"/>
      </c:barChart>
      <c:scatterChart>
        <c:scatterStyle val="lineMarker"/>
        <c:varyColors val="0"/>
        <c:ser>
          <c:idx val="1"/>
          <c:order val="1"/>
          <c:tx>
            <c:strRef>
              <c:f>地区別_年齢調整糖尿病医療費!$B$13</c:f>
              <c:strCache>
                <c:ptCount val="1"/>
                <c:pt idx="0">
                  <c:v>広域連合全体</c:v>
                </c:pt>
              </c:strCache>
            </c:strRef>
          </c:tx>
          <c:spPr>
            <a:ln w="28575">
              <a:solidFill>
                <a:srgbClr val="BE4B48"/>
              </a:solidFill>
            </a:ln>
          </c:spPr>
          <c:marker>
            <c:symbol val="none"/>
          </c:marker>
          <c:dLbls>
            <c:dLbl>
              <c:idx val="0"/>
              <c:layout>
                <c:manualLayout>
                  <c:x val="-0.12588105726872248"/>
                  <c:y val="-0.85948752572016462"/>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782F-4C6A-9D9C-1BF1028D5E18}"/>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地区別_年齢調整糖尿病医療費!$I$5:$I$12</c:f>
              <c:numCache>
                <c:formatCode>#,##0_ </c:formatCode>
                <c:ptCount val="8"/>
                <c:pt idx="0">
                  <c:v>28404.250414715501</c:v>
                </c:pt>
                <c:pt idx="1">
                  <c:v>28404.250414715501</c:v>
                </c:pt>
                <c:pt idx="2">
                  <c:v>28404.250414715501</c:v>
                </c:pt>
                <c:pt idx="3">
                  <c:v>28404.250414715501</c:v>
                </c:pt>
                <c:pt idx="4">
                  <c:v>28404.250414715501</c:v>
                </c:pt>
                <c:pt idx="5">
                  <c:v>28404.250414715501</c:v>
                </c:pt>
                <c:pt idx="6">
                  <c:v>28404.250414715501</c:v>
                </c:pt>
                <c:pt idx="7">
                  <c:v>28404.250414715501</c:v>
                </c:pt>
              </c:numCache>
            </c:numRef>
          </c:xVal>
          <c:yVal>
            <c:numRef>
              <c:f>地区別_年齢調整糖尿病医療費!$J$5:$J$12</c:f>
              <c:numCache>
                <c:formatCode>#,##0_ </c:formatCode>
                <c:ptCount val="8"/>
                <c:pt idx="0">
                  <c:v>0</c:v>
                </c:pt>
                <c:pt idx="1">
                  <c:v>0</c:v>
                </c:pt>
                <c:pt idx="2">
                  <c:v>0</c:v>
                </c:pt>
                <c:pt idx="3">
                  <c:v>0</c:v>
                </c:pt>
                <c:pt idx="4">
                  <c:v>0</c:v>
                </c:pt>
                <c:pt idx="5">
                  <c:v>0</c:v>
                </c:pt>
                <c:pt idx="6">
                  <c:v>0</c:v>
                </c:pt>
                <c:pt idx="7">
                  <c:v>999</c:v>
                </c:pt>
              </c:numCache>
            </c:numRef>
          </c:yVal>
          <c:smooth val="0"/>
          <c:extLst>
            <c:ext xmlns:c16="http://schemas.microsoft.com/office/drawing/2014/chart" uri="{C3380CC4-5D6E-409C-BE32-E72D297353CC}">
              <c16:uniqueId val="{0000001B-03D7-49A7-9530-E68E9ADADFEF}"/>
            </c:ext>
          </c:extLst>
        </c:ser>
        <c:dLbls>
          <c:showLegendKey val="0"/>
          <c:showVal val="0"/>
          <c:showCatName val="0"/>
          <c:showSerName val="0"/>
          <c:showPercent val="0"/>
          <c:showBubbleSize val="0"/>
        </c:dLbls>
        <c:axId val="453147968"/>
        <c:axId val="453147392"/>
      </c:scatterChart>
      <c:catAx>
        <c:axId val="456633856"/>
        <c:scaling>
          <c:orientation val="maxMin"/>
        </c:scaling>
        <c:delete val="0"/>
        <c:axPos val="l"/>
        <c:numFmt formatCode="General" sourceLinked="0"/>
        <c:majorTickMark val="none"/>
        <c:minorTickMark val="none"/>
        <c:tickLblPos val="nextTo"/>
        <c:spPr>
          <a:ln>
            <a:solidFill>
              <a:srgbClr val="7F7F7F"/>
            </a:solidFill>
          </a:ln>
        </c:spPr>
        <c:crossAx val="453146816"/>
        <c:crosses val="autoZero"/>
        <c:auto val="1"/>
        <c:lblAlgn val="ctr"/>
        <c:lblOffset val="100"/>
        <c:noMultiLvlLbl val="0"/>
      </c:catAx>
      <c:valAx>
        <c:axId val="453146816"/>
        <c:scaling>
          <c:orientation val="minMax"/>
          <c:max val="35000"/>
          <c:min val="0"/>
        </c:scaling>
        <c:delete val="0"/>
        <c:axPos val="t"/>
        <c:majorGridlines>
          <c:spPr>
            <a:ln>
              <a:solidFill>
                <a:srgbClr val="D9D9D9"/>
              </a:solidFill>
            </a:ln>
          </c:spPr>
        </c:majorGridlines>
        <c:title>
          <c:tx>
            <c:rich>
              <a:bodyPr/>
              <a:lstStyle/>
              <a:p>
                <a:pPr>
                  <a:defRPr/>
                </a:pPr>
                <a:r>
                  <a:rPr lang="en-US"/>
                  <a:t>(</a:t>
                </a:r>
                <a:r>
                  <a:rPr lang="ja-JP"/>
                  <a:t>円</a:t>
                </a:r>
                <a:r>
                  <a:rPr lang="en-US"/>
                  <a:t>)</a:t>
                </a:r>
                <a:endParaRPr lang="ja-JP"/>
              </a:p>
            </c:rich>
          </c:tx>
          <c:layout>
            <c:manualLayout>
              <c:xMode val="edge"/>
              <c:yMode val="edge"/>
              <c:x val="0.88624008810572696"/>
              <c:y val="2.6390737525720166E-2"/>
            </c:manualLayout>
          </c:layout>
          <c:overlay val="0"/>
        </c:title>
        <c:numFmt formatCode="#,##0_ " sourceLinked="0"/>
        <c:majorTickMark val="out"/>
        <c:minorTickMark val="none"/>
        <c:tickLblPos val="nextTo"/>
        <c:spPr>
          <a:ln>
            <a:solidFill>
              <a:srgbClr val="7F7F7F"/>
            </a:solidFill>
          </a:ln>
        </c:spPr>
        <c:crossAx val="456633856"/>
        <c:crosses val="autoZero"/>
        <c:crossBetween val="between"/>
      </c:valAx>
      <c:valAx>
        <c:axId val="453147392"/>
        <c:scaling>
          <c:orientation val="minMax"/>
          <c:max val="50"/>
          <c:min val="0"/>
        </c:scaling>
        <c:delete val="1"/>
        <c:axPos val="r"/>
        <c:numFmt formatCode="#,##0_ " sourceLinked="1"/>
        <c:majorTickMark val="out"/>
        <c:minorTickMark val="none"/>
        <c:tickLblPos val="nextTo"/>
        <c:crossAx val="453147968"/>
        <c:crosses val="max"/>
        <c:crossBetween val="midCat"/>
      </c:valAx>
      <c:valAx>
        <c:axId val="453147968"/>
        <c:scaling>
          <c:orientation val="minMax"/>
        </c:scaling>
        <c:delete val="1"/>
        <c:axPos val="b"/>
        <c:numFmt formatCode="#,##0_ " sourceLinked="1"/>
        <c:majorTickMark val="out"/>
        <c:minorTickMark val="none"/>
        <c:tickLblPos val="nextTo"/>
        <c:crossAx val="453147392"/>
        <c:crosses val="autoZero"/>
        <c:crossBetween val="midCat"/>
      </c:valAx>
      <c:spPr>
        <a:ln>
          <a:solidFill>
            <a:srgbClr val="7F7F7F"/>
          </a:solidFill>
        </a:ln>
      </c:spPr>
    </c:plotArea>
    <c:legend>
      <c:legendPos val="r"/>
      <c:layout>
        <c:manualLayout>
          <c:xMode val="edge"/>
          <c:yMode val="edge"/>
          <c:x val="0.17252727568078444"/>
          <c:y val="1.2600679816983661E-2"/>
          <c:w val="0.61498862897985707"/>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157971014492754"/>
          <c:y val="7.9407769756184382E-2"/>
          <c:w val="0.77251183574879223"/>
          <c:h val="0.8760768711419753"/>
        </c:manualLayout>
      </c:layout>
      <c:barChart>
        <c:barDir val="bar"/>
        <c:grouping val="clustered"/>
        <c:varyColors val="0"/>
        <c:ser>
          <c:idx val="0"/>
          <c:order val="0"/>
          <c:tx>
            <c:strRef>
              <c:f>地区別_年齢調整糖尿病医療費!$H$3</c:f>
              <c:strCache>
                <c:ptCount val="1"/>
                <c:pt idx="0">
                  <c:v>年齢調整前被保険者一人当たりの糖尿病医療費</c:v>
                </c:pt>
              </c:strCache>
            </c:strRef>
          </c:tx>
          <c:spPr>
            <a:solidFill>
              <a:schemeClr val="accent3">
                <a:lumMod val="60000"/>
                <a:lumOff val="40000"/>
              </a:schemeClr>
            </a:solidFill>
            <a:ln>
              <a:noFill/>
            </a:ln>
          </c:spPr>
          <c:invertIfNegative val="0"/>
          <c:dLbls>
            <c:dLbl>
              <c:idx val="0"/>
              <c:layout>
                <c:manualLayout>
                  <c:x val="4.1960352422907486E-2"/>
                  <c:y val="8.0375514403292187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4C1-4DD0-9954-2C0845146A22}"/>
                </c:ext>
              </c:extLst>
            </c:dLbl>
            <c:dLbl>
              <c:idx val="2"/>
              <c:layout>
                <c:manualLayout>
                  <c:x val="1.2432697014194811E-2"/>
                  <c:y val="7.4855531010117556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4C1-4DD0-9954-2C0845146A22}"/>
                </c:ext>
              </c:extLst>
            </c:dLbl>
            <c:dLbl>
              <c:idx val="4"/>
              <c:layout>
                <c:manualLayout>
                  <c:x val="3.5911334489533542E-2"/>
                  <c:y val="1.020934835065925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4C1-4DD0-9954-2C0845146A22}"/>
                </c:ext>
              </c:extLst>
            </c:dLbl>
            <c:dLbl>
              <c:idx val="5"/>
              <c:layout>
                <c:manualLayout>
                  <c:x val="3.6078732761197219E-2"/>
                  <c:y val="-1.020688272152779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4C1-4DD0-9954-2C0845146A22}"/>
                </c:ext>
              </c:extLst>
            </c:dLbl>
            <c:dLbl>
              <c:idx val="6"/>
              <c:layout>
                <c:manualLayout>
                  <c:x val="2.331130690161527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4C1-4DD0-9954-2C0845146A22}"/>
                </c:ext>
              </c:extLst>
            </c:dLbl>
            <c:dLbl>
              <c:idx val="9"/>
              <c:layout>
                <c:manualLayout>
                  <c:x val="1.875479945655384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3D7-49A7-9530-E68E9ADADFEF}"/>
                </c:ext>
              </c:extLst>
            </c:dLbl>
            <c:dLbl>
              <c:idx val="10"/>
              <c:layout>
                <c:manualLayout>
                  <c:x val="2.813219918483076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3D7-49A7-9530-E68E9ADADFEF}"/>
                </c:ext>
              </c:extLst>
            </c:dLbl>
            <c:dLbl>
              <c:idx val="11"/>
              <c:layout>
                <c:manualLayout>
                  <c:x val="8.439659755449229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3D7-49A7-9530-E68E9ADADFEF}"/>
                </c:ext>
              </c:extLst>
            </c:dLbl>
            <c:dLbl>
              <c:idx val="12"/>
              <c:layout>
                <c:manualLayout>
                  <c:x val="2.813219918483076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3D7-49A7-9530-E68E9ADADFEF}"/>
                </c:ext>
              </c:extLst>
            </c:dLbl>
            <c:dLbl>
              <c:idx val="14"/>
              <c:layout>
                <c:manualLayout>
                  <c:x val="2.438123929351999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3D7-49A7-9530-E68E9ADADFEF}"/>
                </c:ext>
              </c:extLst>
            </c:dLbl>
            <c:dLbl>
              <c:idx val="25"/>
              <c:layout>
                <c:manualLayout>
                  <c:x val="3.844733888593537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3D7-49A7-9530-E68E9ADADFEF}"/>
                </c:ext>
              </c:extLst>
            </c:dLbl>
            <c:dLbl>
              <c:idx val="26"/>
              <c:layout>
                <c:manualLayout>
                  <c:x val="2.625671923917537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3D7-49A7-9530-E68E9ADADFEF}"/>
                </c:ext>
              </c:extLst>
            </c:dLbl>
            <c:dLbl>
              <c:idx val="27"/>
              <c:layout>
                <c:manualLayout>
                  <c:x val="3.46963789946246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3D7-49A7-9530-E68E9ADADFEF}"/>
                </c:ext>
              </c:extLst>
            </c:dLbl>
            <c:dLbl>
              <c:idx val="29"/>
              <c:layout>
                <c:manualLayout>
                  <c:x val="7.501919782621537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3D7-49A7-9530-E68E9ADADFEF}"/>
                </c:ext>
              </c:extLst>
            </c:dLbl>
            <c:dLbl>
              <c:idx val="31"/>
              <c:layout>
                <c:manualLayout>
                  <c:x val="1.875479945655384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3D7-49A7-9530-E68E9ADADFEF}"/>
                </c:ext>
              </c:extLst>
            </c:dLbl>
            <c:dLbl>
              <c:idx val="33"/>
              <c:layout>
                <c:manualLayout>
                  <c:x val="2.813219918483076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3D7-49A7-9530-E68E9ADADFEF}"/>
                </c:ext>
              </c:extLst>
            </c:dLbl>
            <c:dLbl>
              <c:idx val="36"/>
              <c:layout>
                <c:manualLayout>
                  <c:x val="2.531897926634768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3D7-49A7-9530-E68E9ADADFEF}"/>
                </c:ext>
              </c:extLst>
            </c:dLbl>
            <c:dLbl>
              <c:idx val="37"/>
              <c:layout>
                <c:manualLayout>
                  <c:x val="4.876247858703999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3D7-49A7-9530-E68E9ADADFEF}"/>
                </c:ext>
              </c:extLst>
            </c:dLbl>
            <c:dLbl>
              <c:idx val="38"/>
              <c:layout>
                <c:manualLayout>
                  <c:x val="4.594925866855691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3D7-49A7-9530-E68E9ADADFEF}"/>
                </c:ext>
              </c:extLst>
            </c:dLbl>
            <c:dLbl>
              <c:idx val="39"/>
              <c:layout>
                <c:manualLayout>
                  <c:x val="1.687931951089845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3D7-49A7-9530-E68E9ADADFEF}"/>
                </c:ext>
              </c:extLst>
            </c:dLbl>
            <c:dLbl>
              <c:idx val="40"/>
              <c:layout>
                <c:manualLayout>
                  <c:x val="-2.813219918483076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3D7-49A7-9530-E68E9ADADFEF}"/>
                </c:ext>
              </c:extLst>
            </c:dLbl>
            <c:dLbl>
              <c:idx val="41"/>
              <c:layout>
                <c:manualLayout>
                  <c:x val="2.156801937503691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3D7-49A7-9530-E68E9ADADFEF}"/>
                </c:ext>
              </c:extLst>
            </c:dLbl>
            <c:dLbl>
              <c:idx val="42"/>
              <c:layout>
                <c:manualLayout>
                  <c:x val="4.782473861421229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3D7-49A7-9530-E68E9ADADFEF}"/>
                </c:ext>
              </c:extLst>
            </c:dLbl>
            <c:dLbl>
              <c:idx val="43"/>
              <c:layout>
                <c:manualLayout>
                  <c:x val="5.251343847835075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3D7-49A7-9530-E68E9ADADFEF}"/>
                </c:ext>
              </c:extLst>
            </c:dLbl>
            <c:dLbl>
              <c:idx val="44"/>
              <c:layout>
                <c:manualLayout>
                  <c:x val="2.531897926634768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3D7-49A7-9530-E68E9ADADFEF}"/>
                </c:ext>
              </c:extLst>
            </c:dLbl>
            <c:dLbl>
              <c:idx val="45"/>
              <c:layout>
                <c:manualLayout>
                  <c:x val="8.439659755449229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03D7-49A7-9530-E68E9ADADFEF}"/>
                </c:ext>
              </c:extLst>
            </c:dLbl>
            <c:dLbl>
              <c:idx val="47"/>
              <c:layout>
                <c:manualLayout>
                  <c:x val="2.438123929351999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03D7-49A7-9530-E68E9ADADFEF}"/>
                </c:ext>
              </c:extLst>
            </c:dLbl>
            <c:dLbl>
              <c:idx val="49"/>
              <c:layout>
                <c:manualLayout>
                  <c:x val="3.46963789946246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03D7-49A7-9530-E68E9ADADFEF}"/>
                </c:ext>
              </c:extLst>
            </c:dLbl>
            <c:dLbl>
              <c:idx val="51"/>
              <c:layout>
                <c:manualLayout>
                  <c:x val="1.875479945655384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03D7-49A7-9530-E68E9ADADFEF}"/>
                </c:ext>
              </c:extLst>
            </c:dLbl>
            <c:dLbl>
              <c:idx val="52"/>
              <c:layout>
                <c:manualLayout>
                  <c:x val="1.031513970110461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03D7-49A7-9530-E68E9ADADFEF}"/>
                </c:ext>
              </c:extLst>
            </c:dLbl>
            <c:dLbl>
              <c:idx val="56"/>
              <c:layout>
                <c:manualLayout>
                  <c:x val="-5.626439836966153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03D7-49A7-9530-E68E9ADADFEF}"/>
                </c:ext>
              </c:extLst>
            </c:dLbl>
            <c:numFmt formatCode="#,##0_ "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地区別_年齢調整糖尿病医療費!$C$5:$C$12</c:f>
              <c:strCache>
                <c:ptCount val="8"/>
                <c:pt idx="0">
                  <c:v>豊能医療圏</c:v>
                </c:pt>
                <c:pt idx="1">
                  <c:v>三島医療圏</c:v>
                </c:pt>
                <c:pt idx="2">
                  <c:v>北河内医療圏</c:v>
                </c:pt>
                <c:pt idx="3">
                  <c:v>中河内医療圏</c:v>
                </c:pt>
                <c:pt idx="4">
                  <c:v>南河内医療圏</c:v>
                </c:pt>
                <c:pt idx="5">
                  <c:v>堺市医療圏</c:v>
                </c:pt>
                <c:pt idx="6">
                  <c:v>泉州医療圏</c:v>
                </c:pt>
                <c:pt idx="7">
                  <c:v>大阪市医療圏</c:v>
                </c:pt>
              </c:strCache>
            </c:strRef>
          </c:cat>
          <c:val>
            <c:numRef>
              <c:f>地区別_年齢調整糖尿病医療費!$D$5:$D$12</c:f>
              <c:numCache>
                <c:formatCode>#,##0_ </c:formatCode>
                <c:ptCount val="8"/>
                <c:pt idx="0">
                  <c:v>26335.503118616401</c:v>
                </c:pt>
                <c:pt idx="1">
                  <c:v>29366.322204436299</c:v>
                </c:pt>
                <c:pt idx="2">
                  <c:v>27671.963477772799</c:v>
                </c:pt>
                <c:pt idx="3">
                  <c:v>28513.099820194198</c:v>
                </c:pt>
                <c:pt idx="4">
                  <c:v>26636.413983029801</c:v>
                </c:pt>
                <c:pt idx="5">
                  <c:v>26727.5234934498</c:v>
                </c:pt>
                <c:pt idx="6">
                  <c:v>27230.616202414101</c:v>
                </c:pt>
                <c:pt idx="7">
                  <c:v>29389.946427126499</c:v>
                </c:pt>
              </c:numCache>
            </c:numRef>
          </c:val>
          <c:extLst>
            <c:ext xmlns:c16="http://schemas.microsoft.com/office/drawing/2014/chart" uri="{C3380CC4-5D6E-409C-BE32-E72D297353CC}">
              <c16:uniqueId val="{0000001A-03D7-49A7-9530-E68E9ADADFEF}"/>
            </c:ext>
          </c:extLst>
        </c:ser>
        <c:dLbls>
          <c:showLegendKey val="0"/>
          <c:showVal val="0"/>
          <c:showCatName val="0"/>
          <c:showSerName val="0"/>
          <c:showPercent val="0"/>
          <c:showBubbleSize val="0"/>
        </c:dLbls>
        <c:gapWidth val="150"/>
        <c:axId val="457270784"/>
        <c:axId val="456664768"/>
      </c:barChart>
      <c:scatterChart>
        <c:scatterStyle val="lineMarker"/>
        <c:varyColors val="0"/>
        <c:ser>
          <c:idx val="1"/>
          <c:order val="1"/>
          <c:tx>
            <c:strRef>
              <c:f>地区別_年齢調整糖尿病医療費!$B$13</c:f>
              <c:strCache>
                <c:ptCount val="1"/>
                <c:pt idx="0">
                  <c:v>広域連合全体</c:v>
                </c:pt>
              </c:strCache>
            </c:strRef>
          </c:tx>
          <c:spPr>
            <a:ln w="28575">
              <a:solidFill>
                <a:srgbClr val="BE4B48"/>
              </a:solidFill>
            </a:ln>
          </c:spPr>
          <c:marker>
            <c:symbol val="none"/>
          </c:marker>
          <c:dLbls>
            <c:dLbl>
              <c:idx val="0"/>
              <c:layout>
                <c:manualLayout>
                  <c:x val="-0.12898923152227118"/>
                  <c:y val="-0.85948752572016462"/>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53E8-456E-ABF4-8A454BE51207}"/>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地区別_年齢調整糖尿病医療費!$H$5:$H$12</c:f>
              <c:numCache>
                <c:formatCode>#,##0_ </c:formatCode>
                <c:ptCount val="8"/>
                <c:pt idx="0">
                  <c:v>28404.250414715501</c:v>
                </c:pt>
                <c:pt idx="1">
                  <c:v>28404.250414715501</c:v>
                </c:pt>
                <c:pt idx="2">
                  <c:v>28404.250414715501</c:v>
                </c:pt>
                <c:pt idx="3">
                  <c:v>28404.250414715501</c:v>
                </c:pt>
                <c:pt idx="4">
                  <c:v>28404.250414715501</c:v>
                </c:pt>
                <c:pt idx="5">
                  <c:v>28404.250414715501</c:v>
                </c:pt>
                <c:pt idx="6">
                  <c:v>28404.250414715501</c:v>
                </c:pt>
                <c:pt idx="7">
                  <c:v>28404.250414715501</c:v>
                </c:pt>
              </c:numCache>
            </c:numRef>
          </c:xVal>
          <c:yVal>
            <c:numRef>
              <c:f>地区別_年齢調整糖尿病医療費!$J$5:$J$12</c:f>
              <c:numCache>
                <c:formatCode>#,##0_ </c:formatCode>
                <c:ptCount val="8"/>
                <c:pt idx="0">
                  <c:v>0</c:v>
                </c:pt>
                <c:pt idx="1">
                  <c:v>0</c:v>
                </c:pt>
                <c:pt idx="2">
                  <c:v>0</c:v>
                </c:pt>
                <c:pt idx="3">
                  <c:v>0</c:v>
                </c:pt>
                <c:pt idx="4">
                  <c:v>0</c:v>
                </c:pt>
                <c:pt idx="5">
                  <c:v>0</c:v>
                </c:pt>
                <c:pt idx="6">
                  <c:v>0</c:v>
                </c:pt>
                <c:pt idx="7">
                  <c:v>999</c:v>
                </c:pt>
              </c:numCache>
            </c:numRef>
          </c:yVal>
          <c:smooth val="0"/>
          <c:extLst>
            <c:ext xmlns:c16="http://schemas.microsoft.com/office/drawing/2014/chart" uri="{C3380CC4-5D6E-409C-BE32-E72D297353CC}">
              <c16:uniqueId val="{0000001B-03D7-49A7-9530-E68E9ADADFEF}"/>
            </c:ext>
          </c:extLst>
        </c:ser>
        <c:dLbls>
          <c:showLegendKey val="0"/>
          <c:showVal val="0"/>
          <c:showCatName val="0"/>
          <c:showSerName val="0"/>
          <c:showPercent val="0"/>
          <c:showBubbleSize val="0"/>
        </c:dLbls>
        <c:axId val="456665920"/>
        <c:axId val="456665344"/>
      </c:scatterChart>
      <c:catAx>
        <c:axId val="457270784"/>
        <c:scaling>
          <c:orientation val="maxMin"/>
        </c:scaling>
        <c:delete val="0"/>
        <c:axPos val="l"/>
        <c:numFmt formatCode="General" sourceLinked="0"/>
        <c:majorTickMark val="none"/>
        <c:minorTickMark val="none"/>
        <c:tickLblPos val="nextTo"/>
        <c:spPr>
          <a:ln>
            <a:solidFill>
              <a:srgbClr val="7F7F7F"/>
            </a:solidFill>
          </a:ln>
        </c:spPr>
        <c:crossAx val="456664768"/>
        <c:crosses val="autoZero"/>
        <c:auto val="1"/>
        <c:lblAlgn val="ctr"/>
        <c:lblOffset val="100"/>
        <c:noMultiLvlLbl val="0"/>
      </c:catAx>
      <c:valAx>
        <c:axId val="456664768"/>
        <c:scaling>
          <c:orientation val="minMax"/>
          <c:min val="0"/>
        </c:scaling>
        <c:delete val="0"/>
        <c:axPos val="t"/>
        <c:majorGridlines>
          <c:spPr>
            <a:ln>
              <a:solidFill>
                <a:srgbClr val="D9D9D9"/>
              </a:solidFill>
            </a:ln>
          </c:spPr>
        </c:majorGridlines>
        <c:title>
          <c:tx>
            <c:rich>
              <a:bodyPr/>
              <a:lstStyle/>
              <a:p>
                <a:pPr>
                  <a:defRPr/>
                </a:pPr>
                <a:r>
                  <a:rPr lang="en-US"/>
                  <a:t>(</a:t>
                </a:r>
                <a:r>
                  <a:rPr lang="ja-JP"/>
                  <a:t>円</a:t>
                </a:r>
                <a:r>
                  <a:rPr lang="en-US"/>
                  <a:t>)</a:t>
                </a:r>
                <a:endParaRPr lang="ja-JP"/>
              </a:p>
            </c:rich>
          </c:tx>
          <c:layout>
            <c:manualLayout>
              <c:xMode val="edge"/>
              <c:yMode val="edge"/>
              <c:x val="0.89090234948605007"/>
              <c:y val="2.5369968492798354E-2"/>
            </c:manualLayout>
          </c:layout>
          <c:overlay val="0"/>
        </c:title>
        <c:numFmt formatCode="#,##0_ " sourceLinked="0"/>
        <c:majorTickMark val="out"/>
        <c:minorTickMark val="none"/>
        <c:tickLblPos val="nextTo"/>
        <c:spPr>
          <a:ln>
            <a:solidFill>
              <a:srgbClr val="7F7F7F"/>
            </a:solidFill>
          </a:ln>
        </c:spPr>
        <c:crossAx val="457270784"/>
        <c:crosses val="autoZero"/>
        <c:crossBetween val="between"/>
      </c:valAx>
      <c:valAx>
        <c:axId val="456665344"/>
        <c:scaling>
          <c:orientation val="minMax"/>
          <c:max val="50"/>
          <c:min val="0"/>
        </c:scaling>
        <c:delete val="1"/>
        <c:axPos val="r"/>
        <c:numFmt formatCode="#,##0_ " sourceLinked="1"/>
        <c:majorTickMark val="out"/>
        <c:minorTickMark val="none"/>
        <c:tickLblPos val="nextTo"/>
        <c:crossAx val="456665920"/>
        <c:crosses val="max"/>
        <c:crossBetween val="midCat"/>
      </c:valAx>
      <c:valAx>
        <c:axId val="456665920"/>
        <c:scaling>
          <c:orientation val="minMax"/>
        </c:scaling>
        <c:delete val="1"/>
        <c:axPos val="b"/>
        <c:numFmt formatCode="#,##0_ " sourceLinked="1"/>
        <c:majorTickMark val="out"/>
        <c:minorTickMark val="none"/>
        <c:tickLblPos val="nextTo"/>
        <c:crossAx val="456665344"/>
        <c:crosses val="autoZero"/>
        <c:crossBetween val="midCat"/>
      </c:valAx>
      <c:spPr>
        <a:ln>
          <a:solidFill>
            <a:srgbClr val="7F7F7F"/>
          </a:solidFill>
        </a:ln>
      </c:spPr>
    </c:plotArea>
    <c:legend>
      <c:legendPos val="r"/>
      <c:layout>
        <c:manualLayout>
          <c:xMode val="edge"/>
          <c:yMode val="edge"/>
          <c:x val="0.17252727568078444"/>
          <c:y val="1.2600679816983661E-2"/>
          <c:w val="0.61498862897985707"/>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851207729468598"/>
          <c:y val="7.9407769756184382E-2"/>
          <c:w val="0.77557946859903382"/>
          <c:h val="0.87357261123971197"/>
        </c:manualLayout>
      </c:layout>
      <c:barChart>
        <c:barDir val="bar"/>
        <c:grouping val="clustered"/>
        <c:varyColors val="0"/>
        <c:ser>
          <c:idx val="0"/>
          <c:order val="0"/>
          <c:tx>
            <c:strRef>
              <c:f>市区町村別_年齢調整糖尿病医療費!$I$3:$I$4</c:f>
              <c:strCache>
                <c:ptCount val="2"/>
                <c:pt idx="0">
                  <c:v>年齢調整後被保険者一人当たりの糖尿病医療費</c:v>
                </c:pt>
              </c:strCache>
            </c:strRef>
          </c:tx>
          <c:spPr>
            <a:solidFill>
              <a:schemeClr val="accent1">
                <a:lumMod val="75000"/>
              </a:schemeClr>
            </a:solidFill>
            <a:ln>
              <a:noFill/>
            </a:ln>
          </c:spPr>
          <c:invertIfNegative val="0"/>
          <c:dLbls>
            <c:dLbl>
              <c:idx val="7"/>
              <c:layout>
                <c:manualLayout>
                  <c:x val="3.4216426983289857E-3"/>
                  <c:y val="3.8271601155536759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3D6-4B95-A311-ADF1AD3DECDB}"/>
                </c:ext>
              </c:extLst>
            </c:dLbl>
            <c:dLbl>
              <c:idx val="11"/>
              <c:layout>
                <c:manualLayout>
                  <c:x val="1.7108213491644928E-3"/>
                  <c:y val="1.6437527532858619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3D6-4B95-A311-ADF1AD3DECDB}"/>
                </c:ext>
              </c:extLst>
            </c:dLbl>
            <c:dLbl>
              <c:idx val="13"/>
              <c:layout>
                <c:manualLayout>
                  <c:x val="3.421642698328985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3D6-4B95-A311-ADF1AD3DECDB}"/>
                </c:ext>
              </c:extLst>
            </c:dLbl>
            <c:dLbl>
              <c:idx val="15"/>
              <c:layout>
                <c:manualLayout>
                  <c:x val="3.4216426983289857E-3"/>
                  <c:y val="8.218763770256469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3D6-4B95-A311-ADF1AD3DECDB}"/>
                </c:ext>
              </c:extLst>
            </c:dLbl>
            <c:dLbl>
              <c:idx val="17"/>
              <c:layout>
                <c:manualLayout>
                  <c:x val="1.716106060759613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3D6-4B95-A311-ADF1AD3DECDB}"/>
                </c:ext>
              </c:extLst>
            </c:dLbl>
            <c:dLbl>
              <c:idx val="24"/>
              <c:layout>
                <c:manualLayout>
                  <c:x val="3.108174253548588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BA2-40EB-A04B-AADC67ADA789}"/>
                </c:ext>
              </c:extLst>
            </c:dLbl>
            <c:dLbl>
              <c:idx val="25"/>
              <c:layout>
                <c:manualLayout>
                  <c:x val="-3.096790554544966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4BA2-40EB-A04B-AADC67ADA789}"/>
                </c:ext>
              </c:extLst>
            </c:dLbl>
            <c:dLbl>
              <c:idx val="35"/>
              <c:layout>
                <c:manualLayout>
                  <c:x val="3.2591820253295859E-3"/>
                  <c:y val="8.2187637664293094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BA2-40EB-A04B-AADC67ADA789}"/>
                </c:ext>
              </c:extLst>
            </c:dLbl>
            <c:dLbl>
              <c:idx val="46"/>
              <c:layout>
                <c:manualLayout>
                  <c:x val="-3.0967905545450803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BA2-40EB-A04B-AADC67ADA789}"/>
                </c:ext>
              </c:extLst>
            </c:dLbl>
            <c:dLbl>
              <c:idx val="51"/>
              <c:layout>
                <c:manualLayout>
                  <c:x val="3.096790554544966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BA2-40EB-A04B-AADC67ADA789}"/>
                </c:ext>
              </c:extLst>
            </c:dLbl>
            <c:dLbl>
              <c:idx val="59"/>
              <c:layout>
                <c:manualLayout>
                  <c:x val="-3.0967905545449667E-3"/>
                  <c:y val="1.038380420887471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BA2-40EB-A04B-AADC67ADA789}"/>
                </c:ext>
              </c:extLst>
            </c:dLbl>
            <c:dLbl>
              <c:idx val="60"/>
              <c:layout>
                <c:manualLayout>
                  <c:x val="-3.0967905545449667E-3"/>
                  <c:y val="1.5229403574979914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BA2-40EB-A04B-AADC67ADA789}"/>
                </c:ext>
              </c:extLst>
            </c:dLbl>
            <c:dLbl>
              <c:idx val="61"/>
              <c:layout>
                <c:manualLayout>
                  <c:x val="-4.6451858318174504E-3"/>
                  <c:y val="1.5229403574979914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BA2-40EB-A04B-AADC67ADA789}"/>
                </c:ext>
              </c:extLst>
            </c:dLbl>
            <c:dLbl>
              <c:idx val="63"/>
              <c:layout>
                <c:manualLayout>
                  <c:x val="-4.645185831817450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BA2-40EB-A04B-AADC67ADA789}"/>
                </c:ext>
              </c:extLst>
            </c:dLbl>
            <c:dLbl>
              <c:idx val="65"/>
              <c:layout>
                <c:manualLayout>
                  <c:x val="3.096790554544966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BA2-40EB-A04B-AADC67ADA789}"/>
                </c:ext>
              </c:extLst>
            </c:dLbl>
            <c:dLbl>
              <c:idx val="67"/>
              <c:layout>
                <c:manualLayout>
                  <c:x val="-3.0967905545450803E-3"/>
                  <c:y val="1.5229403574979914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BA2-40EB-A04B-AADC67ADA789}"/>
                </c:ext>
              </c:extLst>
            </c:dLbl>
            <c:dLbl>
              <c:idx val="70"/>
              <c:layout>
                <c:manualLayout>
                  <c:x val="1.5483952772724833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BA2-40EB-A04B-AADC67ADA789}"/>
                </c:ext>
              </c:extLst>
            </c:dLbl>
            <c:dLbl>
              <c:idx val="71"/>
              <c:layout>
                <c:manualLayout>
                  <c:x val="1.5483952772724833E-3"/>
                  <c:y val="8.1762237865155271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BA2-40EB-A04B-AADC67ADA789}"/>
                </c:ext>
              </c:extLst>
            </c:dLbl>
            <c:dLbl>
              <c:idx val="72"/>
              <c:layout>
                <c:manualLayout>
                  <c:x val="3.2591820253294601E-3"/>
                  <c:y val="8.218763781737949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BA2-40EB-A04B-AADC67ADA789}"/>
                </c:ext>
              </c:extLst>
            </c:dLbl>
            <c:dLbl>
              <c:idx val="73"/>
              <c:layout>
                <c:manualLayout>
                  <c:x val="1.0838766940907385E-2"/>
                  <c:y val="1.038380420887471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BA2-40EB-A04B-AADC67ADA789}"/>
                </c:ext>
              </c:extLst>
            </c:dLbl>
            <c:numFmt formatCode="#,##0_ " sourceLinked="0"/>
            <c:spPr>
              <a:noFill/>
              <a:ln>
                <a:noFill/>
              </a:ln>
              <a:effectLst/>
            </c:spPr>
            <c:txPr>
              <a:bodyPr/>
              <a:lstStyle/>
              <a:p>
                <a:pPr>
                  <a:defRPr sz="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市区町村別_年齢調整糖尿病医療費!$C$5:$C$78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市区町村別_年齢調整糖尿病医療費!$E$5:$E$78</c:f>
              <c:numCache>
                <c:formatCode>#,##0_ </c:formatCode>
                <c:ptCount val="74"/>
                <c:pt idx="0">
                  <c:v>28366.716102168699</c:v>
                </c:pt>
                <c:pt idx="1">
                  <c:v>28293.684202255801</c:v>
                </c:pt>
                <c:pt idx="2">
                  <c:v>28300.338804336501</c:v>
                </c:pt>
                <c:pt idx="3">
                  <c:v>28471.638449271701</c:v>
                </c:pt>
                <c:pt idx="4">
                  <c:v>28242.840825298299</c:v>
                </c:pt>
                <c:pt idx="5">
                  <c:v>28522.968985508</c:v>
                </c:pt>
                <c:pt idx="6">
                  <c:v>28513.718930181301</c:v>
                </c:pt>
                <c:pt idx="7">
                  <c:v>28154.913963855699</c:v>
                </c:pt>
                <c:pt idx="8">
                  <c:v>28288.253323856301</c:v>
                </c:pt>
                <c:pt idx="9">
                  <c:v>28358.314110105501</c:v>
                </c:pt>
                <c:pt idx="10">
                  <c:v>28429.768638977701</c:v>
                </c:pt>
                <c:pt idx="11">
                  <c:v>28164.076542090301</c:v>
                </c:pt>
                <c:pt idx="12">
                  <c:v>28337.201003924099</c:v>
                </c:pt>
                <c:pt idx="13">
                  <c:v>28150.454644079098</c:v>
                </c:pt>
                <c:pt idx="14">
                  <c:v>28403.073845724299</c:v>
                </c:pt>
                <c:pt idx="15">
                  <c:v>28060.2902070159</c:v>
                </c:pt>
                <c:pt idx="16">
                  <c:v>28257.1739661629</c:v>
                </c:pt>
                <c:pt idx="17">
                  <c:v>28148.9814227272</c:v>
                </c:pt>
                <c:pt idx="18">
                  <c:v>28414.348290472299</c:v>
                </c:pt>
                <c:pt idx="19">
                  <c:v>28340.743727528199</c:v>
                </c:pt>
                <c:pt idx="20">
                  <c:v>28586.4205412827</c:v>
                </c:pt>
                <c:pt idx="21">
                  <c:v>28459.295338060001</c:v>
                </c:pt>
                <c:pt idx="22">
                  <c:v>28697.347142022201</c:v>
                </c:pt>
                <c:pt idx="23">
                  <c:v>28286.601711641899</c:v>
                </c:pt>
                <c:pt idx="24">
                  <c:v>28053.217649839698</c:v>
                </c:pt>
                <c:pt idx="25">
                  <c:v>28492.6851926411</c:v>
                </c:pt>
                <c:pt idx="26">
                  <c:v>28243.4626626713</c:v>
                </c:pt>
                <c:pt idx="27">
                  <c:v>28586.970227239701</c:v>
                </c:pt>
                <c:pt idx="28">
                  <c:v>28447.725213514801</c:v>
                </c:pt>
                <c:pt idx="29">
                  <c:v>28321.5611006951</c:v>
                </c:pt>
                <c:pt idx="30">
                  <c:v>28676.290259728201</c:v>
                </c:pt>
                <c:pt idx="31">
                  <c:v>28575.516628574202</c:v>
                </c:pt>
                <c:pt idx="32">
                  <c:v>28481.854460428302</c:v>
                </c:pt>
                <c:pt idx="33">
                  <c:v>28495.037745798199</c:v>
                </c:pt>
                <c:pt idx="34">
                  <c:v>28228.647019692198</c:v>
                </c:pt>
                <c:pt idx="35">
                  <c:v>28075.849358012401</c:v>
                </c:pt>
                <c:pt idx="36">
                  <c:v>28224.5940063093</c:v>
                </c:pt>
                <c:pt idx="37">
                  <c:v>28375.307674489599</c:v>
                </c:pt>
                <c:pt idx="38">
                  <c:v>28335.306196346901</c:v>
                </c:pt>
                <c:pt idx="39">
                  <c:v>28638.035530441499</c:v>
                </c:pt>
                <c:pt idx="40">
                  <c:v>28497.271516077399</c:v>
                </c:pt>
                <c:pt idx="41">
                  <c:v>28408.736612471399</c:v>
                </c:pt>
                <c:pt idx="42">
                  <c:v>28389.596995328098</c:v>
                </c:pt>
                <c:pt idx="43">
                  <c:v>28370.806187188398</c:v>
                </c:pt>
                <c:pt idx="44">
                  <c:v>28645.101521835899</c:v>
                </c:pt>
                <c:pt idx="45">
                  <c:v>28418.6409949177</c:v>
                </c:pt>
                <c:pt idx="46">
                  <c:v>28546.599328788801</c:v>
                </c:pt>
                <c:pt idx="47">
                  <c:v>28256.675915125601</c:v>
                </c:pt>
                <c:pt idx="48">
                  <c:v>28404.7791309694</c:v>
                </c:pt>
                <c:pt idx="49">
                  <c:v>28677.4566933514</c:v>
                </c:pt>
                <c:pt idx="50">
                  <c:v>28420.046382935299</c:v>
                </c:pt>
                <c:pt idx="51">
                  <c:v>28071.573177284099</c:v>
                </c:pt>
                <c:pt idx="52">
                  <c:v>28475.777719399299</c:v>
                </c:pt>
                <c:pt idx="53">
                  <c:v>28465.4851113802</c:v>
                </c:pt>
                <c:pt idx="54">
                  <c:v>28720.258931875302</c:v>
                </c:pt>
                <c:pt idx="55">
                  <c:v>28475.9902193692</c:v>
                </c:pt>
                <c:pt idx="56">
                  <c:v>28410.990930628301</c:v>
                </c:pt>
                <c:pt idx="57">
                  <c:v>28254.447221216898</c:v>
                </c:pt>
                <c:pt idx="58">
                  <c:v>28372.939375322501</c:v>
                </c:pt>
                <c:pt idx="59">
                  <c:v>28510.3985331679</c:v>
                </c:pt>
                <c:pt idx="60">
                  <c:v>28412.6163156332</c:v>
                </c:pt>
                <c:pt idx="61">
                  <c:v>28472.229531499499</c:v>
                </c:pt>
                <c:pt idx="62">
                  <c:v>28205.8899626967</c:v>
                </c:pt>
                <c:pt idx="63">
                  <c:v>28607.4322030925</c:v>
                </c:pt>
                <c:pt idx="64">
                  <c:v>28160.6033998901</c:v>
                </c:pt>
                <c:pt idx="65">
                  <c:v>28043.5717644959</c:v>
                </c:pt>
                <c:pt idx="66">
                  <c:v>28279.041466320599</c:v>
                </c:pt>
                <c:pt idx="67">
                  <c:v>28461.0115379985</c:v>
                </c:pt>
                <c:pt idx="68">
                  <c:v>28310.838956916199</c:v>
                </c:pt>
                <c:pt idx="69">
                  <c:v>28296.346201766599</c:v>
                </c:pt>
                <c:pt idx="70">
                  <c:v>28148.2886367805</c:v>
                </c:pt>
                <c:pt idx="71">
                  <c:v>28135.501457714901</c:v>
                </c:pt>
                <c:pt idx="72">
                  <c:v>28089.3667261667</c:v>
                </c:pt>
                <c:pt idx="73">
                  <c:v>27791.110305337399</c:v>
                </c:pt>
              </c:numCache>
            </c:numRef>
          </c:val>
          <c:extLst>
            <c:ext xmlns:c16="http://schemas.microsoft.com/office/drawing/2014/chart" uri="{C3380CC4-5D6E-409C-BE32-E72D297353CC}">
              <c16:uniqueId val="{0000001A-03D7-49A7-9530-E68E9ADADFEF}"/>
            </c:ext>
          </c:extLst>
        </c:ser>
        <c:dLbls>
          <c:showLegendKey val="0"/>
          <c:showVal val="0"/>
          <c:showCatName val="0"/>
          <c:showSerName val="0"/>
          <c:showPercent val="0"/>
          <c:showBubbleSize val="0"/>
        </c:dLbls>
        <c:gapWidth val="150"/>
        <c:axId val="457691648"/>
        <c:axId val="456668224"/>
      </c:barChart>
      <c:scatterChart>
        <c:scatterStyle val="lineMarker"/>
        <c:varyColors val="0"/>
        <c:ser>
          <c:idx val="1"/>
          <c:order val="1"/>
          <c:tx>
            <c:strRef>
              <c:f>市区町村別_年齢調整糖尿病医療費!$B$79:$C$79</c:f>
              <c:strCache>
                <c:ptCount val="1"/>
                <c:pt idx="0">
                  <c:v>広域連合全体</c:v>
                </c:pt>
              </c:strCache>
            </c:strRef>
          </c:tx>
          <c:spPr>
            <a:ln w="28575">
              <a:solidFill>
                <a:srgbClr val="BE4B48"/>
              </a:solidFill>
            </a:ln>
          </c:spPr>
          <c:marker>
            <c:symbol val="none"/>
          </c:marker>
          <c:dLbls>
            <c:dLbl>
              <c:idx val="0"/>
              <c:layout>
                <c:manualLayout>
                  <c:x val="-0.13040001562639972"/>
                  <c:y val="-0.85642534732495679"/>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77C3-446D-B50F-938964CC7D6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市区町村別_年齢調整糖尿病医療費!$I$5:$I$78</c:f>
              <c:numCache>
                <c:formatCode>#,##0_ </c:formatCode>
                <c:ptCount val="74"/>
                <c:pt idx="0">
                  <c:v>28404.250414715501</c:v>
                </c:pt>
                <c:pt idx="1">
                  <c:v>28404.250414715501</c:v>
                </c:pt>
                <c:pt idx="2">
                  <c:v>28404.250414715501</c:v>
                </c:pt>
                <c:pt idx="3">
                  <c:v>28404.250414715501</c:v>
                </c:pt>
                <c:pt idx="4">
                  <c:v>28404.250414715501</c:v>
                </c:pt>
                <c:pt idx="5">
                  <c:v>28404.250414715501</c:v>
                </c:pt>
                <c:pt idx="6">
                  <c:v>28404.250414715501</c:v>
                </c:pt>
                <c:pt idx="7">
                  <c:v>28404.250414715501</c:v>
                </c:pt>
                <c:pt idx="8">
                  <c:v>28404.250414715501</c:v>
                </c:pt>
                <c:pt idx="9">
                  <c:v>28404.250414715501</c:v>
                </c:pt>
                <c:pt idx="10">
                  <c:v>28404.250414715501</c:v>
                </c:pt>
                <c:pt idx="11">
                  <c:v>28404.250414715501</c:v>
                </c:pt>
                <c:pt idx="12">
                  <c:v>28404.250414715501</c:v>
                </c:pt>
                <c:pt idx="13">
                  <c:v>28404.250414715501</c:v>
                </c:pt>
                <c:pt idx="14">
                  <c:v>28404.250414715501</c:v>
                </c:pt>
                <c:pt idx="15">
                  <c:v>28404.250414715501</c:v>
                </c:pt>
                <c:pt idx="16">
                  <c:v>28404.250414715501</c:v>
                </c:pt>
                <c:pt idx="17">
                  <c:v>28404.250414715501</c:v>
                </c:pt>
                <c:pt idx="18">
                  <c:v>28404.250414715501</c:v>
                </c:pt>
                <c:pt idx="19">
                  <c:v>28404.250414715501</c:v>
                </c:pt>
                <c:pt idx="20">
                  <c:v>28404.250414715501</c:v>
                </c:pt>
                <c:pt idx="21">
                  <c:v>28404.250414715501</c:v>
                </c:pt>
                <c:pt idx="22">
                  <c:v>28404.250414715501</c:v>
                </c:pt>
                <c:pt idx="23">
                  <c:v>28404.250414715501</c:v>
                </c:pt>
                <c:pt idx="24">
                  <c:v>28404.250414715501</c:v>
                </c:pt>
                <c:pt idx="25">
                  <c:v>28404.250414715501</c:v>
                </c:pt>
                <c:pt idx="26">
                  <c:v>28404.250414715501</c:v>
                </c:pt>
                <c:pt idx="27">
                  <c:v>28404.250414715501</c:v>
                </c:pt>
                <c:pt idx="28">
                  <c:v>28404.250414715501</c:v>
                </c:pt>
                <c:pt idx="29">
                  <c:v>28404.250414715501</c:v>
                </c:pt>
                <c:pt idx="30">
                  <c:v>28404.250414715501</c:v>
                </c:pt>
                <c:pt idx="31">
                  <c:v>28404.250414715501</c:v>
                </c:pt>
                <c:pt idx="32">
                  <c:v>28404.250414715501</c:v>
                </c:pt>
                <c:pt idx="33">
                  <c:v>28404.250414715501</c:v>
                </c:pt>
                <c:pt idx="34">
                  <c:v>28404.250414715501</c:v>
                </c:pt>
                <c:pt idx="35">
                  <c:v>28404.250414715501</c:v>
                </c:pt>
                <c:pt idx="36">
                  <c:v>28404.250414715501</c:v>
                </c:pt>
                <c:pt idx="37">
                  <c:v>28404.250414715501</c:v>
                </c:pt>
                <c:pt idx="38">
                  <c:v>28404.250414715501</c:v>
                </c:pt>
                <c:pt idx="39">
                  <c:v>28404.250414715501</c:v>
                </c:pt>
                <c:pt idx="40">
                  <c:v>28404.250414715501</c:v>
                </c:pt>
                <c:pt idx="41">
                  <c:v>28404.250414715501</c:v>
                </c:pt>
                <c:pt idx="42">
                  <c:v>28404.250414715501</c:v>
                </c:pt>
                <c:pt idx="43">
                  <c:v>28404.250414715501</c:v>
                </c:pt>
                <c:pt idx="44">
                  <c:v>28404.250414715501</c:v>
                </c:pt>
                <c:pt idx="45">
                  <c:v>28404.250414715501</c:v>
                </c:pt>
                <c:pt idx="46">
                  <c:v>28404.250414715501</c:v>
                </c:pt>
                <c:pt idx="47">
                  <c:v>28404.250414715501</c:v>
                </c:pt>
                <c:pt idx="48">
                  <c:v>28404.250414715501</c:v>
                </c:pt>
                <c:pt idx="49">
                  <c:v>28404.250414715501</c:v>
                </c:pt>
                <c:pt idx="50">
                  <c:v>28404.250414715501</c:v>
                </c:pt>
                <c:pt idx="51">
                  <c:v>28404.250414715501</c:v>
                </c:pt>
                <c:pt idx="52">
                  <c:v>28404.250414715501</c:v>
                </c:pt>
                <c:pt idx="53">
                  <c:v>28404.250414715501</c:v>
                </c:pt>
                <c:pt idx="54">
                  <c:v>28404.250414715501</c:v>
                </c:pt>
                <c:pt idx="55">
                  <c:v>28404.250414715501</c:v>
                </c:pt>
                <c:pt idx="56">
                  <c:v>28404.250414715501</c:v>
                </c:pt>
                <c:pt idx="57">
                  <c:v>28404.250414715501</c:v>
                </c:pt>
                <c:pt idx="58">
                  <c:v>28404.250414715501</c:v>
                </c:pt>
                <c:pt idx="59">
                  <c:v>28404.250414715501</c:v>
                </c:pt>
                <c:pt idx="60">
                  <c:v>28404.250414715501</c:v>
                </c:pt>
                <c:pt idx="61">
                  <c:v>28404.250414715501</c:v>
                </c:pt>
                <c:pt idx="62">
                  <c:v>28404.250414715501</c:v>
                </c:pt>
                <c:pt idx="63">
                  <c:v>28404.250414715501</c:v>
                </c:pt>
                <c:pt idx="64">
                  <c:v>28404.250414715501</c:v>
                </c:pt>
                <c:pt idx="65">
                  <c:v>28404.250414715501</c:v>
                </c:pt>
                <c:pt idx="66">
                  <c:v>28404.250414715501</c:v>
                </c:pt>
                <c:pt idx="67">
                  <c:v>28404.250414715501</c:v>
                </c:pt>
                <c:pt idx="68">
                  <c:v>28404.250414715501</c:v>
                </c:pt>
                <c:pt idx="69">
                  <c:v>28404.250414715501</c:v>
                </c:pt>
                <c:pt idx="70">
                  <c:v>28404.250414715501</c:v>
                </c:pt>
                <c:pt idx="71">
                  <c:v>28404.250414715501</c:v>
                </c:pt>
                <c:pt idx="72">
                  <c:v>28404.250414715501</c:v>
                </c:pt>
                <c:pt idx="73">
                  <c:v>28404.250414715501</c:v>
                </c:pt>
              </c:numCache>
            </c:numRef>
          </c:xVal>
          <c:yVal>
            <c:numRef>
              <c:f>市区町村別_年齢調整糖尿病医療費!$J$5:$J$78</c:f>
              <c:numCache>
                <c:formatCode>#,##0_ </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1B-03D7-49A7-9530-E68E9ADADFEF}"/>
            </c:ext>
          </c:extLst>
        </c:ser>
        <c:dLbls>
          <c:showLegendKey val="0"/>
          <c:showVal val="0"/>
          <c:showCatName val="0"/>
          <c:showSerName val="0"/>
          <c:showPercent val="0"/>
          <c:showBubbleSize val="0"/>
        </c:dLbls>
        <c:axId val="456669376"/>
        <c:axId val="456668800"/>
      </c:scatterChart>
      <c:catAx>
        <c:axId val="457691648"/>
        <c:scaling>
          <c:orientation val="maxMin"/>
        </c:scaling>
        <c:delete val="0"/>
        <c:axPos val="l"/>
        <c:numFmt formatCode="General" sourceLinked="0"/>
        <c:majorTickMark val="none"/>
        <c:minorTickMark val="none"/>
        <c:tickLblPos val="nextTo"/>
        <c:spPr>
          <a:ln>
            <a:solidFill>
              <a:srgbClr val="7F7F7F"/>
            </a:solidFill>
          </a:ln>
        </c:spPr>
        <c:crossAx val="456668224"/>
        <c:crosses val="autoZero"/>
        <c:auto val="1"/>
        <c:lblAlgn val="ctr"/>
        <c:lblOffset val="100"/>
        <c:noMultiLvlLbl val="0"/>
      </c:catAx>
      <c:valAx>
        <c:axId val="456668224"/>
        <c:scaling>
          <c:orientation val="minMax"/>
          <c:min val="0"/>
        </c:scaling>
        <c:delete val="0"/>
        <c:axPos val="t"/>
        <c:majorGridlines>
          <c:spPr>
            <a:ln>
              <a:solidFill>
                <a:srgbClr val="D9D9D9"/>
              </a:solidFill>
            </a:ln>
          </c:spPr>
        </c:majorGridlines>
        <c:title>
          <c:tx>
            <c:rich>
              <a:bodyPr/>
              <a:lstStyle/>
              <a:p>
                <a:pPr>
                  <a:defRPr/>
                </a:pPr>
                <a:r>
                  <a:rPr lang="en-US"/>
                  <a:t>(</a:t>
                </a:r>
                <a:r>
                  <a:rPr lang="ja-JP"/>
                  <a:t>円</a:t>
                </a:r>
                <a:r>
                  <a:rPr lang="en-US"/>
                  <a:t>)</a:t>
                </a:r>
                <a:endParaRPr lang="ja-JP"/>
              </a:p>
            </c:rich>
          </c:tx>
          <c:layout>
            <c:manualLayout>
              <c:xMode val="edge"/>
              <c:yMode val="edge"/>
              <c:x val="0.88821304454233974"/>
              <c:y val="2.7427420910493827E-2"/>
            </c:manualLayout>
          </c:layout>
          <c:overlay val="0"/>
        </c:title>
        <c:numFmt formatCode="#,##0_ " sourceLinked="0"/>
        <c:majorTickMark val="out"/>
        <c:minorTickMark val="none"/>
        <c:tickLblPos val="nextTo"/>
        <c:spPr>
          <a:ln>
            <a:solidFill>
              <a:srgbClr val="7F7F7F"/>
            </a:solidFill>
          </a:ln>
        </c:spPr>
        <c:crossAx val="457691648"/>
        <c:crosses val="autoZero"/>
        <c:crossBetween val="between"/>
      </c:valAx>
      <c:valAx>
        <c:axId val="456668800"/>
        <c:scaling>
          <c:orientation val="minMax"/>
          <c:max val="50"/>
          <c:min val="0"/>
        </c:scaling>
        <c:delete val="1"/>
        <c:axPos val="r"/>
        <c:numFmt formatCode="#,##0_ " sourceLinked="1"/>
        <c:majorTickMark val="out"/>
        <c:minorTickMark val="none"/>
        <c:tickLblPos val="nextTo"/>
        <c:crossAx val="456669376"/>
        <c:crosses val="max"/>
        <c:crossBetween val="midCat"/>
      </c:valAx>
      <c:valAx>
        <c:axId val="456669376"/>
        <c:scaling>
          <c:orientation val="minMax"/>
        </c:scaling>
        <c:delete val="1"/>
        <c:axPos val="b"/>
        <c:numFmt formatCode="#,##0_ " sourceLinked="1"/>
        <c:majorTickMark val="out"/>
        <c:minorTickMark val="none"/>
        <c:tickLblPos val="nextTo"/>
        <c:crossAx val="456668800"/>
        <c:crosses val="autoZero"/>
        <c:crossBetween val="midCat"/>
      </c:valAx>
      <c:spPr>
        <a:ln>
          <a:solidFill>
            <a:srgbClr val="7F7F7F"/>
          </a:solidFill>
        </a:ln>
      </c:spPr>
    </c:plotArea>
    <c:legend>
      <c:legendPos val="r"/>
      <c:layout>
        <c:manualLayout>
          <c:xMode val="edge"/>
          <c:yMode val="edge"/>
          <c:x val="0.17252727568078444"/>
          <c:y val="1.2600679816983661E-2"/>
          <c:w val="0.61498862897985707"/>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311352657004831"/>
          <c:y val="7.9407769756184382E-2"/>
          <c:w val="0.77097801932367138"/>
          <c:h val="0.87561414930555559"/>
        </c:manualLayout>
      </c:layout>
      <c:barChart>
        <c:barDir val="bar"/>
        <c:grouping val="clustered"/>
        <c:varyColors val="0"/>
        <c:ser>
          <c:idx val="0"/>
          <c:order val="0"/>
          <c:tx>
            <c:strRef>
              <c:f>市区町村別_年齢調整糖尿病医療費!$H$3:$H$4</c:f>
              <c:strCache>
                <c:ptCount val="2"/>
                <c:pt idx="0">
                  <c:v>年齢調整前被保険者一人当たりの糖尿病医療費</c:v>
                </c:pt>
              </c:strCache>
            </c:strRef>
          </c:tx>
          <c:spPr>
            <a:solidFill>
              <a:schemeClr val="accent4">
                <a:lumMod val="60000"/>
                <a:lumOff val="40000"/>
              </a:schemeClr>
            </a:solidFill>
            <a:ln>
              <a:noFill/>
            </a:ln>
          </c:spPr>
          <c:invertIfNegative val="0"/>
          <c:dLbls>
            <c:dLbl>
              <c:idx val="1"/>
              <c:layout>
                <c:manualLayout>
                  <c:x val="1.861733090265579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BE8-479C-8FC5-BB03CA27A37C}"/>
                </c:ext>
              </c:extLst>
            </c:dLbl>
            <c:dLbl>
              <c:idx val="4"/>
              <c:layout>
                <c:manualLayout>
                  <c:x val="3.258032907964784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BE8-479C-8FC5-BB03CA27A37C}"/>
                </c:ext>
              </c:extLst>
            </c:dLbl>
            <c:dLbl>
              <c:idx val="7"/>
              <c:layout>
                <c:manualLayout>
                  <c:x val="3.102888483775974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BE8-479C-8FC5-BB03CA27A37C}"/>
                </c:ext>
              </c:extLst>
            </c:dLbl>
            <c:dLbl>
              <c:idx val="11"/>
              <c:layout>
                <c:manualLayout>
                  <c:x val="3.413177332153584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BE8-479C-8FC5-BB03CA27A37C}"/>
                </c:ext>
              </c:extLst>
            </c:dLbl>
            <c:dLbl>
              <c:idx val="13"/>
              <c:layout>
                <c:manualLayout>
                  <c:x val="6.878589510015465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716-4EE3-92EC-CE1A8FDC4816}"/>
                </c:ext>
              </c:extLst>
            </c:dLbl>
            <c:dLbl>
              <c:idx val="15"/>
              <c:layout>
                <c:manualLayout>
                  <c:x val="-3.4392947550077962E-3"/>
                  <c:y val="3.8271601155536759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716-4EE3-92EC-CE1A8FDC4816}"/>
                </c:ext>
              </c:extLst>
            </c:dLbl>
            <c:dLbl>
              <c:idx val="16"/>
              <c:layout>
                <c:manualLayout>
                  <c:x val="2.637455211209587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BE8-479C-8FC5-BB03CA27A37C}"/>
                </c:ext>
              </c:extLst>
            </c:dLbl>
            <c:dLbl>
              <c:idx val="17"/>
              <c:layout>
                <c:manualLayout>
                  <c:x val="-5.15894213251169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716-4EE3-92EC-CE1A8FDC4816}"/>
                </c:ext>
              </c:extLst>
            </c:dLbl>
            <c:dLbl>
              <c:idx val="24"/>
              <c:layout>
                <c:manualLayout>
                  <c:x val="9.308665451327956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BE8-479C-8FC5-BB03CA27A37C}"/>
                </c:ext>
              </c:extLst>
            </c:dLbl>
            <c:dLbl>
              <c:idx val="25"/>
              <c:layout>
                <c:manualLayout>
                  <c:x val="3.1028884837759858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BE8-479C-8FC5-BB03CA27A37C}"/>
                </c:ext>
              </c:extLst>
            </c:dLbl>
            <c:dLbl>
              <c:idx val="27"/>
              <c:layout>
                <c:manualLayout>
                  <c:x val="2.4823107870207885E-2"/>
                  <c:y val="2.076760841774943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BE8-479C-8FC5-BB03CA27A37C}"/>
                </c:ext>
              </c:extLst>
            </c:dLbl>
            <c:dLbl>
              <c:idx val="28"/>
              <c:layout>
                <c:manualLayout>
                  <c:x val="1.551444241887992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BE8-479C-8FC5-BB03CA27A37C}"/>
                </c:ext>
              </c:extLst>
            </c:dLbl>
            <c:dLbl>
              <c:idx val="34"/>
              <c:layout>
                <c:manualLayout>
                  <c:x val="-3.4392947550077962E-3"/>
                  <c:y val="7.6543202311073518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716-4EE3-92EC-CE1A8FDC4816}"/>
                </c:ext>
              </c:extLst>
            </c:dLbl>
            <c:dLbl>
              <c:idx val="36"/>
              <c:layout>
                <c:manualLayout>
                  <c:x val="2.327166362831978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BE8-479C-8FC5-BB03CA27A37C}"/>
                </c:ext>
              </c:extLst>
            </c:dLbl>
            <c:dLbl>
              <c:idx val="39"/>
              <c:layout>
                <c:manualLayout>
                  <c:x val="2.637455211209587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BE8-479C-8FC5-BB03CA27A37C}"/>
                </c:ext>
              </c:extLst>
            </c:dLbl>
            <c:dLbl>
              <c:idx val="41"/>
              <c:layout>
                <c:manualLayout>
                  <c:x val="3.6785423889693421E-2"/>
                  <c:y val="1.6437527532858619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BE8-479C-8FC5-BB03CA27A37C}"/>
                </c:ext>
              </c:extLst>
            </c:dLbl>
            <c:dLbl>
              <c:idx val="43"/>
              <c:layout>
                <c:manualLayout>
                  <c:x val="1.2411553935103828E-2"/>
                  <c:y val="7.6147017874899572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BE8-479C-8FC5-BB03CA27A37C}"/>
                </c:ext>
              </c:extLst>
            </c:dLbl>
            <c:dLbl>
              <c:idx val="45"/>
              <c:layout>
                <c:manualLayout>
                  <c:x val="-6.542242731612467E-3"/>
                  <c:y val="8.2187637664293094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BE8-479C-8FC5-BB03CA27A37C}"/>
                </c:ext>
              </c:extLst>
            </c:dLbl>
            <c:dLbl>
              <c:idx val="46"/>
              <c:layout>
                <c:manualLayout>
                  <c:x val="4.6543327256639783E-3"/>
                  <c:y val="1.03838042088754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BE8-479C-8FC5-BB03CA27A37C}"/>
                </c:ext>
              </c:extLst>
            </c:dLbl>
            <c:dLbl>
              <c:idx val="47"/>
              <c:layout>
                <c:manualLayout>
                  <c:x val="1.2411553935103828E-2"/>
                  <c:y val="1.03838042088754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BE8-479C-8FC5-BB03CA27A37C}"/>
                </c:ext>
              </c:extLst>
            </c:dLbl>
            <c:dLbl>
              <c:idx val="49"/>
              <c:layout>
                <c:manualLayout>
                  <c:x val="2.327166362831989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BE8-479C-8FC5-BB03CA27A37C}"/>
                </c:ext>
              </c:extLst>
            </c:dLbl>
            <c:dLbl>
              <c:idx val="50"/>
              <c:layout>
                <c:manualLayout>
                  <c:x val="2.6374552112095766E-2"/>
                  <c:y val="1.03838042088754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BE8-479C-8FC5-BB03CA27A37C}"/>
                </c:ext>
              </c:extLst>
            </c:dLbl>
            <c:dLbl>
              <c:idx val="52"/>
              <c:layout>
                <c:manualLayout>
                  <c:x val="-3.1028884837760993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BE8-479C-8FC5-BB03CA27A37C}"/>
                </c:ext>
              </c:extLst>
            </c:dLbl>
            <c:dLbl>
              <c:idx val="54"/>
              <c:layout>
                <c:manualLayout>
                  <c:x val="6.2057769675518577E-3"/>
                  <c:y val="1.038380420887471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BE8-479C-8FC5-BB03CA27A37C}"/>
                </c:ext>
              </c:extLst>
            </c:dLbl>
            <c:dLbl>
              <c:idx val="56"/>
              <c:layout>
                <c:manualLayout>
                  <c:x val="7.757221209439849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0BE8-479C-8FC5-BB03CA27A37C}"/>
                </c:ext>
              </c:extLst>
            </c:dLbl>
            <c:dLbl>
              <c:idx val="57"/>
              <c:layout>
                <c:manualLayout>
                  <c:x val="-3.439294755007796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716-4EE3-92EC-CE1A8FDC4816}"/>
                </c:ext>
              </c:extLst>
            </c:dLbl>
            <c:dLbl>
              <c:idx val="59"/>
              <c:layout>
                <c:manualLayout>
                  <c:x val="2.0168775144543908E-2"/>
                  <c:y val="8.1762237865155271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0BE8-479C-8FC5-BB03CA27A37C}"/>
                </c:ext>
              </c:extLst>
            </c:dLbl>
            <c:dLbl>
              <c:idx val="60"/>
              <c:layout>
                <c:manualLayout>
                  <c:x val="6.2057769675519714E-3"/>
                  <c:y val="1.5229403574979914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0BE8-479C-8FC5-BB03CA27A37C}"/>
                </c:ext>
              </c:extLst>
            </c:dLbl>
            <c:dLbl>
              <c:idx val="62"/>
              <c:layout>
                <c:manualLayout>
                  <c:x val="6.2057769675518577E-3"/>
                  <c:y val="1.5229403574979914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0BE8-479C-8FC5-BB03CA27A37C}"/>
                </c:ext>
              </c:extLst>
            </c:dLbl>
            <c:dLbl>
              <c:idx val="63"/>
              <c:layout>
                <c:manualLayout>
                  <c:x val="3.1028884837759743E-2"/>
                  <c:y val="1.5229403574979914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0BE8-479C-8FC5-BB03CA27A37C}"/>
                </c:ext>
              </c:extLst>
            </c:dLbl>
            <c:dLbl>
              <c:idx val="66"/>
              <c:layout>
                <c:manualLayout>
                  <c:x val="2.1720219386431899E-2"/>
                  <c:y val="1.038380420887471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0BE8-479C-8FC5-BB03CA27A37C}"/>
                </c:ext>
              </c:extLst>
            </c:dLbl>
            <c:dLbl>
              <c:idx val="68"/>
              <c:layout>
                <c:manualLayout>
                  <c:x val="1.08601096932159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0BE8-479C-8FC5-BB03CA27A37C}"/>
                </c:ext>
              </c:extLst>
            </c:dLbl>
            <c:dLbl>
              <c:idx val="69"/>
              <c:layout>
                <c:manualLayout>
                  <c:x val="7.757221209439964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0BE8-479C-8FC5-BB03CA27A37C}"/>
                </c:ext>
              </c:extLst>
            </c:dLbl>
            <c:dLbl>
              <c:idx val="70"/>
              <c:layout>
                <c:manualLayout>
                  <c:x val="-3.1028884837759857E-3"/>
                  <c:y val="1.5229403574979914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0BE8-479C-8FC5-BB03CA27A37C}"/>
                </c:ext>
              </c:extLst>
            </c:dLbl>
            <c:dLbl>
              <c:idx val="72"/>
              <c:layout>
                <c:manualLayout>
                  <c:x val="2.7925996353983872E-2"/>
                  <c:y val="1.038380420887471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0BE8-479C-8FC5-BB03CA27A37C}"/>
                </c:ext>
              </c:extLst>
            </c:dLbl>
            <c:numFmt formatCode="#,##0_ " sourceLinked="0"/>
            <c:spPr>
              <a:noFill/>
              <a:ln>
                <a:noFill/>
              </a:ln>
              <a:effectLst/>
            </c:spPr>
            <c:txPr>
              <a:bodyPr/>
              <a:lstStyle/>
              <a:p>
                <a:pPr>
                  <a:defRPr sz="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市区町村別_年齢調整糖尿病医療費!$C$5:$C$78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市区町村別_年齢調整糖尿病医療費!$D$5:$D$78</c:f>
              <c:numCache>
                <c:formatCode>#,##0_ </c:formatCode>
                <c:ptCount val="74"/>
                <c:pt idx="0">
                  <c:v>29389.946427126499</c:v>
                </c:pt>
                <c:pt idx="1">
                  <c:v>27275.634300126101</c:v>
                </c:pt>
                <c:pt idx="2">
                  <c:v>29175.015433553301</c:v>
                </c:pt>
                <c:pt idx="3">
                  <c:v>33044.157246155402</c:v>
                </c:pt>
                <c:pt idx="4">
                  <c:v>26576.4907352062</c:v>
                </c:pt>
                <c:pt idx="5">
                  <c:v>28656.304387192398</c:v>
                </c:pt>
                <c:pt idx="6">
                  <c:v>29610.573354406799</c:v>
                </c:pt>
                <c:pt idx="7">
                  <c:v>26722.021227503501</c:v>
                </c:pt>
                <c:pt idx="8">
                  <c:v>28890.3820627803</c:v>
                </c:pt>
                <c:pt idx="9">
                  <c:v>31939.572759470298</c:v>
                </c:pt>
                <c:pt idx="10">
                  <c:v>28597.465652578801</c:v>
                </c:pt>
                <c:pt idx="11">
                  <c:v>26597.319588505401</c:v>
                </c:pt>
                <c:pt idx="12">
                  <c:v>29174.075808031299</c:v>
                </c:pt>
                <c:pt idx="13">
                  <c:v>27904.243118370501</c:v>
                </c:pt>
                <c:pt idx="14">
                  <c:v>29258.2412056186</c:v>
                </c:pt>
                <c:pt idx="15">
                  <c:v>26130.539348340499</c:v>
                </c:pt>
                <c:pt idx="16">
                  <c:v>26967.712264352602</c:v>
                </c:pt>
                <c:pt idx="17">
                  <c:v>26245.216402741698</c:v>
                </c:pt>
                <c:pt idx="18">
                  <c:v>29903.4968715996</c:v>
                </c:pt>
                <c:pt idx="19">
                  <c:v>29510.648621369899</c:v>
                </c:pt>
                <c:pt idx="20">
                  <c:v>29173.339043687702</c:v>
                </c:pt>
                <c:pt idx="21">
                  <c:v>29596.9346782459</c:v>
                </c:pt>
                <c:pt idx="22">
                  <c:v>29579.103531483401</c:v>
                </c:pt>
                <c:pt idx="23">
                  <c:v>28123.864152381</c:v>
                </c:pt>
                <c:pt idx="24">
                  <c:v>27705.424425634799</c:v>
                </c:pt>
                <c:pt idx="25">
                  <c:v>26727.5234934498</c:v>
                </c:pt>
                <c:pt idx="26">
                  <c:v>25700.241923675301</c:v>
                </c:pt>
                <c:pt idx="27">
                  <c:v>27029.6467630058</c:v>
                </c:pt>
                <c:pt idx="28">
                  <c:v>27502.865284974101</c:v>
                </c:pt>
                <c:pt idx="29">
                  <c:v>25735.942024661901</c:v>
                </c:pt>
                <c:pt idx="30">
                  <c:v>25759.3062835368</c:v>
                </c:pt>
                <c:pt idx="31">
                  <c:v>24993.8192065125</c:v>
                </c:pt>
                <c:pt idx="32">
                  <c:v>30502.190276883499</c:v>
                </c:pt>
                <c:pt idx="33">
                  <c:v>23827.740738175999</c:v>
                </c:pt>
                <c:pt idx="34">
                  <c:v>26074.7844547403</c:v>
                </c:pt>
                <c:pt idx="35">
                  <c:v>24701.263705457299</c:v>
                </c:pt>
                <c:pt idx="36">
                  <c:v>27177.526290818299</c:v>
                </c:pt>
                <c:pt idx="37">
                  <c:v>28171.389298892998</c:v>
                </c:pt>
                <c:pt idx="38">
                  <c:v>28586.117830510801</c:v>
                </c:pt>
                <c:pt idx="39">
                  <c:v>26976.6084242137</c:v>
                </c:pt>
                <c:pt idx="40">
                  <c:v>28925.513358205801</c:v>
                </c:pt>
                <c:pt idx="41">
                  <c:v>26463.180764559002</c:v>
                </c:pt>
                <c:pt idx="42">
                  <c:v>30838.818862728898</c:v>
                </c:pt>
                <c:pt idx="43">
                  <c:v>27697.426223945698</c:v>
                </c:pt>
                <c:pt idx="44">
                  <c:v>30948.2155750743</c:v>
                </c:pt>
                <c:pt idx="45">
                  <c:v>26215.109261186299</c:v>
                </c:pt>
                <c:pt idx="46">
                  <c:v>28017.276938570001</c:v>
                </c:pt>
                <c:pt idx="47">
                  <c:v>27580.064290066999</c:v>
                </c:pt>
                <c:pt idx="48">
                  <c:v>26029.949101796399</c:v>
                </c:pt>
                <c:pt idx="49">
                  <c:v>27132.2247665129</c:v>
                </c:pt>
                <c:pt idx="50">
                  <c:v>26958.5303933254</c:v>
                </c:pt>
                <c:pt idx="51">
                  <c:v>24939.8248962656</c:v>
                </c:pt>
                <c:pt idx="52">
                  <c:v>29002.416895478698</c:v>
                </c:pt>
                <c:pt idx="53">
                  <c:v>25921.302728854102</c:v>
                </c:pt>
                <c:pt idx="54">
                  <c:v>27977.070140698299</c:v>
                </c:pt>
                <c:pt idx="55">
                  <c:v>29346.821752010201</c:v>
                </c:pt>
                <c:pt idx="56">
                  <c:v>27847.731387191699</c:v>
                </c:pt>
                <c:pt idx="57">
                  <c:v>26103.806979918099</c:v>
                </c:pt>
                <c:pt idx="58">
                  <c:v>28678.644263075599</c:v>
                </c:pt>
                <c:pt idx="59">
                  <c:v>27369.720029548302</c:v>
                </c:pt>
                <c:pt idx="60">
                  <c:v>27985.335216110001</c:v>
                </c:pt>
                <c:pt idx="61">
                  <c:v>25816.528122415199</c:v>
                </c:pt>
                <c:pt idx="62">
                  <c:v>27937.8220415537</c:v>
                </c:pt>
                <c:pt idx="63">
                  <c:v>26759.033483097999</c:v>
                </c:pt>
                <c:pt idx="64">
                  <c:v>22855.231655952099</c:v>
                </c:pt>
                <c:pt idx="65">
                  <c:v>23611.5445392865</c:v>
                </c:pt>
                <c:pt idx="66">
                  <c:v>27210.162343900101</c:v>
                </c:pt>
                <c:pt idx="67">
                  <c:v>24423.555240793201</c:v>
                </c:pt>
                <c:pt idx="68">
                  <c:v>27739.574136546202</c:v>
                </c:pt>
                <c:pt idx="69">
                  <c:v>27817.481450252999</c:v>
                </c:pt>
                <c:pt idx="70">
                  <c:v>25546.9717334872</c:v>
                </c:pt>
                <c:pt idx="71">
                  <c:v>20083.542662116</c:v>
                </c:pt>
                <c:pt idx="72">
                  <c:v>26843.313794313799</c:v>
                </c:pt>
                <c:pt idx="73">
                  <c:v>24011.913752913799</c:v>
                </c:pt>
              </c:numCache>
            </c:numRef>
          </c:val>
          <c:extLst>
            <c:ext xmlns:c16="http://schemas.microsoft.com/office/drawing/2014/chart" uri="{C3380CC4-5D6E-409C-BE32-E72D297353CC}">
              <c16:uniqueId val="{0000001A-03D7-49A7-9530-E68E9ADADFEF}"/>
            </c:ext>
          </c:extLst>
        </c:ser>
        <c:dLbls>
          <c:showLegendKey val="0"/>
          <c:showVal val="0"/>
          <c:showCatName val="0"/>
          <c:showSerName val="0"/>
          <c:showPercent val="0"/>
          <c:showBubbleSize val="0"/>
        </c:dLbls>
        <c:gapWidth val="150"/>
        <c:axId val="457693184"/>
        <c:axId val="457507392"/>
      </c:barChart>
      <c:scatterChart>
        <c:scatterStyle val="lineMarker"/>
        <c:varyColors val="0"/>
        <c:ser>
          <c:idx val="1"/>
          <c:order val="1"/>
          <c:tx>
            <c:strRef>
              <c:f>市区町村別_年齢調整糖尿病医療費!$B$79</c:f>
              <c:strCache>
                <c:ptCount val="1"/>
                <c:pt idx="0">
                  <c:v>広域連合全体</c:v>
                </c:pt>
              </c:strCache>
            </c:strRef>
          </c:tx>
          <c:spPr>
            <a:ln w="28575">
              <a:solidFill>
                <a:srgbClr val="BE4B48"/>
              </a:solidFill>
            </a:ln>
          </c:spPr>
          <c:marker>
            <c:symbol val="none"/>
          </c:marker>
          <c:dLbls>
            <c:dLbl>
              <c:idx val="0"/>
              <c:layout>
                <c:manualLayout>
                  <c:x val="-0.15230053842388644"/>
                  <c:y val="-0.85846675668724282"/>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3631-47AB-989A-B9DFD14EEA3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市区町村別_年齢調整糖尿病医療費!$H$5:$H$78</c:f>
              <c:numCache>
                <c:formatCode>#,##0_ </c:formatCode>
                <c:ptCount val="74"/>
                <c:pt idx="0">
                  <c:v>28404.250414715501</c:v>
                </c:pt>
                <c:pt idx="1">
                  <c:v>28404.250414715501</c:v>
                </c:pt>
                <c:pt idx="2">
                  <c:v>28404.250414715501</c:v>
                </c:pt>
                <c:pt idx="3">
                  <c:v>28404.250414715501</c:v>
                </c:pt>
                <c:pt idx="4">
                  <c:v>28404.250414715501</c:v>
                </c:pt>
                <c:pt idx="5">
                  <c:v>28404.250414715501</c:v>
                </c:pt>
                <c:pt idx="6">
                  <c:v>28404.250414715501</c:v>
                </c:pt>
                <c:pt idx="7">
                  <c:v>28404.250414715501</c:v>
                </c:pt>
                <c:pt idx="8">
                  <c:v>28404.250414715501</c:v>
                </c:pt>
                <c:pt idx="9">
                  <c:v>28404.250414715501</c:v>
                </c:pt>
                <c:pt idx="10">
                  <c:v>28404.250414715501</c:v>
                </c:pt>
                <c:pt idx="11">
                  <c:v>28404.250414715501</c:v>
                </c:pt>
                <c:pt idx="12">
                  <c:v>28404.250414715501</c:v>
                </c:pt>
                <c:pt idx="13">
                  <c:v>28404.250414715501</c:v>
                </c:pt>
                <c:pt idx="14">
                  <c:v>28404.250414715501</c:v>
                </c:pt>
                <c:pt idx="15">
                  <c:v>28404.250414715501</c:v>
                </c:pt>
                <c:pt idx="16">
                  <c:v>28404.250414715501</c:v>
                </c:pt>
                <c:pt idx="17">
                  <c:v>28404.250414715501</c:v>
                </c:pt>
                <c:pt idx="18">
                  <c:v>28404.250414715501</c:v>
                </c:pt>
                <c:pt idx="19">
                  <c:v>28404.250414715501</c:v>
                </c:pt>
                <c:pt idx="20">
                  <c:v>28404.250414715501</c:v>
                </c:pt>
                <c:pt idx="21">
                  <c:v>28404.250414715501</c:v>
                </c:pt>
                <c:pt idx="22">
                  <c:v>28404.250414715501</c:v>
                </c:pt>
                <c:pt idx="23">
                  <c:v>28404.250414715501</c:v>
                </c:pt>
                <c:pt idx="24">
                  <c:v>28404.250414715501</c:v>
                </c:pt>
                <c:pt idx="25">
                  <c:v>28404.250414715501</c:v>
                </c:pt>
                <c:pt idx="26">
                  <c:v>28404.250414715501</c:v>
                </c:pt>
                <c:pt idx="27">
                  <c:v>28404.250414715501</c:v>
                </c:pt>
                <c:pt idx="28">
                  <c:v>28404.250414715501</c:v>
                </c:pt>
                <c:pt idx="29">
                  <c:v>28404.250414715501</c:v>
                </c:pt>
                <c:pt idx="30">
                  <c:v>28404.250414715501</c:v>
                </c:pt>
                <c:pt idx="31">
                  <c:v>28404.250414715501</c:v>
                </c:pt>
                <c:pt idx="32">
                  <c:v>28404.250414715501</c:v>
                </c:pt>
                <c:pt idx="33">
                  <c:v>28404.250414715501</c:v>
                </c:pt>
                <c:pt idx="34">
                  <c:v>28404.250414715501</c:v>
                </c:pt>
                <c:pt idx="35">
                  <c:v>28404.250414715501</c:v>
                </c:pt>
                <c:pt idx="36">
                  <c:v>28404.250414715501</c:v>
                </c:pt>
                <c:pt idx="37">
                  <c:v>28404.250414715501</c:v>
                </c:pt>
                <c:pt idx="38">
                  <c:v>28404.250414715501</c:v>
                </c:pt>
                <c:pt idx="39">
                  <c:v>28404.250414715501</c:v>
                </c:pt>
                <c:pt idx="40">
                  <c:v>28404.250414715501</c:v>
                </c:pt>
                <c:pt idx="41">
                  <c:v>28404.250414715501</c:v>
                </c:pt>
                <c:pt idx="42">
                  <c:v>28404.250414715501</c:v>
                </c:pt>
                <c:pt idx="43">
                  <c:v>28404.250414715501</c:v>
                </c:pt>
                <c:pt idx="44">
                  <c:v>28404.250414715501</c:v>
                </c:pt>
                <c:pt idx="45">
                  <c:v>28404.250414715501</c:v>
                </c:pt>
                <c:pt idx="46">
                  <c:v>28404.250414715501</c:v>
                </c:pt>
                <c:pt idx="47">
                  <c:v>28404.250414715501</c:v>
                </c:pt>
                <c:pt idx="48">
                  <c:v>28404.250414715501</c:v>
                </c:pt>
                <c:pt idx="49">
                  <c:v>28404.250414715501</c:v>
                </c:pt>
                <c:pt idx="50">
                  <c:v>28404.250414715501</c:v>
                </c:pt>
                <c:pt idx="51">
                  <c:v>28404.250414715501</c:v>
                </c:pt>
                <c:pt idx="52">
                  <c:v>28404.250414715501</c:v>
                </c:pt>
                <c:pt idx="53">
                  <c:v>28404.250414715501</c:v>
                </c:pt>
                <c:pt idx="54">
                  <c:v>28404.250414715501</c:v>
                </c:pt>
                <c:pt idx="55">
                  <c:v>28404.250414715501</c:v>
                </c:pt>
                <c:pt idx="56">
                  <c:v>28404.250414715501</c:v>
                </c:pt>
                <c:pt idx="57">
                  <c:v>28404.250414715501</c:v>
                </c:pt>
                <c:pt idx="58">
                  <c:v>28404.250414715501</c:v>
                </c:pt>
                <c:pt idx="59">
                  <c:v>28404.250414715501</c:v>
                </c:pt>
                <c:pt idx="60">
                  <c:v>28404.250414715501</c:v>
                </c:pt>
                <c:pt idx="61">
                  <c:v>28404.250414715501</c:v>
                </c:pt>
                <c:pt idx="62">
                  <c:v>28404.250414715501</c:v>
                </c:pt>
                <c:pt idx="63">
                  <c:v>28404.250414715501</c:v>
                </c:pt>
                <c:pt idx="64">
                  <c:v>28404.250414715501</c:v>
                </c:pt>
                <c:pt idx="65">
                  <c:v>28404.250414715501</c:v>
                </c:pt>
                <c:pt idx="66">
                  <c:v>28404.250414715501</c:v>
                </c:pt>
                <c:pt idx="67">
                  <c:v>28404.250414715501</c:v>
                </c:pt>
                <c:pt idx="68">
                  <c:v>28404.250414715501</c:v>
                </c:pt>
                <c:pt idx="69">
                  <c:v>28404.250414715501</c:v>
                </c:pt>
                <c:pt idx="70">
                  <c:v>28404.250414715501</c:v>
                </c:pt>
                <c:pt idx="71">
                  <c:v>28404.250414715501</c:v>
                </c:pt>
                <c:pt idx="72">
                  <c:v>28404.250414715501</c:v>
                </c:pt>
                <c:pt idx="73">
                  <c:v>28404.250414715501</c:v>
                </c:pt>
              </c:numCache>
            </c:numRef>
          </c:xVal>
          <c:yVal>
            <c:numRef>
              <c:f>市区町村別_年齢調整糖尿病医療費!$J$5:$J$78</c:f>
              <c:numCache>
                <c:formatCode>#,##0_ </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1B-03D7-49A7-9530-E68E9ADADFEF}"/>
            </c:ext>
          </c:extLst>
        </c:ser>
        <c:dLbls>
          <c:showLegendKey val="0"/>
          <c:showVal val="0"/>
          <c:showCatName val="0"/>
          <c:showSerName val="0"/>
          <c:showPercent val="0"/>
          <c:showBubbleSize val="0"/>
        </c:dLbls>
        <c:axId val="457508544"/>
        <c:axId val="457507968"/>
      </c:scatterChart>
      <c:catAx>
        <c:axId val="457693184"/>
        <c:scaling>
          <c:orientation val="maxMin"/>
        </c:scaling>
        <c:delete val="0"/>
        <c:axPos val="l"/>
        <c:numFmt formatCode="General" sourceLinked="0"/>
        <c:majorTickMark val="none"/>
        <c:minorTickMark val="none"/>
        <c:tickLblPos val="nextTo"/>
        <c:spPr>
          <a:ln>
            <a:solidFill>
              <a:srgbClr val="7F7F7F"/>
            </a:solidFill>
          </a:ln>
        </c:spPr>
        <c:crossAx val="457507392"/>
        <c:crosses val="autoZero"/>
        <c:auto val="1"/>
        <c:lblAlgn val="ctr"/>
        <c:lblOffset val="100"/>
        <c:noMultiLvlLbl val="0"/>
      </c:catAx>
      <c:valAx>
        <c:axId val="457507392"/>
        <c:scaling>
          <c:orientation val="minMax"/>
          <c:min val="0"/>
        </c:scaling>
        <c:delete val="0"/>
        <c:axPos val="t"/>
        <c:majorGridlines>
          <c:spPr>
            <a:ln>
              <a:solidFill>
                <a:srgbClr val="D9D9D9"/>
              </a:solidFill>
            </a:ln>
          </c:spPr>
        </c:majorGridlines>
        <c:title>
          <c:tx>
            <c:rich>
              <a:bodyPr/>
              <a:lstStyle/>
              <a:p>
                <a:pPr>
                  <a:defRPr/>
                </a:pPr>
                <a:r>
                  <a:rPr lang="en-US"/>
                  <a:t>(</a:t>
                </a:r>
                <a:r>
                  <a:rPr lang="ja-JP"/>
                  <a:t>円</a:t>
                </a:r>
                <a:r>
                  <a:rPr lang="en-US"/>
                  <a:t>)</a:t>
                </a:r>
                <a:endParaRPr lang="ja-JP"/>
              </a:p>
            </c:rich>
          </c:tx>
          <c:layout>
            <c:manualLayout>
              <c:xMode val="edge"/>
              <c:yMode val="edge"/>
              <c:x val="0.88980772946859898"/>
              <c:y val="2.8458856682769727E-2"/>
            </c:manualLayout>
          </c:layout>
          <c:overlay val="0"/>
        </c:title>
        <c:numFmt formatCode="#,##0_ " sourceLinked="0"/>
        <c:majorTickMark val="out"/>
        <c:minorTickMark val="none"/>
        <c:tickLblPos val="nextTo"/>
        <c:spPr>
          <a:ln>
            <a:solidFill>
              <a:srgbClr val="7F7F7F"/>
            </a:solidFill>
          </a:ln>
        </c:spPr>
        <c:crossAx val="457693184"/>
        <c:crosses val="autoZero"/>
        <c:crossBetween val="between"/>
      </c:valAx>
      <c:valAx>
        <c:axId val="457507968"/>
        <c:scaling>
          <c:orientation val="minMax"/>
          <c:max val="50"/>
          <c:min val="0"/>
        </c:scaling>
        <c:delete val="1"/>
        <c:axPos val="r"/>
        <c:numFmt formatCode="#,##0_ " sourceLinked="1"/>
        <c:majorTickMark val="out"/>
        <c:minorTickMark val="none"/>
        <c:tickLblPos val="nextTo"/>
        <c:crossAx val="457508544"/>
        <c:crosses val="max"/>
        <c:crossBetween val="midCat"/>
      </c:valAx>
      <c:valAx>
        <c:axId val="457508544"/>
        <c:scaling>
          <c:orientation val="minMax"/>
        </c:scaling>
        <c:delete val="1"/>
        <c:axPos val="b"/>
        <c:numFmt formatCode="#,##0_ " sourceLinked="1"/>
        <c:majorTickMark val="out"/>
        <c:minorTickMark val="none"/>
        <c:tickLblPos val="nextTo"/>
        <c:crossAx val="457507968"/>
        <c:crosses val="autoZero"/>
        <c:crossBetween val="midCat"/>
      </c:valAx>
      <c:spPr>
        <a:ln>
          <a:solidFill>
            <a:srgbClr val="7F7F7F"/>
          </a:solidFill>
        </a:ln>
      </c:spPr>
    </c:plotArea>
    <c:legend>
      <c:legendPos val="r"/>
      <c:layout>
        <c:manualLayout>
          <c:xMode val="edge"/>
          <c:yMode val="edge"/>
          <c:x val="0.17252727568078444"/>
          <c:y val="1.2600679816983661E-2"/>
          <c:w val="0.61498862897985707"/>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464734299516907"/>
          <c:y val="7.9407769756184382E-2"/>
          <c:w val="0.76944420289855076"/>
          <c:h val="0.87403533307613168"/>
        </c:manualLayout>
      </c:layout>
      <c:barChart>
        <c:barDir val="bar"/>
        <c:grouping val="clustered"/>
        <c:varyColors val="0"/>
        <c:ser>
          <c:idx val="0"/>
          <c:order val="0"/>
          <c:tx>
            <c:strRef>
              <c:f>地区別_年齢調整脂質異常症医療費!$I$3</c:f>
              <c:strCache>
                <c:ptCount val="1"/>
                <c:pt idx="0">
                  <c:v>年齢調整後被保険者一人当たりの脂質異常症医療費</c:v>
                </c:pt>
              </c:strCache>
            </c:strRef>
          </c:tx>
          <c:spPr>
            <a:solidFill>
              <a:schemeClr val="accent1">
                <a:lumMod val="75000"/>
              </a:schemeClr>
            </a:solidFill>
            <a:ln>
              <a:noFill/>
            </a:ln>
          </c:spPr>
          <c:invertIfNegative val="0"/>
          <c:dLbls>
            <c:dLbl>
              <c:idx val="9"/>
              <c:layout>
                <c:manualLayout>
                  <c:x val="1.875479945655384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3D7-49A7-9530-E68E9ADADFEF}"/>
                </c:ext>
              </c:extLst>
            </c:dLbl>
            <c:dLbl>
              <c:idx val="10"/>
              <c:layout>
                <c:manualLayout>
                  <c:x val="2.813219918483076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3D7-49A7-9530-E68E9ADADFEF}"/>
                </c:ext>
              </c:extLst>
            </c:dLbl>
            <c:dLbl>
              <c:idx val="11"/>
              <c:layout>
                <c:manualLayout>
                  <c:x val="8.439659755449229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3D7-49A7-9530-E68E9ADADFEF}"/>
                </c:ext>
              </c:extLst>
            </c:dLbl>
            <c:dLbl>
              <c:idx val="12"/>
              <c:layout>
                <c:manualLayout>
                  <c:x val="2.813219918483076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3D7-49A7-9530-E68E9ADADFEF}"/>
                </c:ext>
              </c:extLst>
            </c:dLbl>
            <c:dLbl>
              <c:idx val="14"/>
              <c:layout>
                <c:manualLayout>
                  <c:x val="2.438123929351999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3D7-49A7-9530-E68E9ADADFEF}"/>
                </c:ext>
              </c:extLst>
            </c:dLbl>
            <c:dLbl>
              <c:idx val="25"/>
              <c:layout>
                <c:manualLayout>
                  <c:x val="3.844733888593537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3D7-49A7-9530-E68E9ADADFEF}"/>
                </c:ext>
              </c:extLst>
            </c:dLbl>
            <c:dLbl>
              <c:idx val="26"/>
              <c:layout>
                <c:manualLayout>
                  <c:x val="2.625671923917537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3D7-49A7-9530-E68E9ADADFEF}"/>
                </c:ext>
              </c:extLst>
            </c:dLbl>
            <c:dLbl>
              <c:idx val="27"/>
              <c:layout>
                <c:manualLayout>
                  <c:x val="3.46963789946246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3D7-49A7-9530-E68E9ADADFEF}"/>
                </c:ext>
              </c:extLst>
            </c:dLbl>
            <c:dLbl>
              <c:idx val="29"/>
              <c:layout>
                <c:manualLayout>
                  <c:x val="7.501919782621537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3D7-49A7-9530-E68E9ADADFEF}"/>
                </c:ext>
              </c:extLst>
            </c:dLbl>
            <c:dLbl>
              <c:idx val="31"/>
              <c:layout>
                <c:manualLayout>
                  <c:x val="1.875479945655384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3D7-49A7-9530-E68E9ADADFEF}"/>
                </c:ext>
              </c:extLst>
            </c:dLbl>
            <c:dLbl>
              <c:idx val="33"/>
              <c:layout>
                <c:manualLayout>
                  <c:x val="2.813219918483076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3D7-49A7-9530-E68E9ADADFEF}"/>
                </c:ext>
              </c:extLst>
            </c:dLbl>
            <c:dLbl>
              <c:idx val="36"/>
              <c:layout>
                <c:manualLayout>
                  <c:x val="2.531897926634768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3D7-49A7-9530-E68E9ADADFEF}"/>
                </c:ext>
              </c:extLst>
            </c:dLbl>
            <c:dLbl>
              <c:idx val="37"/>
              <c:layout>
                <c:manualLayout>
                  <c:x val="4.876247858703999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3D7-49A7-9530-E68E9ADADFEF}"/>
                </c:ext>
              </c:extLst>
            </c:dLbl>
            <c:dLbl>
              <c:idx val="38"/>
              <c:layout>
                <c:manualLayout>
                  <c:x val="4.594925866855691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3D7-49A7-9530-E68E9ADADFEF}"/>
                </c:ext>
              </c:extLst>
            </c:dLbl>
            <c:dLbl>
              <c:idx val="39"/>
              <c:layout>
                <c:manualLayout>
                  <c:x val="1.687931951089845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3D7-49A7-9530-E68E9ADADFEF}"/>
                </c:ext>
              </c:extLst>
            </c:dLbl>
            <c:dLbl>
              <c:idx val="40"/>
              <c:layout>
                <c:manualLayout>
                  <c:x val="-2.813219918483076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3D7-49A7-9530-E68E9ADADFEF}"/>
                </c:ext>
              </c:extLst>
            </c:dLbl>
            <c:dLbl>
              <c:idx val="41"/>
              <c:layout>
                <c:manualLayout>
                  <c:x val="2.156801937503691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3D7-49A7-9530-E68E9ADADFEF}"/>
                </c:ext>
              </c:extLst>
            </c:dLbl>
            <c:dLbl>
              <c:idx val="42"/>
              <c:layout>
                <c:manualLayout>
                  <c:x val="4.782473861421229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3D7-49A7-9530-E68E9ADADFEF}"/>
                </c:ext>
              </c:extLst>
            </c:dLbl>
            <c:dLbl>
              <c:idx val="43"/>
              <c:layout>
                <c:manualLayout>
                  <c:x val="5.251343847835075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3D7-49A7-9530-E68E9ADADFEF}"/>
                </c:ext>
              </c:extLst>
            </c:dLbl>
            <c:dLbl>
              <c:idx val="44"/>
              <c:layout>
                <c:manualLayout>
                  <c:x val="2.531897926634768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3D7-49A7-9530-E68E9ADADFEF}"/>
                </c:ext>
              </c:extLst>
            </c:dLbl>
            <c:dLbl>
              <c:idx val="45"/>
              <c:layout>
                <c:manualLayout>
                  <c:x val="8.439659755449229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03D7-49A7-9530-E68E9ADADFEF}"/>
                </c:ext>
              </c:extLst>
            </c:dLbl>
            <c:dLbl>
              <c:idx val="47"/>
              <c:layout>
                <c:manualLayout>
                  <c:x val="2.438123929351999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03D7-49A7-9530-E68E9ADADFEF}"/>
                </c:ext>
              </c:extLst>
            </c:dLbl>
            <c:dLbl>
              <c:idx val="49"/>
              <c:layout>
                <c:manualLayout>
                  <c:x val="3.46963789946246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03D7-49A7-9530-E68E9ADADFEF}"/>
                </c:ext>
              </c:extLst>
            </c:dLbl>
            <c:dLbl>
              <c:idx val="51"/>
              <c:layout>
                <c:manualLayout>
                  <c:x val="1.875479945655384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03D7-49A7-9530-E68E9ADADFEF}"/>
                </c:ext>
              </c:extLst>
            </c:dLbl>
            <c:dLbl>
              <c:idx val="52"/>
              <c:layout>
                <c:manualLayout>
                  <c:x val="1.031513970110461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03D7-49A7-9530-E68E9ADADFEF}"/>
                </c:ext>
              </c:extLst>
            </c:dLbl>
            <c:dLbl>
              <c:idx val="56"/>
              <c:layout>
                <c:manualLayout>
                  <c:x val="-5.626439836966153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03D7-49A7-9530-E68E9ADADFEF}"/>
                </c:ext>
              </c:extLst>
            </c:dLbl>
            <c:numFmt formatCode="#,##0_ "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地区別_年齢調整脂質異常症医療費!$C$5:$C$12</c:f>
              <c:strCache>
                <c:ptCount val="8"/>
                <c:pt idx="0">
                  <c:v>豊能医療圏</c:v>
                </c:pt>
                <c:pt idx="1">
                  <c:v>三島医療圏</c:v>
                </c:pt>
                <c:pt idx="2">
                  <c:v>北河内医療圏</c:v>
                </c:pt>
                <c:pt idx="3">
                  <c:v>中河内医療圏</c:v>
                </c:pt>
                <c:pt idx="4">
                  <c:v>南河内医療圏</c:v>
                </c:pt>
                <c:pt idx="5">
                  <c:v>堺市医療圏</c:v>
                </c:pt>
                <c:pt idx="6">
                  <c:v>泉州医療圏</c:v>
                </c:pt>
                <c:pt idx="7">
                  <c:v>大阪市医療圏</c:v>
                </c:pt>
              </c:strCache>
            </c:strRef>
          </c:cat>
          <c:val>
            <c:numRef>
              <c:f>地区別_年齢調整脂質異常症医療費!$E$5:$E$12</c:f>
              <c:numCache>
                <c:formatCode>#,##0_ </c:formatCode>
                <c:ptCount val="8"/>
                <c:pt idx="0">
                  <c:v>17522.740085770602</c:v>
                </c:pt>
                <c:pt idx="1">
                  <c:v>17637.035063555799</c:v>
                </c:pt>
                <c:pt idx="2">
                  <c:v>17731.313124172699</c:v>
                </c:pt>
                <c:pt idx="3">
                  <c:v>17674.988571379701</c:v>
                </c:pt>
                <c:pt idx="4">
                  <c:v>17585.0497418222</c:v>
                </c:pt>
                <c:pt idx="5">
                  <c:v>17628.291583274</c:v>
                </c:pt>
                <c:pt idx="6">
                  <c:v>17624.506214670499</c:v>
                </c:pt>
                <c:pt idx="7">
                  <c:v>17512.197432966001</c:v>
                </c:pt>
              </c:numCache>
            </c:numRef>
          </c:val>
          <c:extLst>
            <c:ext xmlns:c16="http://schemas.microsoft.com/office/drawing/2014/chart" uri="{C3380CC4-5D6E-409C-BE32-E72D297353CC}">
              <c16:uniqueId val="{0000001A-03D7-49A7-9530-E68E9ADADFEF}"/>
            </c:ext>
          </c:extLst>
        </c:ser>
        <c:dLbls>
          <c:showLegendKey val="0"/>
          <c:showVal val="0"/>
          <c:showCatName val="0"/>
          <c:showSerName val="0"/>
          <c:showPercent val="0"/>
          <c:showBubbleSize val="0"/>
        </c:dLbls>
        <c:gapWidth val="150"/>
        <c:axId val="457745408"/>
        <c:axId val="457510848"/>
      </c:barChart>
      <c:scatterChart>
        <c:scatterStyle val="lineMarker"/>
        <c:varyColors val="0"/>
        <c:ser>
          <c:idx val="1"/>
          <c:order val="1"/>
          <c:tx>
            <c:strRef>
              <c:f>地区別_年齢調整脂質異常症医療費!$B$13</c:f>
              <c:strCache>
                <c:ptCount val="1"/>
                <c:pt idx="0">
                  <c:v>広域連合全体</c:v>
                </c:pt>
              </c:strCache>
            </c:strRef>
          </c:tx>
          <c:spPr>
            <a:ln w="28575">
              <a:solidFill>
                <a:srgbClr val="BE4B48"/>
              </a:solidFill>
            </a:ln>
          </c:spPr>
          <c:marker>
            <c:symbol val="none"/>
          </c:marker>
          <c:dLbls>
            <c:dLbl>
              <c:idx val="0"/>
              <c:layout>
                <c:manualLayout>
                  <c:x val="-0.13209752814488485"/>
                  <c:y val="-0.8564252186213992"/>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6738-4701-81CE-29FD4E4EEBD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地区別_年齢調整脂質異常症医療費!$I$5:$I$12</c:f>
              <c:numCache>
                <c:formatCode>#,##0_ </c:formatCode>
                <c:ptCount val="8"/>
                <c:pt idx="0">
                  <c:v>17610.1751735898</c:v>
                </c:pt>
                <c:pt idx="1">
                  <c:v>17610.1751735898</c:v>
                </c:pt>
                <c:pt idx="2">
                  <c:v>17610.1751735898</c:v>
                </c:pt>
                <c:pt idx="3">
                  <c:v>17610.1751735898</c:v>
                </c:pt>
                <c:pt idx="4">
                  <c:v>17610.1751735898</c:v>
                </c:pt>
                <c:pt idx="5">
                  <c:v>17610.1751735898</c:v>
                </c:pt>
                <c:pt idx="6">
                  <c:v>17610.1751735898</c:v>
                </c:pt>
                <c:pt idx="7">
                  <c:v>17610.1751735898</c:v>
                </c:pt>
              </c:numCache>
            </c:numRef>
          </c:xVal>
          <c:yVal>
            <c:numRef>
              <c:f>地区別_年齢調整脂質異常症医療費!$J$5:$J$12</c:f>
              <c:numCache>
                <c:formatCode>#,##0_ </c:formatCode>
                <c:ptCount val="8"/>
                <c:pt idx="0">
                  <c:v>0</c:v>
                </c:pt>
                <c:pt idx="1">
                  <c:v>0</c:v>
                </c:pt>
                <c:pt idx="2">
                  <c:v>0</c:v>
                </c:pt>
                <c:pt idx="3">
                  <c:v>0</c:v>
                </c:pt>
                <c:pt idx="4">
                  <c:v>0</c:v>
                </c:pt>
                <c:pt idx="5">
                  <c:v>0</c:v>
                </c:pt>
                <c:pt idx="6">
                  <c:v>0</c:v>
                </c:pt>
                <c:pt idx="7">
                  <c:v>999</c:v>
                </c:pt>
              </c:numCache>
            </c:numRef>
          </c:yVal>
          <c:smooth val="0"/>
          <c:extLst>
            <c:ext xmlns:c16="http://schemas.microsoft.com/office/drawing/2014/chart" uri="{C3380CC4-5D6E-409C-BE32-E72D297353CC}">
              <c16:uniqueId val="{0000001B-03D7-49A7-9530-E68E9ADADFEF}"/>
            </c:ext>
          </c:extLst>
        </c:ser>
        <c:dLbls>
          <c:showLegendKey val="0"/>
          <c:showVal val="0"/>
          <c:showCatName val="0"/>
          <c:showSerName val="0"/>
          <c:showPercent val="0"/>
          <c:showBubbleSize val="0"/>
        </c:dLbls>
        <c:axId val="457512000"/>
        <c:axId val="457511424"/>
      </c:scatterChart>
      <c:catAx>
        <c:axId val="457745408"/>
        <c:scaling>
          <c:orientation val="maxMin"/>
        </c:scaling>
        <c:delete val="0"/>
        <c:axPos val="l"/>
        <c:numFmt formatCode="General" sourceLinked="0"/>
        <c:majorTickMark val="none"/>
        <c:minorTickMark val="none"/>
        <c:tickLblPos val="nextTo"/>
        <c:spPr>
          <a:ln>
            <a:solidFill>
              <a:srgbClr val="7F7F7F"/>
            </a:solidFill>
          </a:ln>
        </c:spPr>
        <c:crossAx val="457510848"/>
        <c:crosses val="autoZero"/>
        <c:auto val="1"/>
        <c:lblAlgn val="ctr"/>
        <c:lblOffset val="100"/>
        <c:noMultiLvlLbl val="0"/>
      </c:catAx>
      <c:valAx>
        <c:axId val="457510848"/>
        <c:scaling>
          <c:orientation val="minMax"/>
          <c:min val="0"/>
        </c:scaling>
        <c:delete val="0"/>
        <c:axPos val="t"/>
        <c:majorGridlines>
          <c:spPr>
            <a:ln>
              <a:solidFill>
                <a:srgbClr val="D9D9D9"/>
              </a:solidFill>
            </a:ln>
          </c:spPr>
        </c:majorGridlines>
        <c:title>
          <c:tx>
            <c:rich>
              <a:bodyPr/>
              <a:lstStyle/>
              <a:p>
                <a:pPr>
                  <a:defRPr/>
                </a:pPr>
                <a:r>
                  <a:rPr lang="en-US"/>
                  <a:t>(</a:t>
                </a:r>
                <a:r>
                  <a:rPr lang="ja-JP"/>
                  <a:t>円</a:t>
                </a:r>
                <a:r>
                  <a:rPr lang="en-US"/>
                  <a:t>)</a:t>
                </a:r>
                <a:endParaRPr lang="ja-JP"/>
              </a:p>
            </c:rich>
          </c:tx>
          <c:layout>
            <c:manualLayout>
              <c:xMode val="edge"/>
              <c:yMode val="edge"/>
              <c:x val="0.88779417523250137"/>
              <c:y val="2.7411506558641975E-2"/>
            </c:manualLayout>
          </c:layout>
          <c:overlay val="0"/>
        </c:title>
        <c:numFmt formatCode="#,##0_ " sourceLinked="0"/>
        <c:majorTickMark val="out"/>
        <c:minorTickMark val="none"/>
        <c:tickLblPos val="nextTo"/>
        <c:spPr>
          <a:ln>
            <a:solidFill>
              <a:srgbClr val="7F7F7F"/>
            </a:solidFill>
          </a:ln>
        </c:spPr>
        <c:crossAx val="457745408"/>
        <c:crosses val="autoZero"/>
        <c:crossBetween val="between"/>
      </c:valAx>
      <c:valAx>
        <c:axId val="457511424"/>
        <c:scaling>
          <c:orientation val="minMax"/>
          <c:max val="50"/>
          <c:min val="0"/>
        </c:scaling>
        <c:delete val="1"/>
        <c:axPos val="r"/>
        <c:numFmt formatCode="#,##0_ " sourceLinked="1"/>
        <c:majorTickMark val="out"/>
        <c:minorTickMark val="none"/>
        <c:tickLblPos val="nextTo"/>
        <c:crossAx val="457512000"/>
        <c:crosses val="max"/>
        <c:crossBetween val="midCat"/>
      </c:valAx>
      <c:valAx>
        <c:axId val="457512000"/>
        <c:scaling>
          <c:orientation val="minMax"/>
        </c:scaling>
        <c:delete val="1"/>
        <c:axPos val="b"/>
        <c:numFmt formatCode="#,##0_ " sourceLinked="1"/>
        <c:majorTickMark val="out"/>
        <c:minorTickMark val="none"/>
        <c:tickLblPos val="nextTo"/>
        <c:crossAx val="457511424"/>
        <c:crosses val="autoZero"/>
        <c:crossBetween val="midCat"/>
      </c:valAx>
      <c:spPr>
        <a:ln>
          <a:solidFill>
            <a:srgbClr val="7F7F7F"/>
          </a:solidFill>
        </a:ln>
      </c:spPr>
    </c:plotArea>
    <c:legend>
      <c:legendPos val="r"/>
      <c:layout>
        <c:manualLayout>
          <c:xMode val="edge"/>
          <c:yMode val="edge"/>
          <c:x val="0.17252727568078444"/>
          <c:y val="1.2600679816983661E-2"/>
          <c:w val="0.61498862897985707"/>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157971014492754"/>
          <c:y val="7.9407769756184382E-2"/>
          <c:w val="0.77251183574879223"/>
          <c:h val="0.87301456404320987"/>
        </c:manualLayout>
      </c:layout>
      <c:barChart>
        <c:barDir val="bar"/>
        <c:grouping val="clustered"/>
        <c:varyColors val="0"/>
        <c:ser>
          <c:idx val="0"/>
          <c:order val="0"/>
          <c:tx>
            <c:strRef>
              <c:f>地区別_年齢調整脂質異常症医療費!$H$3</c:f>
              <c:strCache>
                <c:ptCount val="1"/>
                <c:pt idx="0">
                  <c:v>年齢調整前被保険者一人当たりの脂質異常症医療費</c:v>
                </c:pt>
              </c:strCache>
            </c:strRef>
          </c:tx>
          <c:spPr>
            <a:solidFill>
              <a:schemeClr val="accent3">
                <a:lumMod val="60000"/>
                <a:lumOff val="40000"/>
              </a:schemeClr>
            </a:solidFill>
            <a:ln>
              <a:noFill/>
            </a:ln>
          </c:spPr>
          <c:invertIfNegative val="0"/>
          <c:dLbls>
            <c:dLbl>
              <c:idx val="1"/>
              <c:layout>
                <c:manualLayout>
                  <c:x val="9.3245227606461086E-3"/>
                  <c:y val="-4.083076131687242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114-4AE6-803C-F270AC80A018}"/>
                </c:ext>
              </c:extLst>
            </c:dLbl>
            <c:dLbl>
              <c:idx val="2"/>
              <c:layout>
                <c:manualLayout>
                  <c:x val="2.797356828193821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114-4AE6-803C-F270AC80A018}"/>
                </c:ext>
              </c:extLst>
            </c:dLbl>
            <c:dLbl>
              <c:idx val="3"/>
              <c:layout>
                <c:manualLayout>
                  <c:x val="3.574400391581008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114-4AE6-803C-F270AC80A018}"/>
                </c:ext>
              </c:extLst>
            </c:dLbl>
            <c:dLbl>
              <c:idx val="4"/>
              <c:layout>
                <c:manualLayout>
                  <c:x val="3.4189916789035733E-2"/>
                  <c:y val="-3.062307098765357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114-4AE6-803C-F270AC80A018}"/>
                </c:ext>
              </c:extLst>
            </c:dLbl>
            <c:dLbl>
              <c:idx val="5"/>
              <c:layout>
                <c:manualLayout>
                  <c:x val="3.8852178169358674E-2"/>
                  <c:y val="8.0375514403292187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114-4AE6-803C-F270AC80A018}"/>
                </c:ext>
              </c:extLst>
            </c:dLbl>
            <c:dLbl>
              <c:idx val="7"/>
              <c:layout>
                <c:manualLayout>
                  <c:x val="1.3053947651104049E-2"/>
                  <c:y val="-1.020606084515038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114-4AE6-803C-F270AC80A018}"/>
                </c:ext>
              </c:extLst>
            </c:dLbl>
            <c:dLbl>
              <c:idx val="9"/>
              <c:layout>
                <c:manualLayout>
                  <c:x val="1.875479945655384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3D7-49A7-9530-E68E9ADADFEF}"/>
                </c:ext>
              </c:extLst>
            </c:dLbl>
            <c:dLbl>
              <c:idx val="10"/>
              <c:layout>
                <c:manualLayout>
                  <c:x val="2.813219918483076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3D7-49A7-9530-E68E9ADADFEF}"/>
                </c:ext>
              </c:extLst>
            </c:dLbl>
            <c:dLbl>
              <c:idx val="11"/>
              <c:layout>
                <c:manualLayout>
                  <c:x val="8.439659755449229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3D7-49A7-9530-E68E9ADADFEF}"/>
                </c:ext>
              </c:extLst>
            </c:dLbl>
            <c:dLbl>
              <c:idx val="12"/>
              <c:layout>
                <c:manualLayout>
                  <c:x val="2.813219918483076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3D7-49A7-9530-E68E9ADADFEF}"/>
                </c:ext>
              </c:extLst>
            </c:dLbl>
            <c:dLbl>
              <c:idx val="14"/>
              <c:layout>
                <c:manualLayout>
                  <c:x val="2.438123929351999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3D7-49A7-9530-E68E9ADADFEF}"/>
                </c:ext>
              </c:extLst>
            </c:dLbl>
            <c:dLbl>
              <c:idx val="25"/>
              <c:layout>
                <c:manualLayout>
                  <c:x val="3.844733888593537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3D7-49A7-9530-E68E9ADADFEF}"/>
                </c:ext>
              </c:extLst>
            </c:dLbl>
            <c:dLbl>
              <c:idx val="26"/>
              <c:layout>
                <c:manualLayout>
                  <c:x val="2.625671923917537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3D7-49A7-9530-E68E9ADADFEF}"/>
                </c:ext>
              </c:extLst>
            </c:dLbl>
            <c:dLbl>
              <c:idx val="27"/>
              <c:layout>
                <c:manualLayout>
                  <c:x val="3.46963789946246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3D7-49A7-9530-E68E9ADADFEF}"/>
                </c:ext>
              </c:extLst>
            </c:dLbl>
            <c:dLbl>
              <c:idx val="29"/>
              <c:layout>
                <c:manualLayout>
                  <c:x val="7.501919782621537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3D7-49A7-9530-E68E9ADADFEF}"/>
                </c:ext>
              </c:extLst>
            </c:dLbl>
            <c:dLbl>
              <c:idx val="31"/>
              <c:layout>
                <c:manualLayout>
                  <c:x val="1.875479945655384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3D7-49A7-9530-E68E9ADADFEF}"/>
                </c:ext>
              </c:extLst>
            </c:dLbl>
            <c:dLbl>
              <c:idx val="33"/>
              <c:layout>
                <c:manualLayout>
                  <c:x val="2.813219918483076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3D7-49A7-9530-E68E9ADADFEF}"/>
                </c:ext>
              </c:extLst>
            </c:dLbl>
            <c:dLbl>
              <c:idx val="36"/>
              <c:layout>
                <c:manualLayout>
                  <c:x val="2.531897926634768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3D7-49A7-9530-E68E9ADADFEF}"/>
                </c:ext>
              </c:extLst>
            </c:dLbl>
            <c:dLbl>
              <c:idx val="37"/>
              <c:layout>
                <c:manualLayout>
                  <c:x val="4.876247858703999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3D7-49A7-9530-E68E9ADADFEF}"/>
                </c:ext>
              </c:extLst>
            </c:dLbl>
            <c:dLbl>
              <c:idx val="38"/>
              <c:layout>
                <c:manualLayout>
                  <c:x val="4.594925866855691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3D7-49A7-9530-E68E9ADADFEF}"/>
                </c:ext>
              </c:extLst>
            </c:dLbl>
            <c:dLbl>
              <c:idx val="39"/>
              <c:layout>
                <c:manualLayout>
                  <c:x val="1.687931951089845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3D7-49A7-9530-E68E9ADADFEF}"/>
                </c:ext>
              </c:extLst>
            </c:dLbl>
            <c:dLbl>
              <c:idx val="40"/>
              <c:layout>
                <c:manualLayout>
                  <c:x val="-2.813219918483076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3D7-49A7-9530-E68E9ADADFEF}"/>
                </c:ext>
              </c:extLst>
            </c:dLbl>
            <c:dLbl>
              <c:idx val="41"/>
              <c:layout>
                <c:manualLayout>
                  <c:x val="2.156801937503691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3D7-49A7-9530-E68E9ADADFEF}"/>
                </c:ext>
              </c:extLst>
            </c:dLbl>
            <c:dLbl>
              <c:idx val="42"/>
              <c:layout>
                <c:manualLayout>
                  <c:x val="4.782473861421229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3D7-49A7-9530-E68E9ADADFEF}"/>
                </c:ext>
              </c:extLst>
            </c:dLbl>
            <c:dLbl>
              <c:idx val="43"/>
              <c:layout>
                <c:manualLayout>
                  <c:x val="5.251343847835075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3D7-49A7-9530-E68E9ADADFEF}"/>
                </c:ext>
              </c:extLst>
            </c:dLbl>
            <c:dLbl>
              <c:idx val="44"/>
              <c:layout>
                <c:manualLayout>
                  <c:x val="2.531897926634768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3D7-49A7-9530-E68E9ADADFEF}"/>
                </c:ext>
              </c:extLst>
            </c:dLbl>
            <c:dLbl>
              <c:idx val="45"/>
              <c:layout>
                <c:manualLayout>
                  <c:x val="8.439659755449229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03D7-49A7-9530-E68E9ADADFEF}"/>
                </c:ext>
              </c:extLst>
            </c:dLbl>
            <c:dLbl>
              <c:idx val="47"/>
              <c:layout>
                <c:manualLayout>
                  <c:x val="2.438123929351999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03D7-49A7-9530-E68E9ADADFEF}"/>
                </c:ext>
              </c:extLst>
            </c:dLbl>
            <c:dLbl>
              <c:idx val="49"/>
              <c:layout>
                <c:manualLayout>
                  <c:x val="3.46963789946246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03D7-49A7-9530-E68E9ADADFEF}"/>
                </c:ext>
              </c:extLst>
            </c:dLbl>
            <c:dLbl>
              <c:idx val="51"/>
              <c:layout>
                <c:manualLayout>
                  <c:x val="1.875479945655384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03D7-49A7-9530-E68E9ADADFEF}"/>
                </c:ext>
              </c:extLst>
            </c:dLbl>
            <c:dLbl>
              <c:idx val="52"/>
              <c:layout>
                <c:manualLayout>
                  <c:x val="1.031513970110461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03D7-49A7-9530-E68E9ADADFEF}"/>
                </c:ext>
              </c:extLst>
            </c:dLbl>
            <c:dLbl>
              <c:idx val="56"/>
              <c:layout>
                <c:manualLayout>
                  <c:x val="-5.626439836966153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03D7-49A7-9530-E68E9ADADFEF}"/>
                </c:ext>
              </c:extLst>
            </c:dLbl>
            <c:numFmt formatCode="#,##0_ "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地区別_年齢調整脂質異常症医療費!$C$5:$C$12</c:f>
              <c:strCache>
                <c:ptCount val="8"/>
                <c:pt idx="0">
                  <c:v>豊能医療圏</c:v>
                </c:pt>
                <c:pt idx="1">
                  <c:v>三島医療圏</c:v>
                </c:pt>
                <c:pt idx="2">
                  <c:v>北河内医療圏</c:v>
                </c:pt>
                <c:pt idx="3">
                  <c:v>中河内医療圏</c:v>
                </c:pt>
                <c:pt idx="4">
                  <c:v>南河内医療圏</c:v>
                </c:pt>
                <c:pt idx="5">
                  <c:v>堺市医療圏</c:v>
                </c:pt>
                <c:pt idx="6">
                  <c:v>泉州医療圏</c:v>
                </c:pt>
                <c:pt idx="7">
                  <c:v>大阪市医療圏</c:v>
                </c:pt>
              </c:strCache>
            </c:strRef>
          </c:cat>
          <c:val>
            <c:numRef>
              <c:f>地区別_年齢調整脂質異常症医療費!$D$5:$D$12</c:f>
              <c:numCache>
                <c:formatCode>#,##0_ </c:formatCode>
                <c:ptCount val="8"/>
                <c:pt idx="0">
                  <c:v>17623.282391393201</c:v>
                </c:pt>
                <c:pt idx="1">
                  <c:v>17286.7386508118</c:v>
                </c:pt>
                <c:pt idx="2">
                  <c:v>16772.369901377999</c:v>
                </c:pt>
                <c:pt idx="3">
                  <c:v>16573.483126223698</c:v>
                </c:pt>
                <c:pt idx="4">
                  <c:v>16713.404565077199</c:v>
                </c:pt>
                <c:pt idx="5">
                  <c:v>16497.69930131</c:v>
                </c:pt>
                <c:pt idx="6">
                  <c:v>15894.788153822299</c:v>
                </c:pt>
                <c:pt idx="7">
                  <c:v>18869.243378374998</c:v>
                </c:pt>
              </c:numCache>
            </c:numRef>
          </c:val>
          <c:extLst>
            <c:ext xmlns:c16="http://schemas.microsoft.com/office/drawing/2014/chart" uri="{C3380CC4-5D6E-409C-BE32-E72D297353CC}">
              <c16:uniqueId val="{0000001A-03D7-49A7-9530-E68E9ADADFEF}"/>
            </c:ext>
          </c:extLst>
        </c:ser>
        <c:dLbls>
          <c:showLegendKey val="0"/>
          <c:showVal val="0"/>
          <c:showCatName val="0"/>
          <c:showSerName val="0"/>
          <c:showPercent val="0"/>
          <c:showBubbleSize val="0"/>
        </c:dLbls>
        <c:gapWidth val="150"/>
        <c:axId val="28815360"/>
        <c:axId val="457514304"/>
      </c:barChart>
      <c:scatterChart>
        <c:scatterStyle val="lineMarker"/>
        <c:varyColors val="0"/>
        <c:ser>
          <c:idx val="1"/>
          <c:order val="1"/>
          <c:tx>
            <c:strRef>
              <c:f>地区別_年齢調整脂質異常症医療費!$B$13</c:f>
              <c:strCache>
                <c:ptCount val="1"/>
                <c:pt idx="0">
                  <c:v>広域連合全体</c:v>
                </c:pt>
              </c:strCache>
            </c:strRef>
          </c:tx>
          <c:spPr>
            <a:ln w="28575">
              <a:solidFill>
                <a:srgbClr val="BE4B48"/>
              </a:solidFill>
            </a:ln>
          </c:spPr>
          <c:marker>
            <c:symbol val="none"/>
          </c:marker>
          <c:dLbls>
            <c:dLbl>
              <c:idx val="0"/>
              <c:layout>
                <c:manualLayout>
                  <c:x val="-0.13154752586032206"/>
                  <c:y val="-0.85540441248989096"/>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6C18-45F1-B2E7-066F30DA0B6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地区別_年齢調整脂質異常症医療費!$H$5:$H$12</c:f>
              <c:numCache>
                <c:formatCode>#,##0_ </c:formatCode>
                <c:ptCount val="8"/>
                <c:pt idx="0">
                  <c:v>17610.1751735898</c:v>
                </c:pt>
                <c:pt idx="1">
                  <c:v>17610.1751735898</c:v>
                </c:pt>
                <c:pt idx="2">
                  <c:v>17610.1751735898</c:v>
                </c:pt>
                <c:pt idx="3">
                  <c:v>17610.1751735898</c:v>
                </c:pt>
                <c:pt idx="4">
                  <c:v>17610.1751735898</c:v>
                </c:pt>
                <c:pt idx="5">
                  <c:v>17610.1751735898</c:v>
                </c:pt>
                <c:pt idx="6">
                  <c:v>17610.1751735898</c:v>
                </c:pt>
                <c:pt idx="7">
                  <c:v>17610.1751735898</c:v>
                </c:pt>
              </c:numCache>
            </c:numRef>
          </c:xVal>
          <c:yVal>
            <c:numRef>
              <c:f>地区別_年齢調整脂質異常症医療費!$J$5:$J$12</c:f>
              <c:numCache>
                <c:formatCode>#,##0_ </c:formatCode>
                <c:ptCount val="8"/>
                <c:pt idx="0">
                  <c:v>0</c:v>
                </c:pt>
                <c:pt idx="1">
                  <c:v>0</c:v>
                </c:pt>
                <c:pt idx="2">
                  <c:v>0</c:v>
                </c:pt>
                <c:pt idx="3">
                  <c:v>0</c:v>
                </c:pt>
                <c:pt idx="4">
                  <c:v>0</c:v>
                </c:pt>
                <c:pt idx="5">
                  <c:v>0</c:v>
                </c:pt>
                <c:pt idx="6">
                  <c:v>0</c:v>
                </c:pt>
                <c:pt idx="7">
                  <c:v>999</c:v>
                </c:pt>
              </c:numCache>
            </c:numRef>
          </c:yVal>
          <c:smooth val="0"/>
          <c:extLst>
            <c:ext xmlns:c16="http://schemas.microsoft.com/office/drawing/2014/chart" uri="{C3380CC4-5D6E-409C-BE32-E72D297353CC}">
              <c16:uniqueId val="{0000001B-03D7-49A7-9530-E68E9ADADFEF}"/>
            </c:ext>
          </c:extLst>
        </c:ser>
        <c:dLbls>
          <c:showLegendKey val="0"/>
          <c:showVal val="0"/>
          <c:showCatName val="0"/>
          <c:showSerName val="0"/>
          <c:showPercent val="0"/>
          <c:showBubbleSize val="0"/>
        </c:dLbls>
        <c:axId val="28844608"/>
        <c:axId val="28844032"/>
      </c:scatterChart>
      <c:catAx>
        <c:axId val="28815360"/>
        <c:scaling>
          <c:orientation val="maxMin"/>
        </c:scaling>
        <c:delete val="0"/>
        <c:axPos val="l"/>
        <c:numFmt formatCode="General" sourceLinked="0"/>
        <c:majorTickMark val="none"/>
        <c:minorTickMark val="none"/>
        <c:tickLblPos val="nextTo"/>
        <c:spPr>
          <a:ln>
            <a:solidFill>
              <a:srgbClr val="7F7F7F"/>
            </a:solidFill>
          </a:ln>
        </c:spPr>
        <c:crossAx val="457514304"/>
        <c:crosses val="autoZero"/>
        <c:auto val="1"/>
        <c:lblAlgn val="ctr"/>
        <c:lblOffset val="100"/>
        <c:noMultiLvlLbl val="0"/>
      </c:catAx>
      <c:valAx>
        <c:axId val="457514304"/>
        <c:scaling>
          <c:orientation val="minMax"/>
          <c:min val="0"/>
        </c:scaling>
        <c:delete val="0"/>
        <c:axPos val="t"/>
        <c:majorGridlines>
          <c:spPr>
            <a:ln>
              <a:solidFill>
                <a:srgbClr val="D9D9D9"/>
              </a:solidFill>
            </a:ln>
          </c:spPr>
        </c:majorGridlines>
        <c:title>
          <c:tx>
            <c:rich>
              <a:bodyPr/>
              <a:lstStyle/>
              <a:p>
                <a:pPr>
                  <a:defRPr/>
                </a:pPr>
                <a:r>
                  <a:rPr lang="en-US"/>
                  <a:t>(</a:t>
                </a:r>
                <a:r>
                  <a:rPr lang="ja-JP"/>
                  <a:t>円</a:t>
                </a:r>
                <a:r>
                  <a:rPr lang="en-US"/>
                  <a:t>)</a:t>
                </a:r>
                <a:endParaRPr lang="ja-JP"/>
              </a:p>
            </c:rich>
          </c:tx>
          <c:layout>
            <c:manualLayout>
              <c:xMode val="edge"/>
              <c:yMode val="edge"/>
              <c:x val="0.88934826235927567"/>
              <c:y val="2.8432275591563787E-2"/>
            </c:manualLayout>
          </c:layout>
          <c:overlay val="0"/>
        </c:title>
        <c:numFmt formatCode="#,##0_ " sourceLinked="0"/>
        <c:majorTickMark val="out"/>
        <c:minorTickMark val="none"/>
        <c:tickLblPos val="nextTo"/>
        <c:spPr>
          <a:ln>
            <a:solidFill>
              <a:srgbClr val="7F7F7F"/>
            </a:solidFill>
          </a:ln>
        </c:spPr>
        <c:crossAx val="28815360"/>
        <c:crosses val="autoZero"/>
        <c:crossBetween val="between"/>
      </c:valAx>
      <c:valAx>
        <c:axId val="28844032"/>
        <c:scaling>
          <c:orientation val="minMax"/>
          <c:max val="50"/>
          <c:min val="0"/>
        </c:scaling>
        <c:delete val="1"/>
        <c:axPos val="r"/>
        <c:numFmt formatCode="#,##0_ " sourceLinked="1"/>
        <c:majorTickMark val="out"/>
        <c:minorTickMark val="none"/>
        <c:tickLblPos val="nextTo"/>
        <c:crossAx val="28844608"/>
        <c:crosses val="max"/>
        <c:crossBetween val="midCat"/>
      </c:valAx>
      <c:valAx>
        <c:axId val="28844608"/>
        <c:scaling>
          <c:orientation val="minMax"/>
        </c:scaling>
        <c:delete val="1"/>
        <c:axPos val="b"/>
        <c:numFmt formatCode="#,##0_ " sourceLinked="1"/>
        <c:majorTickMark val="out"/>
        <c:minorTickMark val="none"/>
        <c:tickLblPos val="nextTo"/>
        <c:crossAx val="28844032"/>
        <c:crosses val="autoZero"/>
        <c:crossBetween val="midCat"/>
      </c:valAx>
      <c:spPr>
        <a:ln>
          <a:solidFill>
            <a:srgbClr val="7F7F7F"/>
          </a:solidFill>
        </a:ln>
      </c:spPr>
    </c:plotArea>
    <c:legend>
      <c:legendPos val="r"/>
      <c:layout>
        <c:manualLayout>
          <c:xMode val="edge"/>
          <c:yMode val="edge"/>
          <c:x val="0.17252727568078444"/>
          <c:y val="1.2600679816983661E-2"/>
          <c:w val="0.61498862897985707"/>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3102657004831"/>
          <c:y val="7.2786609996886034E-2"/>
          <c:w val="0.78934432367149765"/>
          <c:h val="0.88695489326131682"/>
        </c:manualLayout>
      </c:layout>
      <c:barChart>
        <c:barDir val="bar"/>
        <c:grouping val="clustered"/>
        <c:varyColors val="0"/>
        <c:ser>
          <c:idx val="0"/>
          <c:order val="0"/>
          <c:tx>
            <c:strRef>
              <c:f>地区別_生活習慣病の状況!$K$4</c:f>
              <c:strCache>
                <c:ptCount val="1"/>
                <c:pt idx="0">
                  <c:v>生活習慣病患者割合</c:v>
                </c:pt>
              </c:strCache>
            </c:strRef>
          </c:tx>
          <c:spPr>
            <a:solidFill>
              <a:schemeClr val="accent3">
                <a:lumMod val="60000"/>
                <a:lumOff val="40000"/>
              </a:schemeClr>
            </a:solidFill>
            <a:ln>
              <a:noFill/>
            </a:ln>
          </c:spPr>
          <c:invertIfNegative val="0"/>
          <c:dLbls>
            <c:dLbl>
              <c:idx val="2"/>
              <c:layout>
                <c:manualLayout>
                  <c:x val="3.108174253548702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689-40C9-9A91-78F2171E036B}"/>
                </c:ext>
              </c:extLst>
            </c:dLbl>
            <c:dLbl>
              <c:idx val="3"/>
              <c:layout>
                <c:manualLayout>
                  <c:x val="4.662261380322940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689-40C9-9A91-78F2171E036B}"/>
                </c:ext>
              </c:extLst>
            </c:dLbl>
            <c:dLbl>
              <c:idx val="4"/>
              <c:layout>
                <c:manualLayout>
                  <c:x val="8.9441862184624164E-3"/>
                  <c:y val="8.2187637740836285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A7D-4F94-AD89-5F927158D746}"/>
                </c:ext>
              </c:extLst>
            </c:dLbl>
            <c:dLbl>
              <c:idx val="5"/>
              <c:layout>
                <c:manualLayout>
                  <c:x val="1.031513970110461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A7D-4F94-AD89-5F927158D746}"/>
                </c:ext>
              </c:extLst>
            </c:dLbl>
            <c:dLbl>
              <c:idx val="6"/>
              <c:layout>
                <c:manualLayout>
                  <c:x val="1.3396842878120298E-2"/>
                  <c:y val="1.6075102880658437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A7D-4F94-AD89-5F927158D746}"/>
                </c:ext>
              </c:extLst>
            </c:dLbl>
            <c:dLbl>
              <c:idx val="7"/>
              <c:layout>
                <c:manualLayout>
                  <c:x val="2.2673966451907793E-2"/>
                  <c:y val="8.2187637664293094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A7D-4F94-AD89-5F927158D746}"/>
                </c:ext>
              </c:extLst>
            </c:dLbl>
            <c:dLbl>
              <c:idx val="10"/>
              <c:layout>
                <c:manualLayout>
                  <c:x val="4.594925866855691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A7D-4F94-AD89-5F927158D746}"/>
                </c:ext>
              </c:extLst>
            </c:dLbl>
            <c:dLbl>
              <c:idx val="11"/>
              <c:layout>
                <c:manualLayout>
                  <c:x val="3.188301140055525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A7D-4F94-AD89-5F927158D746}"/>
                </c:ext>
              </c:extLst>
            </c:dLbl>
            <c:dLbl>
              <c:idx val="12"/>
              <c:layout>
                <c:manualLayout>
                  <c:x val="6.564179809793844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A7D-4F94-AD89-5F927158D746}"/>
                </c:ext>
              </c:extLst>
            </c:dLbl>
            <c:dLbl>
              <c:idx val="13"/>
              <c:layout>
                <c:manualLayout>
                  <c:x val="4.782473861421229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A7D-4F94-AD89-5F927158D746}"/>
                </c:ext>
              </c:extLst>
            </c:dLbl>
            <c:dLbl>
              <c:idx val="14"/>
              <c:layout>
                <c:manualLayout>
                  <c:x val="2.156801937503691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A7D-4F94-AD89-5F927158D746}"/>
                </c:ext>
              </c:extLst>
            </c:dLbl>
            <c:dLbl>
              <c:idx val="15"/>
              <c:layout>
                <c:manualLayout>
                  <c:x val="3.46963789946246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A7D-4F94-AD89-5F927158D746}"/>
                </c:ext>
              </c:extLst>
            </c:dLbl>
            <c:dLbl>
              <c:idx val="17"/>
              <c:layout>
                <c:manualLayout>
                  <c:x val="1.687931951089845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A7D-4F94-AD89-5F927158D746}"/>
                </c:ext>
              </c:extLst>
            </c:dLbl>
            <c:dLbl>
              <c:idx val="22"/>
              <c:layout>
                <c:manualLayout>
                  <c:x val="9.377399728276921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A7D-4F94-AD89-5F927158D746}"/>
                </c:ext>
              </c:extLst>
            </c:dLbl>
            <c:dLbl>
              <c:idx val="27"/>
              <c:layout>
                <c:manualLayout>
                  <c:x val="9.377399728276921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A7D-4F94-AD89-5F927158D746}"/>
                </c:ext>
              </c:extLst>
            </c:dLbl>
            <c:dLbl>
              <c:idx val="28"/>
              <c:layout>
                <c:manualLayout>
                  <c:x val="2.531883159076141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A7D-4F94-AD89-5F927158D746}"/>
                </c:ext>
              </c:extLst>
            </c:dLbl>
            <c:dLbl>
              <c:idx val="31"/>
              <c:layout>
                <c:manualLayout>
                  <c:x val="3.282089904896922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A7D-4F94-AD89-5F927158D746}"/>
                </c:ext>
              </c:extLst>
            </c:dLbl>
            <c:dLbl>
              <c:idx val="33"/>
              <c:layout>
                <c:manualLayout>
                  <c:x val="1.406609959241538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A7D-4F94-AD89-5F927158D746}"/>
                </c:ext>
              </c:extLst>
            </c:dLbl>
            <c:dLbl>
              <c:idx val="34"/>
              <c:layout>
                <c:manualLayout>
                  <c:x val="1.500383956524307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1A7D-4F94-AD89-5F927158D746}"/>
                </c:ext>
              </c:extLst>
            </c:dLbl>
            <c:dLbl>
              <c:idx val="38"/>
              <c:layout>
                <c:manualLayout>
                  <c:x val="2.25057593478646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A7D-4F94-AD89-5F927158D746}"/>
                </c:ext>
              </c:extLst>
            </c:dLbl>
            <c:dLbl>
              <c:idx val="42"/>
              <c:layout>
                <c:manualLayout>
                  <c:x val="2.531897926634768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1A7D-4F94-AD89-5F927158D746}"/>
                </c:ext>
              </c:extLst>
            </c:dLbl>
            <c:dLbl>
              <c:idx val="44"/>
              <c:layout>
                <c:manualLayout>
                  <c:x val="1.500383956524307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1A7D-4F94-AD89-5F927158D746}"/>
                </c:ext>
              </c:extLst>
            </c:dLbl>
            <c:dLbl>
              <c:idx val="52"/>
              <c:layout>
                <c:manualLayout>
                  <c:x val="1.781705948372614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1A7D-4F94-AD89-5F927158D746}"/>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地区別_生活習慣病の状況!$K$5:$K$12</c:f>
              <c:strCache>
                <c:ptCount val="8"/>
                <c:pt idx="0">
                  <c:v>泉州医療圏</c:v>
                </c:pt>
                <c:pt idx="1">
                  <c:v>中河内医療圏</c:v>
                </c:pt>
                <c:pt idx="2">
                  <c:v>北河内医療圏</c:v>
                </c:pt>
                <c:pt idx="3">
                  <c:v>南河内医療圏</c:v>
                </c:pt>
                <c:pt idx="4">
                  <c:v>大阪市医療圏</c:v>
                </c:pt>
                <c:pt idx="5">
                  <c:v>三島医療圏</c:v>
                </c:pt>
                <c:pt idx="6">
                  <c:v>豊能医療圏</c:v>
                </c:pt>
                <c:pt idx="7">
                  <c:v>堺市医療圏</c:v>
                </c:pt>
              </c:strCache>
            </c:strRef>
          </c:cat>
          <c:val>
            <c:numRef>
              <c:f>地区別_生活習慣病の状況!$L$5:$L$12</c:f>
              <c:numCache>
                <c:formatCode>0.0%</c:formatCode>
                <c:ptCount val="8"/>
                <c:pt idx="0">
                  <c:v>0.8391132776230269</c:v>
                </c:pt>
                <c:pt idx="1">
                  <c:v>0.83508211131977461</c:v>
                </c:pt>
                <c:pt idx="2">
                  <c:v>0.83143190955637258</c:v>
                </c:pt>
                <c:pt idx="3">
                  <c:v>0.83001042028482108</c:v>
                </c:pt>
                <c:pt idx="4">
                  <c:v>0.82619856086203192</c:v>
                </c:pt>
                <c:pt idx="5">
                  <c:v>0.82564829636405213</c:v>
                </c:pt>
                <c:pt idx="6">
                  <c:v>0.81551137137409779</c:v>
                </c:pt>
                <c:pt idx="7">
                  <c:v>0.80503374354902735</c:v>
                </c:pt>
              </c:numCache>
            </c:numRef>
          </c:val>
          <c:extLst>
            <c:ext xmlns:c16="http://schemas.microsoft.com/office/drawing/2014/chart" uri="{C3380CC4-5D6E-409C-BE32-E72D297353CC}">
              <c16:uniqueId val="{00000015-1A7D-4F94-AD89-5F927158D746}"/>
            </c:ext>
          </c:extLst>
        </c:ser>
        <c:dLbls>
          <c:showLegendKey val="0"/>
          <c:showVal val="0"/>
          <c:showCatName val="0"/>
          <c:showSerName val="0"/>
          <c:showPercent val="0"/>
          <c:showBubbleSize val="0"/>
        </c:dLbls>
        <c:gapWidth val="150"/>
        <c:axId val="450761728"/>
        <c:axId val="449389120"/>
      </c:barChart>
      <c:scatterChart>
        <c:scatterStyle val="lineMarker"/>
        <c:varyColors val="0"/>
        <c:ser>
          <c:idx val="1"/>
          <c:order val="1"/>
          <c:tx>
            <c:v>広域連合全体</c:v>
          </c:tx>
          <c:spPr>
            <a:ln w="28575" cmpd="sng">
              <a:solidFill>
                <a:srgbClr val="BE4B48"/>
              </a:solidFill>
              <a:prstDash val="solid"/>
            </a:ln>
          </c:spPr>
          <c:marker>
            <c:symbol val="none"/>
          </c:marker>
          <c:dPt>
            <c:idx val="1"/>
            <c:bubble3D val="0"/>
            <c:extLst>
              <c:ext xmlns:c16="http://schemas.microsoft.com/office/drawing/2014/chart" uri="{C3380CC4-5D6E-409C-BE32-E72D297353CC}">
                <c16:uniqueId val="{00000016-1A7D-4F94-AD89-5F927158D746}"/>
              </c:ext>
            </c:extLst>
          </c:dPt>
          <c:dLbls>
            <c:dLbl>
              <c:idx val="0"/>
              <c:layout>
                <c:manualLayout>
                  <c:x val="-0.12945949583945179"/>
                  <c:y val="-0.87077787422839503"/>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052C-43EF-95F6-7B49594F93E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地区別_生活習慣病の状況!$P$5:$P$12</c:f>
              <c:numCache>
                <c:formatCode>0.0%</c:formatCode>
                <c:ptCount val="8"/>
                <c:pt idx="0">
                  <c:v>0.83763988166039471</c:v>
                </c:pt>
                <c:pt idx="1">
                  <c:v>0.83763988166039471</c:v>
                </c:pt>
                <c:pt idx="2">
                  <c:v>0.83763988166039471</c:v>
                </c:pt>
                <c:pt idx="3">
                  <c:v>0.83763988166039471</c:v>
                </c:pt>
                <c:pt idx="4">
                  <c:v>0.83763988166039471</c:v>
                </c:pt>
                <c:pt idx="5">
                  <c:v>0.83763988166039471</c:v>
                </c:pt>
                <c:pt idx="6">
                  <c:v>0.83763988166039471</c:v>
                </c:pt>
                <c:pt idx="7">
                  <c:v>0.83763988166039471</c:v>
                </c:pt>
              </c:numCache>
            </c:numRef>
          </c:xVal>
          <c:yVal>
            <c:numRef>
              <c:f>地区別_生活習慣病の状況!$R$5:$R$12</c:f>
              <c:numCache>
                <c:formatCode>General</c:formatCode>
                <c:ptCount val="8"/>
                <c:pt idx="0">
                  <c:v>0</c:v>
                </c:pt>
                <c:pt idx="1">
                  <c:v>0</c:v>
                </c:pt>
                <c:pt idx="2">
                  <c:v>0</c:v>
                </c:pt>
                <c:pt idx="3">
                  <c:v>0</c:v>
                </c:pt>
                <c:pt idx="4">
                  <c:v>0</c:v>
                </c:pt>
                <c:pt idx="5">
                  <c:v>0</c:v>
                </c:pt>
                <c:pt idx="6">
                  <c:v>0</c:v>
                </c:pt>
                <c:pt idx="7">
                  <c:v>9999</c:v>
                </c:pt>
              </c:numCache>
            </c:numRef>
          </c:yVal>
          <c:smooth val="0"/>
          <c:extLst>
            <c:ext xmlns:c16="http://schemas.microsoft.com/office/drawing/2014/chart" uri="{C3380CC4-5D6E-409C-BE32-E72D297353CC}">
              <c16:uniqueId val="{00000017-1A7D-4F94-AD89-5F927158D746}"/>
            </c:ext>
          </c:extLst>
        </c:ser>
        <c:dLbls>
          <c:showLegendKey val="0"/>
          <c:showVal val="0"/>
          <c:showCatName val="0"/>
          <c:showSerName val="0"/>
          <c:showPercent val="0"/>
          <c:showBubbleSize val="0"/>
        </c:dLbls>
        <c:axId val="449390272"/>
        <c:axId val="449389696"/>
      </c:scatterChart>
      <c:catAx>
        <c:axId val="450761728"/>
        <c:scaling>
          <c:orientation val="maxMin"/>
        </c:scaling>
        <c:delete val="0"/>
        <c:axPos val="l"/>
        <c:numFmt formatCode="General" sourceLinked="0"/>
        <c:majorTickMark val="none"/>
        <c:minorTickMark val="none"/>
        <c:tickLblPos val="nextTo"/>
        <c:spPr>
          <a:ln>
            <a:solidFill>
              <a:srgbClr val="7F7F7F"/>
            </a:solidFill>
          </a:ln>
        </c:spPr>
        <c:crossAx val="449389120"/>
        <c:crossesAt val="0"/>
        <c:auto val="1"/>
        <c:lblAlgn val="ctr"/>
        <c:lblOffset val="100"/>
        <c:noMultiLvlLbl val="0"/>
      </c:catAx>
      <c:valAx>
        <c:axId val="449389120"/>
        <c:scaling>
          <c:orientation val="minMax"/>
          <c:max val="1"/>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90969260890846804"/>
              <c:y val="2.4555603780864198E-2"/>
            </c:manualLayout>
          </c:layout>
          <c:overlay val="0"/>
        </c:title>
        <c:numFmt formatCode="0.0%" sourceLinked="0"/>
        <c:majorTickMark val="out"/>
        <c:minorTickMark val="none"/>
        <c:tickLblPos val="nextTo"/>
        <c:spPr>
          <a:ln>
            <a:solidFill>
              <a:srgbClr val="7F7F7F"/>
            </a:solidFill>
          </a:ln>
        </c:spPr>
        <c:crossAx val="450761728"/>
        <c:crosses val="autoZero"/>
        <c:crossBetween val="between"/>
      </c:valAx>
      <c:valAx>
        <c:axId val="449389696"/>
        <c:scaling>
          <c:orientation val="minMax"/>
          <c:max val="50"/>
          <c:min val="0"/>
        </c:scaling>
        <c:delete val="1"/>
        <c:axPos val="r"/>
        <c:numFmt formatCode="General" sourceLinked="1"/>
        <c:majorTickMark val="out"/>
        <c:minorTickMark val="none"/>
        <c:tickLblPos val="nextTo"/>
        <c:crossAx val="449390272"/>
        <c:crosses val="max"/>
        <c:crossBetween val="midCat"/>
      </c:valAx>
      <c:valAx>
        <c:axId val="449390272"/>
        <c:scaling>
          <c:orientation val="minMax"/>
        </c:scaling>
        <c:delete val="1"/>
        <c:axPos val="b"/>
        <c:numFmt formatCode="0.0%" sourceLinked="1"/>
        <c:majorTickMark val="out"/>
        <c:minorTickMark val="none"/>
        <c:tickLblPos val="nextTo"/>
        <c:crossAx val="449389696"/>
        <c:crosses val="autoZero"/>
        <c:crossBetween val="midCat"/>
      </c:valAx>
      <c:spPr>
        <a:ln>
          <a:solidFill>
            <a:srgbClr val="7F7F7F"/>
          </a:solidFill>
        </a:ln>
      </c:spPr>
    </c:plotArea>
    <c:legend>
      <c:legendPos val="r"/>
      <c:layout>
        <c:manualLayout>
          <c:xMode val="edge"/>
          <c:yMode val="edge"/>
          <c:x val="0.1681161025459271"/>
          <c:y val="1.3454459233539095E-2"/>
          <c:w val="0.63560202906255536"/>
          <c:h val="3.4145960419188395E-2"/>
        </c:manualLayout>
      </c:layout>
      <c:overlay val="1"/>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851207729468598"/>
          <c:y val="7.9407769756184382E-2"/>
          <c:w val="0.77557946859903382"/>
          <c:h val="0.87969722543724282"/>
        </c:manualLayout>
      </c:layout>
      <c:barChart>
        <c:barDir val="bar"/>
        <c:grouping val="clustered"/>
        <c:varyColors val="0"/>
        <c:ser>
          <c:idx val="0"/>
          <c:order val="0"/>
          <c:tx>
            <c:strRef>
              <c:f>市区町村別_年齢調整脂質異常症医療費!$I$3:$I$4</c:f>
              <c:strCache>
                <c:ptCount val="2"/>
                <c:pt idx="0">
                  <c:v>年齢調整後被保険者一人当たりの脂質異常症医療費</c:v>
                </c:pt>
              </c:strCache>
            </c:strRef>
          </c:tx>
          <c:spPr>
            <a:solidFill>
              <a:schemeClr val="accent1">
                <a:lumMod val="75000"/>
              </a:schemeClr>
            </a:solidFill>
            <a:ln>
              <a:noFill/>
            </a:ln>
          </c:spPr>
          <c:invertIfNegative val="0"/>
          <c:dLbls>
            <c:dLbl>
              <c:idx val="7"/>
              <c:layout>
                <c:manualLayout>
                  <c:x val="6.2356468114916101E-3"/>
                  <c:y val="1.8785295442097036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5C3-4DDD-9151-7111D0DF46FE}"/>
                </c:ext>
              </c:extLst>
            </c:dLbl>
            <c:dLbl>
              <c:idx val="11"/>
              <c:layout>
                <c:manualLayout>
                  <c:x val="3.117823405745919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5C3-4DDD-9151-7111D0DF46FE}"/>
                </c:ext>
              </c:extLst>
            </c:dLbl>
            <c:dLbl>
              <c:idx val="13"/>
              <c:layout>
                <c:manualLayout>
                  <c:x val="3.117823405745805E-3"/>
                  <c:y val="3.7570590884194072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5C3-4DDD-9151-7111D0DF46FE}"/>
                </c:ext>
              </c:extLst>
            </c:dLbl>
            <c:dLbl>
              <c:idx val="15"/>
              <c:layout>
                <c:manualLayout>
                  <c:x val="7.7945585143643975E-3"/>
                  <c:y val="1.02474499776227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5C3-4DDD-9151-7111D0DF46FE}"/>
                </c:ext>
              </c:extLst>
            </c:dLbl>
            <c:dLbl>
              <c:idx val="16"/>
              <c:layout>
                <c:manualLayout>
                  <c:x val="4.676735108618707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5C3-4DDD-9151-7111D0DF46FE}"/>
                </c:ext>
              </c:extLst>
            </c:dLbl>
            <c:dLbl>
              <c:idx val="17"/>
              <c:layout>
                <c:manualLayout>
                  <c:x val="6.2356468114916101E-3"/>
                  <c:y val="3.7570590884194072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5C3-4DDD-9151-7111D0DF46FE}"/>
                </c:ext>
              </c:extLst>
            </c:dLbl>
            <c:dLbl>
              <c:idx val="24"/>
              <c:layout>
                <c:manualLayout>
                  <c:x val="7.79455851436451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5C3-4DDD-9151-7111D0DF46FE}"/>
                </c:ext>
              </c:extLst>
            </c:dLbl>
            <c:dLbl>
              <c:idx val="26"/>
              <c:layout>
                <c:manualLayout>
                  <c:x val="4.67673510861859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5C3-4DDD-9151-7111D0DF46FE}"/>
                </c:ext>
              </c:extLst>
            </c:dLbl>
            <c:dLbl>
              <c:idx val="35"/>
              <c:layout>
                <c:manualLayout>
                  <c:x val="3.117823405745805E-3"/>
                  <c:y val="1.024664315532708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5C3-4DDD-9151-7111D0DF46FE}"/>
                </c:ext>
              </c:extLst>
            </c:dLbl>
            <c:dLbl>
              <c:idx val="66"/>
              <c:layout>
                <c:manualLayout>
                  <c:x val="9.3534702172373002E-3"/>
                  <c:y val="1.5028236353677629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5C3-4DDD-9151-7111D0DF46FE}"/>
                </c:ext>
              </c:extLst>
            </c:dLbl>
            <c:dLbl>
              <c:idx val="73"/>
              <c:layout>
                <c:manualLayout>
                  <c:x val="9.353470217237414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5C3-4DDD-9151-7111D0DF46FE}"/>
                </c:ext>
              </c:extLst>
            </c:dLbl>
            <c:numFmt formatCode="#,##0_ " sourceLinked="0"/>
            <c:spPr>
              <a:noFill/>
              <a:ln>
                <a:noFill/>
              </a:ln>
              <a:effectLst/>
            </c:spPr>
            <c:txPr>
              <a:bodyPr/>
              <a:lstStyle/>
              <a:p>
                <a:pPr>
                  <a:defRPr sz="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市区町村別_年齢調整脂質異常症医療費!$C$5:$C$78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市区町村別_年齢調整脂質異常症医療費!$E$5:$E$78</c:f>
              <c:numCache>
                <c:formatCode>#,##0_ </c:formatCode>
                <c:ptCount val="74"/>
                <c:pt idx="0">
                  <c:v>17512.197432966001</c:v>
                </c:pt>
                <c:pt idx="1">
                  <c:v>17455.538705409799</c:v>
                </c:pt>
                <c:pt idx="2">
                  <c:v>17424.344622874902</c:v>
                </c:pt>
                <c:pt idx="3">
                  <c:v>17581.894205826899</c:v>
                </c:pt>
                <c:pt idx="4">
                  <c:v>17435.0397453531</c:v>
                </c:pt>
                <c:pt idx="5">
                  <c:v>17594.553177447</c:v>
                </c:pt>
                <c:pt idx="6">
                  <c:v>17596.123078713499</c:v>
                </c:pt>
                <c:pt idx="7">
                  <c:v>17339.522787743401</c:v>
                </c:pt>
                <c:pt idx="8">
                  <c:v>17449.781835647002</c:v>
                </c:pt>
                <c:pt idx="9">
                  <c:v>17544.196916184799</c:v>
                </c:pt>
                <c:pt idx="10">
                  <c:v>17574.303473966698</c:v>
                </c:pt>
                <c:pt idx="11">
                  <c:v>17367.821129681499</c:v>
                </c:pt>
                <c:pt idx="12">
                  <c:v>17452.246368478001</c:v>
                </c:pt>
                <c:pt idx="13">
                  <c:v>17355.371469394999</c:v>
                </c:pt>
                <c:pt idx="14">
                  <c:v>17531.180118668701</c:v>
                </c:pt>
                <c:pt idx="15">
                  <c:v>17281.762724139</c:v>
                </c:pt>
                <c:pt idx="16">
                  <c:v>17412.698000197601</c:v>
                </c:pt>
                <c:pt idx="17">
                  <c:v>17370.291382076</c:v>
                </c:pt>
                <c:pt idx="18">
                  <c:v>17498.008086146601</c:v>
                </c:pt>
                <c:pt idx="19">
                  <c:v>17501.850637875501</c:v>
                </c:pt>
                <c:pt idx="20">
                  <c:v>17691.367590698999</c:v>
                </c:pt>
                <c:pt idx="21">
                  <c:v>17575.901446780601</c:v>
                </c:pt>
                <c:pt idx="22">
                  <c:v>17742.163024662699</c:v>
                </c:pt>
                <c:pt idx="23">
                  <c:v>17458.981811137099</c:v>
                </c:pt>
                <c:pt idx="24">
                  <c:v>17323.365721796501</c:v>
                </c:pt>
                <c:pt idx="25">
                  <c:v>17628.291583274</c:v>
                </c:pt>
                <c:pt idx="26">
                  <c:v>17427.014601760598</c:v>
                </c:pt>
                <c:pt idx="27">
                  <c:v>17696.959910206799</c:v>
                </c:pt>
                <c:pt idx="28">
                  <c:v>17602.186580280399</c:v>
                </c:pt>
                <c:pt idx="29">
                  <c:v>17530.1482825036</c:v>
                </c:pt>
                <c:pt idx="30">
                  <c:v>17737.986075984802</c:v>
                </c:pt>
                <c:pt idx="31">
                  <c:v>17680.3530944183</c:v>
                </c:pt>
                <c:pt idx="32">
                  <c:v>17609.758273236101</c:v>
                </c:pt>
                <c:pt idx="33">
                  <c:v>17609.372850850199</c:v>
                </c:pt>
                <c:pt idx="34">
                  <c:v>17561.0354599901</c:v>
                </c:pt>
                <c:pt idx="35">
                  <c:v>17402.989035000399</c:v>
                </c:pt>
                <c:pt idx="36">
                  <c:v>17534.4283351753</c:v>
                </c:pt>
                <c:pt idx="37">
                  <c:v>17595.024834754098</c:v>
                </c:pt>
                <c:pt idx="38">
                  <c:v>17639.078028988799</c:v>
                </c:pt>
                <c:pt idx="39">
                  <c:v>17657.6486974377</c:v>
                </c:pt>
                <c:pt idx="40">
                  <c:v>17704.912646614299</c:v>
                </c:pt>
                <c:pt idx="41">
                  <c:v>17638.7643801421</c:v>
                </c:pt>
                <c:pt idx="42">
                  <c:v>17608.223958088001</c:v>
                </c:pt>
                <c:pt idx="43">
                  <c:v>17661.6842625838</c:v>
                </c:pt>
                <c:pt idx="44">
                  <c:v>17659.981340498602</c:v>
                </c:pt>
                <c:pt idx="45">
                  <c:v>17559.7924224667</c:v>
                </c:pt>
                <c:pt idx="46">
                  <c:v>17755.332259623501</c:v>
                </c:pt>
                <c:pt idx="47">
                  <c:v>17529.035547067499</c:v>
                </c:pt>
                <c:pt idx="48">
                  <c:v>17709.754990907</c:v>
                </c:pt>
                <c:pt idx="49">
                  <c:v>17809.152267144102</c:v>
                </c:pt>
                <c:pt idx="50">
                  <c:v>17622.424694522699</c:v>
                </c:pt>
                <c:pt idx="51">
                  <c:v>17464.563306183201</c:v>
                </c:pt>
                <c:pt idx="52">
                  <c:v>17651.744169336402</c:v>
                </c:pt>
                <c:pt idx="53">
                  <c:v>17606.910907387399</c:v>
                </c:pt>
                <c:pt idx="54">
                  <c:v>17878.442017013898</c:v>
                </c:pt>
                <c:pt idx="55">
                  <c:v>17741.015579241601</c:v>
                </c:pt>
                <c:pt idx="56">
                  <c:v>17555.4390825552</c:v>
                </c:pt>
                <c:pt idx="57">
                  <c:v>17528.300219197299</c:v>
                </c:pt>
                <c:pt idx="58">
                  <c:v>17681.172694336099</c:v>
                </c:pt>
                <c:pt idx="59">
                  <c:v>17690.9437762946</c:v>
                </c:pt>
                <c:pt idx="60">
                  <c:v>17727.353368285501</c:v>
                </c:pt>
                <c:pt idx="61">
                  <c:v>17717.3244487148</c:v>
                </c:pt>
                <c:pt idx="62">
                  <c:v>17555.7317410994</c:v>
                </c:pt>
                <c:pt idx="63">
                  <c:v>17645.4685750893</c:v>
                </c:pt>
                <c:pt idx="64">
                  <c:v>17479.088108235599</c:v>
                </c:pt>
                <c:pt idx="65">
                  <c:v>17452.329649431202</c:v>
                </c:pt>
                <c:pt idx="66">
                  <c:v>17276.236899324002</c:v>
                </c:pt>
                <c:pt idx="67">
                  <c:v>17491.711109817301</c:v>
                </c:pt>
                <c:pt idx="68">
                  <c:v>17568.800092785699</c:v>
                </c:pt>
                <c:pt idx="69">
                  <c:v>17552.6192541696</c:v>
                </c:pt>
                <c:pt idx="70">
                  <c:v>17441.886998015299</c:v>
                </c:pt>
                <c:pt idx="71">
                  <c:v>17451.800591995401</c:v>
                </c:pt>
                <c:pt idx="72">
                  <c:v>17454.2668435255</c:v>
                </c:pt>
                <c:pt idx="73">
                  <c:v>17270.008392917702</c:v>
                </c:pt>
              </c:numCache>
            </c:numRef>
          </c:val>
          <c:extLst>
            <c:ext xmlns:c16="http://schemas.microsoft.com/office/drawing/2014/chart" uri="{C3380CC4-5D6E-409C-BE32-E72D297353CC}">
              <c16:uniqueId val="{0000001A-03D7-49A7-9530-E68E9ADADFEF}"/>
            </c:ext>
          </c:extLst>
        </c:ser>
        <c:dLbls>
          <c:showLegendKey val="0"/>
          <c:showVal val="0"/>
          <c:showCatName val="0"/>
          <c:showSerName val="0"/>
          <c:showPercent val="0"/>
          <c:showBubbleSize val="0"/>
        </c:dLbls>
        <c:gapWidth val="150"/>
        <c:axId val="459245056"/>
        <c:axId val="28846912"/>
      </c:barChart>
      <c:scatterChart>
        <c:scatterStyle val="lineMarker"/>
        <c:varyColors val="0"/>
        <c:ser>
          <c:idx val="1"/>
          <c:order val="1"/>
          <c:tx>
            <c:strRef>
              <c:f>市区町村別_年齢調整脂質異常症医療費!$B$79:$C$79</c:f>
              <c:strCache>
                <c:ptCount val="1"/>
                <c:pt idx="0">
                  <c:v>広域連合全体</c:v>
                </c:pt>
              </c:strCache>
            </c:strRef>
          </c:tx>
          <c:spPr>
            <a:ln w="28575">
              <a:solidFill>
                <a:srgbClr val="BE4B48"/>
              </a:solidFill>
            </a:ln>
          </c:spPr>
          <c:marker>
            <c:symbol val="none"/>
          </c:marker>
          <c:dLbls>
            <c:dLbl>
              <c:idx val="0"/>
              <c:layout>
                <c:manualLayout>
                  <c:x val="-0.12121876453424321"/>
                  <c:y val="-0.86255370713464086"/>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DFE6-4377-9344-F4ECB61FCD85}"/>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市区町村別_年齢調整脂質異常症医療費!$I$5:$I$78</c:f>
              <c:numCache>
                <c:formatCode>#,##0_ </c:formatCode>
                <c:ptCount val="74"/>
                <c:pt idx="0">
                  <c:v>17610.1751735898</c:v>
                </c:pt>
                <c:pt idx="1">
                  <c:v>17610.1751735898</c:v>
                </c:pt>
                <c:pt idx="2">
                  <c:v>17610.1751735898</c:v>
                </c:pt>
                <c:pt idx="3">
                  <c:v>17610.1751735898</c:v>
                </c:pt>
                <c:pt idx="4">
                  <c:v>17610.1751735898</c:v>
                </c:pt>
                <c:pt idx="5">
                  <c:v>17610.1751735898</c:v>
                </c:pt>
                <c:pt idx="6">
                  <c:v>17610.1751735898</c:v>
                </c:pt>
                <c:pt idx="7">
                  <c:v>17610.1751735898</c:v>
                </c:pt>
                <c:pt idx="8">
                  <c:v>17610.1751735898</c:v>
                </c:pt>
                <c:pt idx="9">
                  <c:v>17610.1751735898</c:v>
                </c:pt>
                <c:pt idx="10">
                  <c:v>17610.1751735898</c:v>
                </c:pt>
                <c:pt idx="11">
                  <c:v>17610.1751735898</c:v>
                </c:pt>
                <c:pt idx="12">
                  <c:v>17610.1751735898</c:v>
                </c:pt>
                <c:pt idx="13">
                  <c:v>17610.1751735898</c:v>
                </c:pt>
                <c:pt idx="14">
                  <c:v>17610.1751735898</c:v>
                </c:pt>
                <c:pt idx="15">
                  <c:v>17610.1751735898</c:v>
                </c:pt>
                <c:pt idx="16">
                  <c:v>17610.1751735898</c:v>
                </c:pt>
                <c:pt idx="17">
                  <c:v>17610.1751735898</c:v>
                </c:pt>
                <c:pt idx="18">
                  <c:v>17610.1751735898</c:v>
                </c:pt>
                <c:pt idx="19">
                  <c:v>17610.1751735898</c:v>
                </c:pt>
                <c:pt idx="20">
                  <c:v>17610.1751735898</c:v>
                </c:pt>
                <c:pt idx="21">
                  <c:v>17610.1751735898</c:v>
                </c:pt>
                <c:pt idx="22">
                  <c:v>17610.1751735898</c:v>
                </c:pt>
                <c:pt idx="23">
                  <c:v>17610.1751735898</c:v>
                </c:pt>
                <c:pt idx="24">
                  <c:v>17610.1751735898</c:v>
                </c:pt>
                <c:pt idx="25">
                  <c:v>17610.1751735898</c:v>
                </c:pt>
                <c:pt idx="26">
                  <c:v>17610.1751735898</c:v>
                </c:pt>
                <c:pt idx="27">
                  <c:v>17610.1751735898</c:v>
                </c:pt>
                <c:pt idx="28">
                  <c:v>17610.1751735898</c:v>
                </c:pt>
                <c:pt idx="29">
                  <c:v>17610.1751735898</c:v>
                </c:pt>
                <c:pt idx="30">
                  <c:v>17610.1751735898</c:v>
                </c:pt>
                <c:pt idx="31">
                  <c:v>17610.1751735898</c:v>
                </c:pt>
                <c:pt idx="32">
                  <c:v>17610.1751735898</c:v>
                </c:pt>
                <c:pt idx="33">
                  <c:v>17610.1751735898</c:v>
                </c:pt>
                <c:pt idx="34">
                  <c:v>17610.1751735898</c:v>
                </c:pt>
                <c:pt idx="35">
                  <c:v>17610.1751735898</c:v>
                </c:pt>
                <c:pt idx="36">
                  <c:v>17610.1751735898</c:v>
                </c:pt>
                <c:pt idx="37">
                  <c:v>17610.1751735898</c:v>
                </c:pt>
                <c:pt idx="38">
                  <c:v>17610.1751735898</c:v>
                </c:pt>
                <c:pt idx="39">
                  <c:v>17610.1751735898</c:v>
                </c:pt>
                <c:pt idx="40">
                  <c:v>17610.1751735898</c:v>
                </c:pt>
                <c:pt idx="41">
                  <c:v>17610.1751735898</c:v>
                </c:pt>
                <c:pt idx="42">
                  <c:v>17610.1751735898</c:v>
                </c:pt>
                <c:pt idx="43">
                  <c:v>17610.1751735898</c:v>
                </c:pt>
                <c:pt idx="44">
                  <c:v>17610.1751735898</c:v>
                </c:pt>
                <c:pt idx="45">
                  <c:v>17610.1751735898</c:v>
                </c:pt>
                <c:pt idx="46">
                  <c:v>17610.1751735898</c:v>
                </c:pt>
                <c:pt idx="47">
                  <c:v>17610.1751735898</c:v>
                </c:pt>
                <c:pt idx="48">
                  <c:v>17610.1751735898</c:v>
                </c:pt>
                <c:pt idx="49">
                  <c:v>17610.1751735898</c:v>
                </c:pt>
                <c:pt idx="50">
                  <c:v>17610.1751735898</c:v>
                </c:pt>
                <c:pt idx="51">
                  <c:v>17610.1751735898</c:v>
                </c:pt>
                <c:pt idx="52">
                  <c:v>17610.1751735898</c:v>
                </c:pt>
                <c:pt idx="53">
                  <c:v>17610.1751735898</c:v>
                </c:pt>
                <c:pt idx="54">
                  <c:v>17610.1751735898</c:v>
                </c:pt>
                <c:pt idx="55">
                  <c:v>17610.1751735898</c:v>
                </c:pt>
                <c:pt idx="56">
                  <c:v>17610.1751735898</c:v>
                </c:pt>
                <c:pt idx="57">
                  <c:v>17610.1751735898</c:v>
                </c:pt>
                <c:pt idx="58">
                  <c:v>17610.1751735898</c:v>
                </c:pt>
                <c:pt idx="59">
                  <c:v>17610.1751735898</c:v>
                </c:pt>
                <c:pt idx="60">
                  <c:v>17610.1751735898</c:v>
                </c:pt>
                <c:pt idx="61">
                  <c:v>17610.1751735898</c:v>
                </c:pt>
                <c:pt idx="62">
                  <c:v>17610.1751735898</c:v>
                </c:pt>
                <c:pt idx="63">
                  <c:v>17610.1751735898</c:v>
                </c:pt>
                <c:pt idx="64">
                  <c:v>17610.1751735898</c:v>
                </c:pt>
                <c:pt idx="65">
                  <c:v>17610.1751735898</c:v>
                </c:pt>
                <c:pt idx="66">
                  <c:v>17610.1751735898</c:v>
                </c:pt>
                <c:pt idx="67">
                  <c:v>17610.1751735898</c:v>
                </c:pt>
                <c:pt idx="68">
                  <c:v>17610.1751735898</c:v>
                </c:pt>
                <c:pt idx="69">
                  <c:v>17610.1751735898</c:v>
                </c:pt>
                <c:pt idx="70">
                  <c:v>17610.1751735898</c:v>
                </c:pt>
                <c:pt idx="71">
                  <c:v>17610.1751735898</c:v>
                </c:pt>
                <c:pt idx="72">
                  <c:v>17610.1751735898</c:v>
                </c:pt>
                <c:pt idx="73">
                  <c:v>17610.1751735898</c:v>
                </c:pt>
              </c:numCache>
            </c:numRef>
          </c:xVal>
          <c:yVal>
            <c:numRef>
              <c:f>市区町村別_年齢調整脂質異常症医療費!$J$5:$J$78</c:f>
              <c:numCache>
                <c:formatCode>#,##0_ </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1B-03D7-49A7-9530-E68E9ADADFEF}"/>
            </c:ext>
          </c:extLst>
        </c:ser>
        <c:dLbls>
          <c:showLegendKey val="0"/>
          <c:showVal val="0"/>
          <c:showCatName val="0"/>
          <c:showSerName val="0"/>
          <c:showPercent val="0"/>
          <c:showBubbleSize val="0"/>
        </c:dLbls>
        <c:axId val="28848064"/>
        <c:axId val="28847488"/>
      </c:scatterChart>
      <c:catAx>
        <c:axId val="459245056"/>
        <c:scaling>
          <c:orientation val="maxMin"/>
        </c:scaling>
        <c:delete val="0"/>
        <c:axPos val="l"/>
        <c:numFmt formatCode="General" sourceLinked="0"/>
        <c:majorTickMark val="none"/>
        <c:minorTickMark val="none"/>
        <c:tickLblPos val="nextTo"/>
        <c:spPr>
          <a:ln>
            <a:solidFill>
              <a:srgbClr val="7F7F7F"/>
            </a:solidFill>
          </a:ln>
        </c:spPr>
        <c:crossAx val="28846912"/>
        <c:crosses val="autoZero"/>
        <c:auto val="1"/>
        <c:lblAlgn val="ctr"/>
        <c:lblOffset val="100"/>
        <c:noMultiLvlLbl val="0"/>
      </c:catAx>
      <c:valAx>
        <c:axId val="28846912"/>
        <c:scaling>
          <c:orientation val="minMax"/>
          <c:min val="0"/>
        </c:scaling>
        <c:delete val="0"/>
        <c:axPos val="t"/>
        <c:majorGridlines>
          <c:spPr>
            <a:ln>
              <a:solidFill>
                <a:srgbClr val="D9D9D9"/>
              </a:solidFill>
            </a:ln>
          </c:spPr>
        </c:majorGridlines>
        <c:title>
          <c:tx>
            <c:rich>
              <a:bodyPr/>
              <a:lstStyle/>
              <a:p>
                <a:pPr>
                  <a:defRPr/>
                </a:pPr>
                <a:r>
                  <a:rPr lang="en-US"/>
                  <a:t>(</a:t>
                </a:r>
                <a:r>
                  <a:rPr lang="ja-JP"/>
                  <a:t>円</a:t>
                </a:r>
                <a:r>
                  <a:rPr lang="en-US"/>
                  <a:t>)</a:t>
                </a:r>
                <a:endParaRPr lang="ja-JP"/>
              </a:p>
            </c:rich>
          </c:tx>
          <c:layout>
            <c:manualLayout>
              <c:xMode val="edge"/>
              <c:yMode val="edge"/>
              <c:x val="0.89287536231884046"/>
              <c:y val="2.2323590982286635E-2"/>
            </c:manualLayout>
          </c:layout>
          <c:overlay val="0"/>
        </c:title>
        <c:numFmt formatCode="#,##0_ " sourceLinked="0"/>
        <c:majorTickMark val="out"/>
        <c:minorTickMark val="none"/>
        <c:tickLblPos val="nextTo"/>
        <c:spPr>
          <a:ln>
            <a:solidFill>
              <a:srgbClr val="7F7F7F"/>
            </a:solidFill>
          </a:ln>
        </c:spPr>
        <c:crossAx val="459245056"/>
        <c:crosses val="autoZero"/>
        <c:crossBetween val="between"/>
      </c:valAx>
      <c:valAx>
        <c:axId val="28847488"/>
        <c:scaling>
          <c:orientation val="minMax"/>
          <c:max val="50"/>
          <c:min val="0"/>
        </c:scaling>
        <c:delete val="1"/>
        <c:axPos val="r"/>
        <c:numFmt formatCode="#,##0_ " sourceLinked="1"/>
        <c:majorTickMark val="out"/>
        <c:minorTickMark val="none"/>
        <c:tickLblPos val="nextTo"/>
        <c:crossAx val="28848064"/>
        <c:crosses val="max"/>
        <c:crossBetween val="midCat"/>
      </c:valAx>
      <c:valAx>
        <c:axId val="28848064"/>
        <c:scaling>
          <c:orientation val="minMax"/>
        </c:scaling>
        <c:delete val="1"/>
        <c:axPos val="b"/>
        <c:numFmt formatCode="#,##0_ " sourceLinked="1"/>
        <c:majorTickMark val="out"/>
        <c:minorTickMark val="none"/>
        <c:tickLblPos val="nextTo"/>
        <c:crossAx val="28847488"/>
        <c:crosses val="autoZero"/>
        <c:crossBetween val="midCat"/>
      </c:valAx>
      <c:spPr>
        <a:ln>
          <a:solidFill>
            <a:srgbClr val="7F7F7F"/>
          </a:solidFill>
        </a:ln>
      </c:spPr>
    </c:plotArea>
    <c:legend>
      <c:legendPos val="r"/>
      <c:layout>
        <c:manualLayout>
          <c:xMode val="edge"/>
          <c:yMode val="edge"/>
          <c:x val="0.17252727568078444"/>
          <c:y val="1.2600679816983661E-2"/>
          <c:w val="0.61498862897985707"/>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311352657004831"/>
          <c:y val="7.9407769756184382E-2"/>
          <c:w val="0.77097801932367138"/>
          <c:h val="0.88173876350308644"/>
        </c:manualLayout>
      </c:layout>
      <c:barChart>
        <c:barDir val="bar"/>
        <c:grouping val="clustered"/>
        <c:varyColors val="0"/>
        <c:ser>
          <c:idx val="0"/>
          <c:order val="0"/>
          <c:tx>
            <c:strRef>
              <c:f>市区町村別_年齢調整脂質異常症医療費!$H$3:$H$4</c:f>
              <c:strCache>
                <c:ptCount val="2"/>
                <c:pt idx="0">
                  <c:v>年齢調整前被保険者一人当たりの脂質異常症医療費</c:v>
                </c:pt>
              </c:strCache>
            </c:strRef>
          </c:tx>
          <c:spPr>
            <a:solidFill>
              <a:schemeClr val="accent4">
                <a:lumMod val="60000"/>
                <a:lumOff val="40000"/>
              </a:schemeClr>
            </a:solidFill>
            <a:ln>
              <a:noFill/>
            </a:ln>
          </c:spPr>
          <c:invertIfNegative val="0"/>
          <c:dLbls>
            <c:dLbl>
              <c:idx val="8"/>
              <c:layout>
                <c:manualLayout>
                  <c:x val="3.6781632541144596E-2"/>
                  <c:y val="8.2187637664293094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4C56-4218-AA18-23CFA1E7FE56}"/>
                </c:ext>
              </c:extLst>
            </c:dLbl>
            <c:dLbl>
              <c:idx val="18"/>
              <c:layout>
                <c:manualLayout>
                  <c:x val="-6.8785895100155923E-3"/>
                  <c:y val="3.8271601155536759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C4A-453C-A4C5-AC251B2723AE}"/>
                </c:ext>
              </c:extLst>
            </c:dLbl>
            <c:dLbl>
              <c:idx val="19"/>
              <c:layout>
                <c:manualLayout>
                  <c:x val="-3.1048050158003931E-3"/>
                  <c:y val="3.7570590884194072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4C56-4218-AA18-23CFA1E7FE56}"/>
                </c:ext>
              </c:extLst>
            </c:dLbl>
            <c:dLbl>
              <c:idx val="25"/>
              <c:layout>
                <c:manualLayout>
                  <c:x val="3.1957141512761612E-2"/>
                  <c:y val="1.6437527532858619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4C56-4218-AA18-23CFA1E7FE56}"/>
                </c:ext>
              </c:extLst>
            </c:dLbl>
            <c:dLbl>
              <c:idx val="26"/>
              <c:layout>
                <c:manualLayout>
                  <c:x val="3.8166693409214469E-2"/>
                  <c:y val="8.2187637664293094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4C56-4218-AA18-23CFA1E7FE56}"/>
                </c:ext>
              </c:extLst>
            </c:dLbl>
            <c:dLbl>
              <c:idx val="28"/>
              <c:layout>
                <c:manualLayout>
                  <c:x val="3.6447046031710444E-2"/>
                  <c:y val="8.2187637740836285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4C56-4218-AA18-23CFA1E7FE56}"/>
                </c:ext>
              </c:extLst>
            </c:dLbl>
            <c:dLbl>
              <c:idx val="30"/>
              <c:layout>
                <c:manualLayout>
                  <c:x val="3.3509563338201154E-2"/>
                  <c:y val="1.6437527532858619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4C56-4218-AA18-23CFA1E7FE56}"/>
                </c:ext>
              </c:extLst>
            </c:dLbl>
            <c:dLbl>
              <c:idx val="31"/>
              <c:layout>
                <c:manualLayout>
                  <c:x val="3.6447046031710569E-2"/>
                  <c:y val="1.6437527540512938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4C56-4218-AA18-23CFA1E7FE56}"/>
                </c:ext>
              </c:extLst>
            </c:dLbl>
            <c:dLbl>
              <c:idx val="32"/>
              <c:layout>
                <c:manualLayout>
                  <c:x val="5.158942132511694E-3"/>
                  <c:y val="8.2187637664293094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C4A-453C-A4C5-AC251B2723AE}"/>
                </c:ext>
              </c:extLst>
            </c:dLbl>
            <c:dLbl>
              <c:idx val="35"/>
              <c:layout>
                <c:manualLayout>
                  <c:x val="2.3453282123046738E-2"/>
                  <c:y val="8.2187637664293094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4C56-4218-AA18-23CFA1E7FE56}"/>
                </c:ext>
              </c:extLst>
            </c:dLbl>
            <c:dLbl>
              <c:idx val="37"/>
              <c:layout>
                <c:manualLayout>
                  <c:x val="4.65720752370041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C56-4218-AA18-23CFA1E7FE56}"/>
                </c:ext>
              </c:extLst>
            </c:dLbl>
            <c:dLbl>
              <c:idx val="38"/>
              <c:layout>
                <c:manualLayout>
                  <c:x val="7.7620125395006989E-3"/>
                  <c:y val="7.5141181768388144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4C56-4218-AA18-23CFA1E7FE56}"/>
                </c:ext>
              </c:extLst>
            </c:dLbl>
            <c:dLbl>
              <c:idx val="39"/>
              <c:layout>
                <c:manualLayout>
                  <c:x val="3.2600452665902932E-2"/>
                  <c:y val="7.5141181768388144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C56-4218-AA18-23CFA1E7FE56}"/>
                </c:ext>
              </c:extLst>
            </c:dLbl>
            <c:dLbl>
              <c:idx val="40"/>
              <c:layout>
                <c:manualLayout>
                  <c:x val="9.3144150474007235E-3"/>
                  <c:y val="-1.024664315532633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C56-4218-AA18-23CFA1E7FE56}"/>
                </c:ext>
              </c:extLst>
            </c:dLbl>
            <c:dLbl>
              <c:idx val="41"/>
              <c:layout>
                <c:manualLayout>
                  <c:x val="-8.598236887519490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C4A-453C-A4C5-AC251B2723AE}"/>
                </c:ext>
              </c:extLst>
            </c:dLbl>
            <c:dLbl>
              <c:idx val="44"/>
              <c:layout>
                <c:manualLayout>
                  <c:x val="4.65720752370041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C56-4218-AA18-23CFA1E7FE56}"/>
                </c:ext>
              </c:extLst>
            </c:dLbl>
            <c:dLbl>
              <c:idx val="45"/>
              <c:layout>
                <c:manualLayout>
                  <c:x val="2.6390842634302376E-2"/>
                  <c:y val="1.6136445913900926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C56-4218-AA18-23CFA1E7FE56}"/>
                </c:ext>
              </c:extLst>
            </c:dLbl>
            <c:dLbl>
              <c:idx val="47"/>
              <c:layout>
                <c:manualLayout>
                  <c:x val="3.3509563338201154E-2"/>
                  <c:y val="1.6437527532858619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C56-4218-AA18-23CFA1E7FE56}"/>
                </c:ext>
              </c:extLst>
            </c:dLbl>
            <c:dLbl>
              <c:idx val="51"/>
              <c:layout>
                <c:manualLayout>
                  <c:x val="2.8277773151429847E-2"/>
                  <c:y val="8.2187637664293094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C56-4218-AA18-23CFA1E7FE56}"/>
                </c:ext>
              </c:extLst>
            </c:dLbl>
            <c:dLbl>
              <c:idx val="54"/>
              <c:layout>
                <c:manualLayout>
                  <c:x val="1.0866817555300863E-2"/>
                  <c:y val="-1.5028236353677629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C56-4218-AA18-23CFA1E7FE56}"/>
                </c:ext>
              </c:extLst>
            </c:dLbl>
            <c:dLbl>
              <c:idx val="55"/>
              <c:layout>
                <c:manualLayout>
                  <c:x val="9.31441504740083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C56-4218-AA18-23CFA1E7FE56}"/>
                </c:ext>
              </c:extLst>
            </c:dLbl>
            <c:dLbl>
              <c:idx val="56"/>
              <c:layout>
                <c:manualLayout>
                  <c:x val="3.5229210715705055E-2"/>
                  <c:y val="1.6437527532858619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C56-4218-AA18-23CFA1E7FE56}"/>
                </c:ext>
              </c:extLst>
            </c:dLbl>
            <c:dLbl>
              <c:idx val="57"/>
              <c:layout>
                <c:manualLayout>
                  <c:x val="4.657207523700305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C56-4218-AA18-23CFA1E7FE56}"/>
                </c:ext>
              </c:extLst>
            </c:dLbl>
            <c:dLbl>
              <c:idx val="58"/>
              <c:layout>
                <c:manualLayout>
                  <c:x val="1.5524025079001398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C56-4218-AA18-23CFA1E7FE56}"/>
                </c:ext>
              </c:extLst>
            </c:dLbl>
            <c:dLbl>
              <c:idx val="62"/>
              <c:layout>
                <c:manualLayout>
                  <c:x val="2.2235311401736031E-2"/>
                  <c:y val="8.2187637664293094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C56-4218-AA18-23CFA1E7FE56}"/>
                </c:ext>
              </c:extLst>
            </c:dLbl>
            <c:dLbl>
              <c:idx val="72"/>
              <c:layout>
                <c:manualLayout>
                  <c:x val="3.5061985163640695E-2"/>
                  <c:y val="8.2187637664293094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C56-4218-AA18-23CFA1E7FE56}"/>
                </c:ext>
              </c:extLst>
            </c:dLbl>
            <c:numFmt formatCode="#,##0_ " sourceLinked="0"/>
            <c:spPr>
              <a:noFill/>
              <a:ln>
                <a:noFill/>
              </a:ln>
              <a:effectLst/>
            </c:spPr>
            <c:txPr>
              <a:bodyPr/>
              <a:lstStyle/>
              <a:p>
                <a:pPr>
                  <a:defRPr sz="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市区町村別_年齢調整脂質異常症医療費!$C$5:$C$78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市区町村別_年齢調整脂質異常症医療費!$D$5:$D$78</c:f>
              <c:numCache>
                <c:formatCode>#,##0_ </c:formatCode>
                <c:ptCount val="74"/>
                <c:pt idx="0">
                  <c:v>18869.243378374998</c:v>
                </c:pt>
                <c:pt idx="1">
                  <c:v>17399.799792300299</c:v>
                </c:pt>
                <c:pt idx="2">
                  <c:v>17708.042059377902</c:v>
                </c:pt>
                <c:pt idx="3">
                  <c:v>17388.530807617899</c:v>
                </c:pt>
                <c:pt idx="4">
                  <c:v>18332.432994620402</c:v>
                </c:pt>
                <c:pt idx="5">
                  <c:v>18384.975882788702</c:v>
                </c:pt>
                <c:pt idx="6">
                  <c:v>17466.320658237299</c:v>
                </c:pt>
                <c:pt idx="7">
                  <c:v>17849.166474388599</c:v>
                </c:pt>
                <c:pt idx="8">
                  <c:v>16299.0376681614</c:v>
                </c:pt>
                <c:pt idx="9">
                  <c:v>17470.030027717901</c:v>
                </c:pt>
                <c:pt idx="10">
                  <c:v>17594.744334560299</c:v>
                </c:pt>
                <c:pt idx="11">
                  <c:v>18084.016238734901</c:v>
                </c:pt>
                <c:pt idx="12">
                  <c:v>17983.415426052899</c:v>
                </c:pt>
                <c:pt idx="13">
                  <c:v>18569.122665451901</c:v>
                </c:pt>
                <c:pt idx="14">
                  <c:v>17856.676768090401</c:v>
                </c:pt>
                <c:pt idx="15">
                  <c:v>19015.496086402502</c:v>
                </c:pt>
                <c:pt idx="16">
                  <c:v>18905.201812507999</c:v>
                </c:pt>
                <c:pt idx="17">
                  <c:v>20321.088300638101</c:v>
                </c:pt>
                <c:pt idx="18">
                  <c:v>15975.320797062001</c:v>
                </c:pt>
                <c:pt idx="19">
                  <c:v>18624.0197274854</c:v>
                </c:pt>
                <c:pt idx="20">
                  <c:v>19691.403921568599</c:v>
                </c:pt>
                <c:pt idx="21">
                  <c:v>17388.405793192698</c:v>
                </c:pt>
                <c:pt idx="22">
                  <c:v>20472.850164672102</c:v>
                </c:pt>
                <c:pt idx="23">
                  <c:v>18960.770742857101</c:v>
                </c:pt>
                <c:pt idx="24">
                  <c:v>17643.86028361</c:v>
                </c:pt>
                <c:pt idx="25">
                  <c:v>16497.69930131</c:v>
                </c:pt>
                <c:pt idx="26">
                  <c:v>16194.8035142308</c:v>
                </c:pt>
                <c:pt idx="27">
                  <c:v>15779.707052023099</c:v>
                </c:pt>
                <c:pt idx="28">
                  <c:v>16236.0904380593</c:v>
                </c:pt>
                <c:pt idx="29">
                  <c:v>15843.953410898999</c:v>
                </c:pt>
                <c:pt idx="30">
                  <c:v>16357.026829458</c:v>
                </c:pt>
                <c:pt idx="31">
                  <c:v>16225.352059757601</c:v>
                </c:pt>
                <c:pt idx="32">
                  <c:v>17324.004507404999</c:v>
                </c:pt>
                <c:pt idx="33">
                  <c:v>15527.076137386601</c:v>
                </c:pt>
                <c:pt idx="34">
                  <c:v>17467.687850079499</c:v>
                </c:pt>
                <c:pt idx="35">
                  <c:v>16694.004859207598</c:v>
                </c:pt>
                <c:pt idx="36">
                  <c:v>18373.139261918001</c:v>
                </c:pt>
                <c:pt idx="37">
                  <c:v>17280.4041561468</c:v>
                </c:pt>
                <c:pt idx="38">
                  <c:v>17147.025419889898</c:v>
                </c:pt>
                <c:pt idx="39">
                  <c:v>16378.6329223961</c:v>
                </c:pt>
                <c:pt idx="40">
                  <c:v>17104.032119730698</c:v>
                </c:pt>
                <c:pt idx="41">
                  <c:v>16067.616623928699</c:v>
                </c:pt>
                <c:pt idx="42">
                  <c:v>17503.306595070899</c:v>
                </c:pt>
                <c:pt idx="43">
                  <c:v>15857.9111488124</c:v>
                </c:pt>
                <c:pt idx="44">
                  <c:v>17295.968877515701</c:v>
                </c:pt>
                <c:pt idx="45">
                  <c:v>16623.1140259598</c:v>
                </c:pt>
                <c:pt idx="46">
                  <c:v>17819.820173648</c:v>
                </c:pt>
                <c:pt idx="47">
                  <c:v>16334.5585009141</c:v>
                </c:pt>
                <c:pt idx="48">
                  <c:v>17514.495009980001</c:v>
                </c:pt>
                <c:pt idx="49">
                  <c:v>15847.0622819849</c:v>
                </c:pt>
                <c:pt idx="50">
                  <c:v>14848.6984505364</c:v>
                </c:pt>
                <c:pt idx="51">
                  <c:v>16583.704564315402</c:v>
                </c:pt>
                <c:pt idx="52">
                  <c:v>15728.240527182899</c:v>
                </c:pt>
                <c:pt idx="53">
                  <c:v>15678.4636333986</c:v>
                </c:pt>
                <c:pt idx="54">
                  <c:v>17087.670297029701</c:v>
                </c:pt>
                <c:pt idx="55">
                  <c:v>17181.9321201862</c:v>
                </c:pt>
                <c:pt idx="56">
                  <c:v>16277.651165421999</c:v>
                </c:pt>
                <c:pt idx="57">
                  <c:v>17298.779781633799</c:v>
                </c:pt>
                <c:pt idx="58">
                  <c:v>16973.1162483847</c:v>
                </c:pt>
                <c:pt idx="59">
                  <c:v>14245.352574926101</c:v>
                </c:pt>
                <c:pt idx="60">
                  <c:v>15245.577480353601</c:v>
                </c:pt>
                <c:pt idx="61">
                  <c:v>15618.476178660099</c:v>
                </c:pt>
                <c:pt idx="62">
                  <c:v>16789.647922312601</c:v>
                </c:pt>
                <c:pt idx="63">
                  <c:v>14911.766474112101</c:v>
                </c:pt>
                <c:pt idx="64">
                  <c:v>14866.9751718023</c:v>
                </c:pt>
                <c:pt idx="65">
                  <c:v>15219.803239220801</c:v>
                </c:pt>
                <c:pt idx="66">
                  <c:v>14329.6700288184</c:v>
                </c:pt>
                <c:pt idx="67">
                  <c:v>13802.7287535411</c:v>
                </c:pt>
                <c:pt idx="68">
                  <c:v>14238.158714859401</c:v>
                </c:pt>
                <c:pt idx="69">
                  <c:v>19082.899662731899</c:v>
                </c:pt>
                <c:pt idx="70">
                  <c:v>15339.702624747601</c:v>
                </c:pt>
                <c:pt idx="71">
                  <c:v>15305.5704534373</c:v>
                </c:pt>
                <c:pt idx="72">
                  <c:v>16336.5970515971</c:v>
                </c:pt>
                <c:pt idx="73">
                  <c:v>12011.2307692308</c:v>
                </c:pt>
              </c:numCache>
            </c:numRef>
          </c:val>
          <c:extLst>
            <c:ext xmlns:c16="http://schemas.microsoft.com/office/drawing/2014/chart" uri="{C3380CC4-5D6E-409C-BE32-E72D297353CC}">
              <c16:uniqueId val="{0000001A-03D7-49A7-9530-E68E9ADADFEF}"/>
            </c:ext>
          </c:extLst>
        </c:ser>
        <c:dLbls>
          <c:showLegendKey val="0"/>
          <c:showVal val="0"/>
          <c:showCatName val="0"/>
          <c:showSerName val="0"/>
          <c:showPercent val="0"/>
          <c:showBubbleSize val="0"/>
        </c:dLbls>
        <c:gapWidth val="150"/>
        <c:axId val="458153984"/>
        <c:axId val="28850368"/>
      </c:barChart>
      <c:scatterChart>
        <c:scatterStyle val="lineMarker"/>
        <c:varyColors val="0"/>
        <c:ser>
          <c:idx val="1"/>
          <c:order val="1"/>
          <c:tx>
            <c:strRef>
              <c:f>市区町村別_年齢調整脂質異常症医療費!$B$79</c:f>
              <c:strCache>
                <c:ptCount val="1"/>
                <c:pt idx="0">
                  <c:v>広域連合全体</c:v>
                </c:pt>
              </c:strCache>
            </c:strRef>
          </c:tx>
          <c:spPr>
            <a:ln w="28575">
              <a:solidFill>
                <a:srgbClr val="BE4B48"/>
              </a:solidFill>
            </a:ln>
          </c:spPr>
          <c:marker>
            <c:symbol val="none"/>
          </c:marker>
          <c:dLbls>
            <c:dLbl>
              <c:idx val="0"/>
              <c:layout>
                <c:manualLayout>
                  <c:x val="-0.12898924652479155"/>
                  <c:y val="-0.86456833408945954"/>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AC34-4F7A-889B-345EDA197D7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市区町村別_年齢調整脂質異常症医療費!$H$5:$H$78</c:f>
              <c:numCache>
                <c:formatCode>#,##0_ </c:formatCode>
                <c:ptCount val="74"/>
                <c:pt idx="0">
                  <c:v>17610.1751735898</c:v>
                </c:pt>
                <c:pt idx="1">
                  <c:v>17610.1751735898</c:v>
                </c:pt>
                <c:pt idx="2">
                  <c:v>17610.1751735898</c:v>
                </c:pt>
                <c:pt idx="3">
                  <c:v>17610.1751735898</c:v>
                </c:pt>
                <c:pt idx="4">
                  <c:v>17610.1751735898</c:v>
                </c:pt>
                <c:pt idx="5">
                  <c:v>17610.1751735898</c:v>
                </c:pt>
                <c:pt idx="6">
                  <c:v>17610.1751735898</c:v>
                </c:pt>
                <c:pt idx="7">
                  <c:v>17610.1751735898</c:v>
                </c:pt>
                <c:pt idx="8">
                  <c:v>17610.1751735898</c:v>
                </c:pt>
                <c:pt idx="9">
                  <c:v>17610.1751735898</c:v>
                </c:pt>
                <c:pt idx="10">
                  <c:v>17610.1751735898</c:v>
                </c:pt>
                <c:pt idx="11">
                  <c:v>17610.1751735898</c:v>
                </c:pt>
                <c:pt idx="12">
                  <c:v>17610.1751735898</c:v>
                </c:pt>
                <c:pt idx="13">
                  <c:v>17610.1751735898</c:v>
                </c:pt>
                <c:pt idx="14">
                  <c:v>17610.1751735898</c:v>
                </c:pt>
                <c:pt idx="15">
                  <c:v>17610.1751735898</c:v>
                </c:pt>
                <c:pt idx="16">
                  <c:v>17610.1751735898</c:v>
                </c:pt>
                <c:pt idx="17">
                  <c:v>17610.1751735898</c:v>
                </c:pt>
                <c:pt idx="18">
                  <c:v>17610.1751735898</c:v>
                </c:pt>
                <c:pt idx="19">
                  <c:v>17610.1751735898</c:v>
                </c:pt>
                <c:pt idx="20">
                  <c:v>17610.1751735898</c:v>
                </c:pt>
                <c:pt idx="21">
                  <c:v>17610.1751735898</c:v>
                </c:pt>
                <c:pt idx="22">
                  <c:v>17610.1751735898</c:v>
                </c:pt>
                <c:pt idx="23">
                  <c:v>17610.1751735898</c:v>
                </c:pt>
                <c:pt idx="24">
                  <c:v>17610.1751735898</c:v>
                </c:pt>
                <c:pt idx="25">
                  <c:v>17610.1751735898</c:v>
                </c:pt>
                <c:pt idx="26">
                  <c:v>17610.1751735898</c:v>
                </c:pt>
                <c:pt idx="27">
                  <c:v>17610.1751735898</c:v>
                </c:pt>
                <c:pt idx="28">
                  <c:v>17610.1751735898</c:v>
                </c:pt>
                <c:pt idx="29">
                  <c:v>17610.1751735898</c:v>
                </c:pt>
                <c:pt idx="30">
                  <c:v>17610.1751735898</c:v>
                </c:pt>
                <c:pt idx="31">
                  <c:v>17610.1751735898</c:v>
                </c:pt>
                <c:pt idx="32">
                  <c:v>17610.1751735898</c:v>
                </c:pt>
                <c:pt idx="33">
                  <c:v>17610.1751735898</c:v>
                </c:pt>
                <c:pt idx="34">
                  <c:v>17610.1751735898</c:v>
                </c:pt>
                <c:pt idx="35">
                  <c:v>17610.1751735898</c:v>
                </c:pt>
                <c:pt idx="36">
                  <c:v>17610.1751735898</c:v>
                </c:pt>
                <c:pt idx="37">
                  <c:v>17610.1751735898</c:v>
                </c:pt>
                <c:pt idx="38">
                  <c:v>17610.1751735898</c:v>
                </c:pt>
                <c:pt idx="39">
                  <c:v>17610.1751735898</c:v>
                </c:pt>
                <c:pt idx="40">
                  <c:v>17610.1751735898</c:v>
                </c:pt>
                <c:pt idx="41">
                  <c:v>17610.1751735898</c:v>
                </c:pt>
                <c:pt idx="42">
                  <c:v>17610.1751735898</c:v>
                </c:pt>
                <c:pt idx="43">
                  <c:v>17610.1751735898</c:v>
                </c:pt>
                <c:pt idx="44">
                  <c:v>17610.1751735898</c:v>
                </c:pt>
                <c:pt idx="45">
                  <c:v>17610.1751735898</c:v>
                </c:pt>
                <c:pt idx="46">
                  <c:v>17610.1751735898</c:v>
                </c:pt>
                <c:pt idx="47">
                  <c:v>17610.1751735898</c:v>
                </c:pt>
                <c:pt idx="48">
                  <c:v>17610.1751735898</c:v>
                </c:pt>
                <c:pt idx="49">
                  <c:v>17610.1751735898</c:v>
                </c:pt>
                <c:pt idx="50">
                  <c:v>17610.1751735898</c:v>
                </c:pt>
                <c:pt idx="51">
                  <c:v>17610.1751735898</c:v>
                </c:pt>
                <c:pt idx="52">
                  <c:v>17610.1751735898</c:v>
                </c:pt>
                <c:pt idx="53">
                  <c:v>17610.1751735898</c:v>
                </c:pt>
                <c:pt idx="54">
                  <c:v>17610.1751735898</c:v>
                </c:pt>
                <c:pt idx="55">
                  <c:v>17610.1751735898</c:v>
                </c:pt>
                <c:pt idx="56">
                  <c:v>17610.1751735898</c:v>
                </c:pt>
                <c:pt idx="57">
                  <c:v>17610.1751735898</c:v>
                </c:pt>
                <c:pt idx="58">
                  <c:v>17610.1751735898</c:v>
                </c:pt>
                <c:pt idx="59">
                  <c:v>17610.1751735898</c:v>
                </c:pt>
                <c:pt idx="60">
                  <c:v>17610.1751735898</c:v>
                </c:pt>
                <c:pt idx="61">
                  <c:v>17610.1751735898</c:v>
                </c:pt>
                <c:pt idx="62">
                  <c:v>17610.1751735898</c:v>
                </c:pt>
                <c:pt idx="63">
                  <c:v>17610.1751735898</c:v>
                </c:pt>
                <c:pt idx="64">
                  <c:v>17610.1751735898</c:v>
                </c:pt>
                <c:pt idx="65">
                  <c:v>17610.1751735898</c:v>
                </c:pt>
                <c:pt idx="66">
                  <c:v>17610.1751735898</c:v>
                </c:pt>
                <c:pt idx="67">
                  <c:v>17610.1751735898</c:v>
                </c:pt>
                <c:pt idx="68">
                  <c:v>17610.1751735898</c:v>
                </c:pt>
                <c:pt idx="69">
                  <c:v>17610.1751735898</c:v>
                </c:pt>
                <c:pt idx="70">
                  <c:v>17610.1751735898</c:v>
                </c:pt>
                <c:pt idx="71">
                  <c:v>17610.1751735898</c:v>
                </c:pt>
                <c:pt idx="72">
                  <c:v>17610.1751735898</c:v>
                </c:pt>
                <c:pt idx="73">
                  <c:v>17610.1751735898</c:v>
                </c:pt>
              </c:numCache>
            </c:numRef>
          </c:xVal>
          <c:yVal>
            <c:numRef>
              <c:f>市区町村別_年齢調整脂質異常症医療費!$J$5:$J$78</c:f>
              <c:numCache>
                <c:formatCode>#,##0_ </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1B-03D7-49A7-9530-E68E9ADADFEF}"/>
            </c:ext>
          </c:extLst>
        </c:ser>
        <c:dLbls>
          <c:showLegendKey val="0"/>
          <c:showVal val="0"/>
          <c:showCatName val="0"/>
          <c:showSerName val="0"/>
          <c:showPercent val="0"/>
          <c:showBubbleSize val="0"/>
        </c:dLbls>
        <c:axId val="28851520"/>
        <c:axId val="28850944"/>
      </c:scatterChart>
      <c:catAx>
        <c:axId val="458153984"/>
        <c:scaling>
          <c:orientation val="maxMin"/>
        </c:scaling>
        <c:delete val="0"/>
        <c:axPos val="l"/>
        <c:numFmt formatCode="General" sourceLinked="0"/>
        <c:majorTickMark val="none"/>
        <c:minorTickMark val="none"/>
        <c:tickLblPos val="nextTo"/>
        <c:spPr>
          <a:ln>
            <a:solidFill>
              <a:srgbClr val="7F7F7F"/>
            </a:solidFill>
          </a:ln>
        </c:spPr>
        <c:crossAx val="28850368"/>
        <c:crosses val="autoZero"/>
        <c:auto val="1"/>
        <c:lblAlgn val="ctr"/>
        <c:lblOffset val="100"/>
        <c:noMultiLvlLbl val="0"/>
      </c:catAx>
      <c:valAx>
        <c:axId val="28850368"/>
        <c:scaling>
          <c:orientation val="minMax"/>
          <c:min val="0"/>
        </c:scaling>
        <c:delete val="0"/>
        <c:axPos val="t"/>
        <c:majorGridlines>
          <c:spPr>
            <a:ln>
              <a:solidFill>
                <a:srgbClr val="D9D9D9"/>
              </a:solidFill>
            </a:ln>
          </c:spPr>
        </c:majorGridlines>
        <c:title>
          <c:tx>
            <c:rich>
              <a:bodyPr/>
              <a:lstStyle/>
              <a:p>
                <a:pPr>
                  <a:defRPr/>
                </a:pPr>
                <a:r>
                  <a:rPr lang="en-US"/>
                  <a:t>(</a:t>
                </a:r>
                <a:r>
                  <a:rPr lang="ja-JP"/>
                  <a:t>円</a:t>
                </a:r>
                <a:r>
                  <a:rPr lang="en-US"/>
                  <a:t>)</a:t>
                </a:r>
                <a:endParaRPr lang="ja-JP"/>
              </a:p>
            </c:rich>
          </c:tx>
          <c:layout>
            <c:manualLayout>
              <c:xMode val="edge"/>
              <c:yMode val="edge"/>
              <c:x val="0.88980772946859898"/>
              <c:y val="2.8458856682769727E-2"/>
            </c:manualLayout>
          </c:layout>
          <c:overlay val="0"/>
        </c:title>
        <c:numFmt formatCode="#,##0_ " sourceLinked="0"/>
        <c:majorTickMark val="out"/>
        <c:minorTickMark val="none"/>
        <c:tickLblPos val="nextTo"/>
        <c:spPr>
          <a:ln>
            <a:solidFill>
              <a:srgbClr val="7F7F7F"/>
            </a:solidFill>
          </a:ln>
        </c:spPr>
        <c:crossAx val="458153984"/>
        <c:crosses val="autoZero"/>
        <c:crossBetween val="between"/>
      </c:valAx>
      <c:valAx>
        <c:axId val="28850944"/>
        <c:scaling>
          <c:orientation val="minMax"/>
          <c:max val="50"/>
          <c:min val="0"/>
        </c:scaling>
        <c:delete val="1"/>
        <c:axPos val="r"/>
        <c:numFmt formatCode="#,##0_ " sourceLinked="1"/>
        <c:majorTickMark val="out"/>
        <c:minorTickMark val="none"/>
        <c:tickLblPos val="nextTo"/>
        <c:crossAx val="28851520"/>
        <c:crosses val="max"/>
        <c:crossBetween val="midCat"/>
      </c:valAx>
      <c:valAx>
        <c:axId val="28851520"/>
        <c:scaling>
          <c:orientation val="minMax"/>
        </c:scaling>
        <c:delete val="1"/>
        <c:axPos val="b"/>
        <c:numFmt formatCode="#,##0_ " sourceLinked="1"/>
        <c:majorTickMark val="out"/>
        <c:minorTickMark val="none"/>
        <c:tickLblPos val="nextTo"/>
        <c:crossAx val="28850944"/>
        <c:crosses val="autoZero"/>
        <c:crossBetween val="midCat"/>
      </c:valAx>
      <c:spPr>
        <a:ln>
          <a:solidFill>
            <a:srgbClr val="7F7F7F"/>
          </a:solidFill>
        </a:ln>
      </c:spPr>
    </c:plotArea>
    <c:legend>
      <c:legendPos val="r"/>
      <c:layout>
        <c:manualLayout>
          <c:xMode val="edge"/>
          <c:yMode val="edge"/>
          <c:x val="0.17252727568078444"/>
          <c:y val="1.2600679816983661E-2"/>
          <c:w val="0.61498862897985707"/>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464734299516907"/>
          <c:y val="7.9407769756184382E-2"/>
          <c:w val="0.76944420289855076"/>
          <c:h val="0.87403533307613168"/>
        </c:manualLayout>
      </c:layout>
      <c:barChart>
        <c:barDir val="bar"/>
        <c:grouping val="clustered"/>
        <c:varyColors val="0"/>
        <c:ser>
          <c:idx val="0"/>
          <c:order val="0"/>
          <c:tx>
            <c:strRef>
              <c:f>地区別_年齢調整高血圧性疾患医療費!$I$3</c:f>
              <c:strCache>
                <c:ptCount val="1"/>
                <c:pt idx="0">
                  <c:v>年齢調整後被保険者一人当たりの高血圧性疾患医療費</c:v>
                </c:pt>
              </c:strCache>
            </c:strRef>
          </c:tx>
          <c:spPr>
            <a:solidFill>
              <a:schemeClr val="accent1">
                <a:lumMod val="75000"/>
              </a:schemeClr>
            </a:solidFill>
            <a:ln>
              <a:noFill/>
            </a:ln>
          </c:spPr>
          <c:invertIfNegative val="0"/>
          <c:dLbls>
            <c:dLbl>
              <c:idx val="0"/>
              <c:layout>
                <c:manualLayout>
                  <c:x val="-3.432212121519227E-3"/>
                  <c:y val="8.2187637664293094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5A9-411D-AB5D-58439098FDB5}"/>
                </c:ext>
              </c:extLst>
            </c:dLbl>
            <c:dLbl>
              <c:idx val="2"/>
              <c:layout>
                <c:manualLayout>
                  <c:x val="1.7161060607596135E-3"/>
                  <c:y val="3.8271601155536759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5A9-411D-AB5D-58439098FDB5}"/>
                </c:ext>
              </c:extLst>
            </c:dLbl>
            <c:dLbl>
              <c:idx val="7"/>
              <c:layout>
                <c:manualLayout>
                  <c:x val="-6.8644242430385798E-3"/>
                  <c:y val="-1.04378299833636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5A9-411D-AB5D-58439098FDB5}"/>
                </c:ext>
              </c:extLst>
            </c:dLbl>
            <c:dLbl>
              <c:idx val="9"/>
              <c:layout>
                <c:manualLayout>
                  <c:x val="1.875479945655384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3D7-49A7-9530-E68E9ADADFEF}"/>
                </c:ext>
              </c:extLst>
            </c:dLbl>
            <c:dLbl>
              <c:idx val="10"/>
              <c:layout>
                <c:manualLayout>
                  <c:x val="2.813219918483076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3D7-49A7-9530-E68E9ADADFEF}"/>
                </c:ext>
              </c:extLst>
            </c:dLbl>
            <c:dLbl>
              <c:idx val="11"/>
              <c:layout>
                <c:manualLayout>
                  <c:x val="8.439659755449229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3D7-49A7-9530-E68E9ADADFEF}"/>
                </c:ext>
              </c:extLst>
            </c:dLbl>
            <c:dLbl>
              <c:idx val="12"/>
              <c:layout>
                <c:manualLayout>
                  <c:x val="2.813219918483076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3D7-49A7-9530-E68E9ADADFEF}"/>
                </c:ext>
              </c:extLst>
            </c:dLbl>
            <c:dLbl>
              <c:idx val="14"/>
              <c:layout>
                <c:manualLayout>
                  <c:x val="2.438123929351999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3D7-49A7-9530-E68E9ADADFEF}"/>
                </c:ext>
              </c:extLst>
            </c:dLbl>
            <c:dLbl>
              <c:idx val="25"/>
              <c:layout>
                <c:manualLayout>
                  <c:x val="3.844733888593537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3D7-49A7-9530-E68E9ADADFEF}"/>
                </c:ext>
              </c:extLst>
            </c:dLbl>
            <c:dLbl>
              <c:idx val="26"/>
              <c:layout>
                <c:manualLayout>
                  <c:x val="2.625671923917537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3D7-49A7-9530-E68E9ADADFEF}"/>
                </c:ext>
              </c:extLst>
            </c:dLbl>
            <c:dLbl>
              <c:idx val="27"/>
              <c:layout>
                <c:manualLayout>
                  <c:x val="3.46963789946246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3D7-49A7-9530-E68E9ADADFEF}"/>
                </c:ext>
              </c:extLst>
            </c:dLbl>
            <c:dLbl>
              <c:idx val="29"/>
              <c:layout>
                <c:manualLayout>
                  <c:x val="7.501919782621537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3D7-49A7-9530-E68E9ADADFEF}"/>
                </c:ext>
              </c:extLst>
            </c:dLbl>
            <c:dLbl>
              <c:idx val="31"/>
              <c:layout>
                <c:manualLayout>
                  <c:x val="1.875479945655384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3D7-49A7-9530-E68E9ADADFEF}"/>
                </c:ext>
              </c:extLst>
            </c:dLbl>
            <c:dLbl>
              <c:idx val="33"/>
              <c:layout>
                <c:manualLayout>
                  <c:x val="2.813219918483076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3D7-49A7-9530-E68E9ADADFEF}"/>
                </c:ext>
              </c:extLst>
            </c:dLbl>
            <c:dLbl>
              <c:idx val="36"/>
              <c:layout>
                <c:manualLayout>
                  <c:x val="2.531897926634768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3D7-49A7-9530-E68E9ADADFEF}"/>
                </c:ext>
              </c:extLst>
            </c:dLbl>
            <c:dLbl>
              <c:idx val="37"/>
              <c:layout>
                <c:manualLayout>
                  <c:x val="4.876247858703999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3D7-49A7-9530-E68E9ADADFEF}"/>
                </c:ext>
              </c:extLst>
            </c:dLbl>
            <c:dLbl>
              <c:idx val="38"/>
              <c:layout>
                <c:manualLayout>
                  <c:x val="4.594925866855691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3D7-49A7-9530-E68E9ADADFEF}"/>
                </c:ext>
              </c:extLst>
            </c:dLbl>
            <c:dLbl>
              <c:idx val="39"/>
              <c:layout>
                <c:manualLayout>
                  <c:x val="1.687931951089845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3D7-49A7-9530-E68E9ADADFEF}"/>
                </c:ext>
              </c:extLst>
            </c:dLbl>
            <c:dLbl>
              <c:idx val="40"/>
              <c:layout>
                <c:manualLayout>
                  <c:x val="-2.813219918483076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3D7-49A7-9530-E68E9ADADFEF}"/>
                </c:ext>
              </c:extLst>
            </c:dLbl>
            <c:dLbl>
              <c:idx val="41"/>
              <c:layout>
                <c:manualLayout>
                  <c:x val="2.156801937503691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3D7-49A7-9530-E68E9ADADFEF}"/>
                </c:ext>
              </c:extLst>
            </c:dLbl>
            <c:dLbl>
              <c:idx val="42"/>
              <c:layout>
                <c:manualLayout>
                  <c:x val="4.782473861421229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3D7-49A7-9530-E68E9ADADFEF}"/>
                </c:ext>
              </c:extLst>
            </c:dLbl>
            <c:dLbl>
              <c:idx val="43"/>
              <c:layout>
                <c:manualLayout>
                  <c:x val="5.251343847835075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3D7-49A7-9530-E68E9ADADFEF}"/>
                </c:ext>
              </c:extLst>
            </c:dLbl>
            <c:dLbl>
              <c:idx val="44"/>
              <c:layout>
                <c:manualLayout>
                  <c:x val="2.531897926634768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3D7-49A7-9530-E68E9ADADFEF}"/>
                </c:ext>
              </c:extLst>
            </c:dLbl>
            <c:dLbl>
              <c:idx val="45"/>
              <c:layout>
                <c:manualLayout>
                  <c:x val="8.439659755449229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03D7-49A7-9530-E68E9ADADFEF}"/>
                </c:ext>
              </c:extLst>
            </c:dLbl>
            <c:dLbl>
              <c:idx val="47"/>
              <c:layout>
                <c:manualLayout>
                  <c:x val="2.438123929351999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03D7-49A7-9530-E68E9ADADFEF}"/>
                </c:ext>
              </c:extLst>
            </c:dLbl>
            <c:dLbl>
              <c:idx val="49"/>
              <c:layout>
                <c:manualLayout>
                  <c:x val="3.46963789946246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03D7-49A7-9530-E68E9ADADFEF}"/>
                </c:ext>
              </c:extLst>
            </c:dLbl>
            <c:dLbl>
              <c:idx val="51"/>
              <c:layout>
                <c:manualLayout>
                  <c:x val="1.875479945655384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03D7-49A7-9530-E68E9ADADFEF}"/>
                </c:ext>
              </c:extLst>
            </c:dLbl>
            <c:dLbl>
              <c:idx val="52"/>
              <c:layout>
                <c:manualLayout>
                  <c:x val="1.031513970110461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03D7-49A7-9530-E68E9ADADFEF}"/>
                </c:ext>
              </c:extLst>
            </c:dLbl>
            <c:dLbl>
              <c:idx val="56"/>
              <c:layout>
                <c:manualLayout>
                  <c:x val="-5.626439836966153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03D7-49A7-9530-E68E9ADADFEF}"/>
                </c:ext>
              </c:extLst>
            </c:dLbl>
            <c:numFmt formatCode="#,##0_ "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地区別_年齢調整高血圧性疾患医療費!$C$5:$C$12</c:f>
              <c:strCache>
                <c:ptCount val="8"/>
                <c:pt idx="0">
                  <c:v>豊能医療圏</c:v>
                </c:pt>
                <c:pt idx="1">
                  <c:v>三島医療圏</c:v>
                </c:pt>
                <c:pt idx="2">
                  <c:v>北河内医療圏</c:v>
                </c:pt>
                <c:pt idx="3">
                  <c:v>中河内医療圏</c:v>
                </c:pt>
                <c:pt idx="4">
                  <c:v>南河内医療圏</c:v>
                </c:pt>
                <c:pt idx="5">
                  <c:v>堺市医療圏</c:v>
                </c:pt>
                <c:pt idx="6">
                  <c:v>泉州医療圏</c:v>
                </c:pt>
                <c:pt idx="7">
                  <c:v>大阪市医療圏</c:v>
                </c:pt>
              </c:strCache>
            </c:strRef>
          </c:cat>
          <c:val>
            <c:numRef>
              <c:f>地区別_年齢調整高血圧性疾患医療費!$E$5:$E$12</c:f>
              <c:numCache>
                <c:formatCode>#,##0_ </c:formatCode>
                <c:ptCount val="8"/>
                <c:pt idx="0">
                  <c:v>32502.998517900302</c:v>
                </c:pt>
                <c:pt idx="1">
                  <c:v>32162.007515113899</c:v>
                </c:pt>
                <c:pt idx="2">
                  <c:v>31983.914929385399</c:v>
                </c:pt>
                <c:pt idx="3">
                  <c:v>32179.882033828198</c:v>
                </c:pt>
                <c:pt idx="4">
                  <c:v>32278.794466185602</c:v>
                </c:pt>
                <c:pt idx="5">
                  <c:v>32211.061037147501</c:v>
                </c:pt>
                <c:pt idx="6">
                  <c:v>32255.541952764201</c:v>
                </c:pt>
                <c:pt idx="7">
                  <c:v>32635.960766825701</c:v>
                </c:pt>
              </c:numCache>
            </c:numRef>
          </c:val>
          <c:extLst>
            <c:ext xmlns:c16="http://schemas.microsoft.com/office/drawing/2014/chart" uri="{C3380CC4-5D6E-409C-BE32-E72D297353CC}">
              <c16:uniqueId val="{0000001A-03D7-49A7-9530-E68E9ADADFEF}"/>
            </c:ext>
          </c:extLst>
        </c:ser>
        <c:dLbls>
          <c:showLegendKey val="0"/>
          <c:showVal val="0"/>
          <c:showCatName val="0"/>
          <c:showSerName val="0"/>
          <c:showPercent val="0"/>
          <c:showBubbleSize val="0"/>
        </c:dLbls>
        <c:gapWidth val="150"/>
        <c:axId val="458156544"/>
        <c:axId val="459564736"/>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12903198781159331"/>
                  <c:y val="-0.85649422056531943"/>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DE2D-4186-8E6F-5004B5A8EF9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地区別_年齢調整高血圧性疾患医療費!$I$5:$I$12</c:f>
              <c:numCache>
                <c:formatCode>#,##0_ </c:formatCode>
                <c:ptCount val="8"/>
                <c:pt idx="0">
                  <c:v>32305.065790082899</c:v>
                </c:pt>
                <c:pt idx="1">
                  <c:v>32305.065790082899</c:v>
                </c:pt>
                <c:pt idx="2">
                  <c:v>32305.065790082899</c:v>
                </c:pt>
                <c:pt idx="3">
                  <c:v>32305.065790082899</c:v>
                </c:pt>
                <c:pt idx="4">
                  <c:v>32305.065790082899</c:v>
                </c:pt>
                <c:pt idx="5">
                  <c:v>32305.065790082899</c:v>
                </c:pt>
                <c:pt idx="6">
                  <c:v>32305.065790082899</c:v>
                </c:pt>
                <c:pt idx="7">
                  <c:v>32305.065790082899</c:v>
                </c:pt>
              </c:numCache>
            </c:numRef>
          </c:xVal>
          <c:yVal>
            <c:numRef>
              <c:f>地区別_年齢調整高血圧性疾患医療費!$J$5:$J$12</c:f>
              <c:numCache>
                <c:formatCode>#,##0_ </c:formatCode>
                <c:ptCount val="8"/>
                <c:pt idx="0">
                  <c:v>0</c:v>
                </c:pt>
                <c:pt idx="1">
                  <c:v>0</c:v>
                </c:pt>
                <c:pt idx="2">
                  <c:v>0</c:v>
                </c:pt>
                <c:pt idx="3">
                  <c:v>0</c:v>
                </c:pt>
                <c:pt idx="4">
                  <c:v>0</c:v>
                </c:pt>
                <c:pt idx="5">
                  <c:v>0</c:v>
                </c:pt>
                <c:pt idx="6">
                  <c:v>0</c:v>
                </c:pt>
                <c:pt idx="7">
                  <c:v>999</c:v>
                </c:pt>
              </c:numCache>
            </c:numRef>
          </c:yVal>
          <c:smooth val="0"/>
          <c:extLst>
            <c:ext xmlns:c16="http://schemas.microsoft.com/office/drawing/2014/chart" uri="{C3380CC4-5D6E-409C-BE32-E72D297353CC}">
              <c16:uniqueId val="{0000001B-03D7-49A7-9530-E68E9ADADFEF}"/>
            </c:ext>
          </c:extLst>
        </c:ser>
        <c:dLbls>
          <c:showLegendKey val="0"/>
          <c:showVal val="0"/>
          <c:showCatName val="0"/>
          <c:showSerName val="0"/>
          <c:showPercent val="0"/>
          <c:showBubbleSize val="0"/>
        </c:dLbls>
        <c:axId val="459565888"/>
        <c:axId val="459565312"/>
      </c:scatterChart>
      <c:catAx>
        <c:axId val="458156544"/>
        <c:scaling>
          <c:orientation val="maxMin"/>
        </c:scaling>
        <c:delete val="0"/>
        <c:axPos val="l"/>
        <c:numFmt formatCode="General" sourceLinked="0"/>
        <c:majorTickMark val="none"/>
        <c:minorTickMark val="none"/>
        <c:tickLblPos val="nextTo"/>
        <c:spPr>
          <a:ln>
            <a:solidFill>
              <a:srgbClr val="7F7F7F"/>
            </a:solidFill>
          </a:ln>
        </c:spPr>
        <c:crossAx val="459564736"/>
        <c:crosses val="autoZero"/>
        <c:auto val="1"/>
        <c:lblAlgn val="ctr"/>
        <c:lblOffset val="100"/>
        <c:noMultiLvlLbl val="0"/>
      </c:catAx>
      <c:valAx>
        <c:axId val="459564736"/>
        <c:scaling>
          <c:orientation val="minMax"/>
          <c:min val="0"/>
        </c:scaling>
        <c:delete val="0"/>
        <c:axPos val="t"/>
        <c:majorGridlines>
          <c:spPr>
            <a:ln>
              <a:solidFill>
                <a:srgbClr val="D9D9D9"/>
              </a:solidFill>
            </a:ln>
          </c:spPr>
        </c:majorGridlines>
        <c:title>
          <c:tx>
            <c:rich>
              <a:bodyPr/>
              <a:lstStyle/>
              <a:p>
                <a:pPr>
                  <a:defRPr/>
                </a:pPr>
                <a:r>
                  <a:rPr lang="en-US"/>
                  <a:t>(</a:t>
                </a:r>
                <a:r>
                  <a:rPr lang="ja-JP"/>
                  <a:t>円</a:t>
                </a:r>
                <a:r>
                  <a:rPr lang="en-US"/>
                  <a:t>)</a:t>
                </a:r>
                <a:endParaRPr lang="ja-JP"/>
              </a:p>
            </c:rich>
          </c:tx>
          <c:layout>
            <c:manualLayout>
              <c:xMode val="edge"/>
              <c:yMode val="edge"/>
              <c:x val="0.88779417523250137"/>
              <c:y val="2.0266123328189299E-2"/>
            </c:manualLayout>
          </c:layout>
          <c:overlay val="0"/>
        </c:title>
        <c:numFmt formatCode="#,##0_ " sourceLinked="0"/>
        <c:majorTickMark val="out"/>
        <c:minorTickMark val="none"/>
        <c:tickLblPos val="nextTo"/>
        <c:spPr>
          <a:ln>
            <a:solidFill>
              <a:srgbClr val="7F7F7F"/>
            </a:solidFill>
          </a:ln>
        </c:spPr>
        <c:crossAx val="458156544"/>
        <c:crosses val="autoZero"/>
        <c:crossBetween val="between"/>
      </c:valAx>
      <c:valAx>
        <c:axId val="459565312"/>
        <c:scaling>
          <c:orientation val="minMax"/>
          <c:max val="50"/>
          <c:min val="0"/>
        </c:scaling>
        <c:delete val="1"/>
        <c:axPos val="r"/>
        <c:numFmt formatCode="#,##0_ " sourceLinked="1"/>
        <c:majorTickMark val="out"/>
        <c:minorTickMark val="none"/>
        <c:tickLblPos val="nextTo"/>
        <c:crossAx val="459565888"/>
        <c:crosses val="max"/>
        <c:crossBetween val="midCat"/>
      </c:valAx>
      <c:valAx>
        <c:axId val="459565888"/>
        <c:scaling>
          <c:orientation val="minMax"/>
        </c:scaling>
        <c:delete val="1"/>
        <c:axPos val="b"/>
        <c:numFmt formatCode="#,##0_ " sourceLinked="1"/>
        <c:majorTickMark val="out"/>
        <c:minorTickMark val="none"/>
        <c:tickLblPos val="nextTo"/>
        <c:crossAx val="459565312"/>
        <c:crosses val="autoZero"/>
        <c:crossBetween val="midCat"/>
      </c:valAx>
      <c:spPr>
        <a:ln>
          <a:solidFill>
            <a:srgbClr val="7F7F7F"/>
          </a:solidFill>
        </a:ln>
      </c:spPr>
    </c:plotArea>
    <c:legend>
      <c:legendPos val="r"/>
      <c:layout>
        <c:manualLayout>
          <c:xMode val="edge"/>
          <c:yMode val="edge"/>
          <c:x val="0.17252727568078444"/>
          <c:y val="1.2600679816983661E-2"/>
          <c:w val="0.61498862897985707"/>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157971014492754"/>
          <c:y val="7.9407769756184382E-2"/>
          <c:w val="0.77251183574879223"/>
          <c:h val="0.87505610210905349"/>
        </c:manualLayout>
      </c:layout>
      <c:barChart>
        <c:barDir val="bar"/>
        <c:grouping val="clustered"/>
        <c:varyColors val="0"/>
        <c:ser>
          <c:idx val="0"/>
          <c:order val="0"/>
          <c:tx>
            <c:strRef>
              <c:f>地区別_年齢調整高血圧性疾患医療費!$H$3</c:f>
              <c:strCache>
                <c:ptCount val="1"/>
                <c:pt idx="0">
                  <c:v>年齢調整前被保険者一人当たりの高血圧性疾患医療費</c:v>
                </c:pt>
              </c:strCache>
            </c:strRef>
          </c:tx>
          <c:spPr>
            <a:solidFill>
              <a:schemeClr val="accent3">
                <a:lumMod val="60000"/>
                <a:lumOff val="40000"/>
              </a:schemeClr>
            </a:solidFill>
            <a:ln>
              <a:noFill/>
            </a:ln>
          </c:spPr>
          <c:invertIfNegative val="0"/>
          <c:dLbls>
            <c:dLbl>
              <c:idx val="0"/>
              <c:layout>
                <c:manualLayout>
                  <c:x val="2.7973568281938213E-2"/>
                  <c:y val="-3.062307098765413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212-4159-80A0-7E8AB9AE8D5E}"/>
                </c:ext>
              </c:extLst>
            </c:dLbl>
            <c:dLbl>
              <c:idx val="1"/>
              <c:layout>
                <c:manualLayout>
                  <c:x val="4.8701917896230691E-2"/>
                  <c:y val="1.6437527536685778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212-4159-80A0-7E8AB9AE8D5E}"/>
                </c:ext>
              </c:extLst>
            </c:dLbl>
            <c:dLbl>
              <c:idx val="2"/>
              <c:layout>
                <c:manualLayout>
                  <c:x val="3.9019520536108215E-2"/>
                  <c:y val="4.1093818832146546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212-4159-80A0-7E8AB9AE8D5E}"/>
                </c:ext>
              </c:extLst>
            </c:dLbl>
            <c:dLbl>
              <c:idx val="4"/>
              <c:layout>
                <c:manualLayout>
                  <c:x val="3.1081742535487029E-3"/>
                  <c:y val="7.4855531010117556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212-4159-80A0-7E8AB9AE8D5E}"/>
                </c:ext>
              </c:extLst>
            </c:dLbl>
            <c:dLbl>
              <c:idx val="5"/>
              <c:layout>
                <c:manualLayout>
                  <c:x val="3.4189916789035733E-2"/>
                  <c:y val="1.02084940843621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212-4159-80A0-7E8AB9AE8D5E}"/>
                </c:ext>
              </c:extLst>
            </c:dLbl>
            <c:dLbl>
              <c:idx val="9"/>
              <c:layout>
                <c:manualLayout>
                  <c:x val="1.875479945655384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3D7-49A7-9530-E68E9ADADFEF}"/>
                </c:ext>
              </c:extLst>
            </c:dLbl>
            <c:dLbl>
              <c:idx val="10"/>
              <c:layout>
                <c:manualLayout>
                  <c:x val="2.813219918483076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3D7-49A7-9530-E68E9ADADFEF}"/>
                </c:ext>
              </c:extLst>
            </c:dLbl>
            <c:dLbl>
              <c:idx val="11"/>
              <c:layout>
                <c:manualLayout>
                  <c:x val="8.439659755449229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3D7-49A7-9530-E68E9ADADFEF}"/>
                </c:ext>
              </c:extLst>
            </c:dLbl>
            <c:dLbl>
              <c:idx val="12"/>
              <c:layout>
                <c:manualLayout>
                  <c:x val="2.813219918483076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3D7-49A7-9530-E68E9ADADFEF}"/>
                </c:ext>
              </c:extLst>
            </c:dLbl>
            <c:dLbl>
              <c:idx val="14"/>
              <c:layout>
                <c:manualLayout>
                  <c:x val="2.438123929351999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3D7-49A7-9530-E68E9ADADFEF}"/>
                </c:ext>
              </c:extLst>
            </c:dLbl>
            <c:dLbl>
              <c:idx val="25"/>
              <c:layout>
                <c:manualLayout>
                  <c:x val="3.844733888593537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3D7-49A7-9530-E68E9ADADFEF}"/>
                </c:ext>
              </c:extLst>
            </c:dLbl>
            <c:dLbl>
              <c:idx val="26"/>
              <c:layout>
                <c:manualLayout>
                  <c:x val="2.625671923917537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3D7-49A7-9530-E68E9ADADFEF}"/>
                </c:ext>
              </c:extLst>
            </c:dLbl>
            <c:dLbl>
              <c:idx val="27"/>
              <c:layout>
                <c:manualLayout>
                  <c:x val="3.46963789946246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3D7-49A7-9530-E68E9ADADFEF}"/>
                </c:ext>
              </c:extLst>
            </c:dLbl>
            <c:dLbl>
              <c:idx val="29"/>
              <c:layout>
                <c:manualLayout>
                  <c:x val="7.501919782621537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3D7-49A7-9530-E68E9ADADFEF}"/>
                </c:ext>
              </c:extLst>
            </c:dLbl>
            <c:dLbl>
              <c:idx val="31"/>
              <c:layout>
                <c:manualLayout>
                  <c:x val="1.875479945655384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3D7-49A7-9530-E68E9ADADFEF}"/>
                </c:ext>
              </c:extLst>
            </c:dLbl>
            <c:dLbl>
              <c:idx val="33"/>
              <c:layout>
                <c:manualLayout>
                  <c:x val="2.813219918483076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3D7-49A7-9530-E68E9ADADFEF}"/>
                </c:ext>
              </c:extLst>
            </c:dLbl>
            <c:dLbl>
              <c:idx val="36"/>
              <c:layout>
                <c:manualLayout>
                  <c:x val="2.531897926634768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3D7-49A7-9530-E68E9ADADFEF}"/>
                </c:ext>
              </c:extLst>
            </c:dLbl>
            <c:dLbl>
              <c:idx val="37"/>
              <c:layout>
                <c:manualLayout>
                  <c:x val="4.876247858703999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3D7-49A7-9530-E68E9ADADFEF}"/>
                </c:ext>
              </c:extLst>
            </c:dLbl>
            <c:dLbl>
              <c:idx val="38"/>
              <c:layout>
                <c:manualLayout>
                  <c:x val="4.594925866855691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3D7-49A7-9530-E68E9ADADFEF}"/>
                </c:ext>
              </c:extLst>
            </c:dLbl>
            <c:dLbl>
              <c:idx val="39"/>
              <c:layout>
                <c:manualLayout>
                  <c:x val="1.687931951089845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3D7-49A7-9530-E68E9ADADFEF}"/>
                </c:ext>
              </c:extLst>
            </c:dLbl>
            <c:dLbl>
              <c:idx val="40"/>
              <c:layout>
                <c:manualLayout>
                  <c:x val="-2.813219918483076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3D7-49A7-9530-E68E9ADADFEF}"/>
                </c:ext>
              </c:extLst>
            </c:dLbl>
            <c:dLbl>
              <c:idx val="41"/>
              <c:layout>
                <c:manualLayout>
                  <c:x val="2.156801937503691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3D7-49A7-9530-E68E9ADADFEF}"/>
                </c:ext>
              </c:extLst>
            </c:dLbl>
            <c:dLbl>
              <c:idx val="42"/>
              <c:layout>
                <c:manualLayout>
                  <c:x val="4.782473861421229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3D7-49A7-9530-E68E9ADADFEF}"/>
                </c:ext>
              </c:extLst>
            </c:dLbl>
            <c:dLbl>
              <c:idx val="43"/>
              <c:layout>
                <c:manualLayout>
                  <c:x val="5.251343847835075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3D7-49A7-9530-E68E9ADADFEF}"/>
                </c:ext>
              </c:extLst>
            </c:dLbl>
            <c:dLbl>
              <c:idx val="44"/>
              <c:layout>
                <c:manualLayout>
                  <c:x val="2.531897926634768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3D7-49A7-9530-E68E9ADADFEF}"/>
                </c:ext>
              </c:extLst>
            </c:dLbl>
            <c:dLbl>
              <c:idx val="45"/>
              <c:layout>
                <c:manualLayout>
                  <c:x val="8.439659755449229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03D7-49A7-9530-E68E9ADADFEF}"/>
                </c:ext>
              </c:extLst>
            </c:dLbl>
            <c:dLbl>
              <c:idx val="47"/>
              <c:layout>
                <c:manualLayout>
                  <c:x val="2.438123929351999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03D7-49A7-9530-E68E9ADADFEF}"/>
                </c:ext>
              </c:extLst>
            </c:dLbl>
            <c:dLbl>
              <c:idx val="49"/>
              <c:layout>
                <c:manualLayout>
                  <c:x val="3.46963789946246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03D7-49A7-9530-E68E9ADADFEF}"/>
                </c:ext>
              </c:extLst>
            </c:dLbl>
            <c:dLbl>
              <c:idx val="51"/>
              <c:layout>
                <c:manualLayout>
                  <c:x val="1.875479945655384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03D7-49A7-9530-E68E9ADADFEF}"/>
                </c:ext>
              </c:extLst>
            </c:dLbl>
            <c:dLbl>
              <c:idx val="52"/>
              <c:layout>
                <c:manualLayout>
                  <c:x val="1.031513970110461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03D7-49A7-9530-E68E9ADADFEF}"/>
                </c:ext>
              </c:extLst>
            </c:dLbl>
            <c:dLbl>
              <c:idx val="56"/>
              <c:layout>
                <c:manualLayout>
                  <c:x val="-5.626439836966153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03D7-49A7-9530-E68E9ADADFEF}"/>
                </c:ext>
              </c:extLst>
            </c:dLbl>
            <c:numFmt formatCode="#,##0_ "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地区別_年齢調整高血圧性疾患医療費!$C$5:$C$12</c:f>
              <c:strCache>
                <c:ptCount val="8"/>
                <c:pt idx="0">
                  <c:v>豊能医療圏</c:v>
                </c:pt>
                <c:pt idx="1">
                  <c:v>三島医療圏</c:v>
                </c:pt>
                <c:pt idx="2">
                  <c:v>北河内医療圏</c:v>
                </c:pt>
                <c:pt idx="3">
                  <c:v>中河内医療圏</c:v>
                </c:pt>
                <c:pt idx="4">
                  <c:v>南河内医療圏</c:v>
                </c:pt>
                <c:pt idx="5">
                  <c:v>堺市医療圏</c:v>
                </c:pt>
                <c:pt idx="6">
                  <c:v>泉州医療圏</c:v>
                </c:pt>
                <c:pt idx="7">
                  <c:v>大阪市医療圏</c:v>
                </c:pt>
              </c:strCache>
            </c:strRef>
          </c:cat>
          <c:val>
            <c:numRef>
              <c:f>地区別_年齢調整高血圧性疾患医療費!$D$5:$D$12</c:f>
              <c:numCache>
                <c:formatCode>#,##0_ </c:formatCode>
                <c:ptCount val="8"/>
                <c:pt idx="0">
                  <c:v>30648.5115960779</c:v>
                </c:pt>
                <c:pt idx="1">
                  <c:v>29559.968186599599</c:v>
                </c:pt>
                <c:pt idx="2">
                  <c:v>29998.069413422199</c:v>
                </c:pt>
                <c:pt idx="3">
                  <c:v>32949.632612778201</c:v>
                </c:pt>
                <c:pt idx="4">
                  <c:v>32043.302972262201</c:v>
                </c:pt>
                <c:pt idx="5">
                  <c:v>30471.4604049226</c:v>
                </c:pt>
                <c:pt idx="6">
                  <c:v>33140.877375425604</c:v>
                </c:pt>
                <c:pt idx="7">
                  <c:v>33548.062601664598</c:v>
                </c:pt>
              </c:numCache>
            </c:numRef>
          </c:val>
          <c:extLst>
            <c:ext xmlns:c16="http://schemas.microsoft.com/office/drawing/2014/chart" uri="{C3380CC4-5D6E-409C-BE32-E72D297353CC}">
              <c16:uniqueId val="{0000001A-03D7-49A7-9530-E68E9ADADFEF}"/>
            </c:ext>
          </c:extLst>
        </c:ser>
        <c:dLbls>
          <c:showLegendKey val="0"/>
          <c:showVal val="0"/>
          <c:showCatName val="0"/>
          <c:showSerName val="0"/>
          <c:showPercent val="0"/>
          <c:showBubbleSize val="0"/>
        </c:dLbls>
        <c:gapWidth val="150"/>
        <c:axId val="28824064"/>
        <c:axId val="459568192"/>
      </c:barChart>
      <c:scatterChart>
        <c:scatterStyle val="lineMarker"/>
        <c:varyColors val="0"/>
        <c:ser>
          <c:idx val="1"/>
          <c:order val="1"/>
          <c:tx>
            <c:strRef>
              <c:f>地区別_年齢調整高血圧性疾患医療費!$B$13</c:f>
              <c:strCache>
                <c:ptCount val="1"/>
                <c:pt idx="0">
                  <c:v>広域連合全体</c:v>
                </c:pt>
              </c:strCache>
            </c:strRef>
          </c:tx>
          <c:spPr>
            <a:ln w="28575">
              <a:solidFill>
                <a:srgbClr val="BE4B48"/>
              </a:solidFill>
            </a:ln>
          </c:spPr>
          <c:marker>
            <c:symbol val="none"/>
          </c:marker>
          <c:dLbls>
            <c:dLbl>
              <c:idx val="0"/>
              <c:layout>
                <c:manualLayout>
                  <c:x val="3.8277952969896099E-4"/>
                  <c:y val="-0.85540449467752855"/>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5E33-4335-8EF2-EA526A2AD6E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地区別_年齢調整高血圧性疾患医療費!$H$5:$H$12</c:f>
              <c:numCache>
                <c:formatCode>#,##0_ </c:formatCode>
                <c:ptCount val="8"/>
                <c:pt idx="0">
                  <c:v>32305.065790082899</c:v>
                </c:pt>
                <c:pt idx="1">
                  <c:v>32305.065790082899</c:v>
                </c:pt>
                <c:pt idx="2">
                  <c:v>32305.065790082899</c:v>
                </c:pt>
                <c:pt idx="3">
                  <c:v>32305.065790082899</c:v>
                </c:pt>
                <c:pt idx="4">
                  <c:v>32305.065790082899</c:v>
                </c:pt>
                <c:pt idx="5">
                  <c:v>32305.065790082899</c:v>
                </c:pt>
                <c:pt idx="6">
                  <c:v>32305.065790082899</c:v>
                </c:pt>
                <c:pt idx="7">
                  <c:v>32305.065790082899</c:v>
                </c:pt>
              </c:numCache>
            </c:numRef>
          </c:xVal>
          <c:yVal>
            <c:numRef>
              <c:f>地区別_年齢調整高血圧性疾患医療費!$J$5:$J$12</c:f>
              <c:numCache>
                <c:formatCode>#,##0_ </c:formatCode>
                <c:ptCount val="8"/>
                <c:pt idx="0">
                  <c:v>0</c:v>
                </c:pt>
                <c:pt idx="1">
                  <c:v>0</c:v>
                </c:pt>
                <c:pt idx="2">
                  <c:v>0</c:v>
                </c:pt>
                <c:pt idx="3">
                  <c:v>0</c:v>
                </c:pt>
                <c:pt idx="4">
                  <c:v>0</c:v>
                </c:pt>
                <c:pt idx="5">
                  <c:v>0</c:v>
                </c:pt>
                <c:pt idx="6">
                  <c:v>0</c:v>
                </c:pt>
                <c:pt idx="7">
                  <c:v>999</c:v>
                </c:pt>
              </c:numCache>
            </c:numRef>
          </c:yVal>
          <c:smooth val="0"/>
          <c:extLst>
            <c:ext xmlns:c16="http://schemas.microsoft.com/office/drawing/2014/chart" uri="{C3380CC4-5D6E-409C-BE32-E72D297353CC}">
              <c16:uniqueId val="{0000001B-03D7-49A7-9530-E68E9ADADFEF}"/>
            </c:ext>
          </c:extLst>
        </c:ser>
        <c:dLbls>
          <c:showLegendKey val="0"/>
          <c:showVal val="0"/>
          <c:showCatName val="0"/>
          <c:showSerName val="0"/>
          <c:showPercent val="0"/>
          <c:showBubbleSize val="0"/>
        </c:dLbls>
        <c:axId val="459569344"/>
        <c:axId val="459568768"/>
      </c:scatterChart>
      <c:catAx>
        <c:axId val="28824064"/>
        <c:scaling>
          <c:orientation val="maxMin"/>
        </c:scaling>
        <c:delete val="0"/>
        <c:axPos val="l"/>
        <c:numFmt formatCode="General" sourceLinked="0"/>
        <c:majorTickMark val="none"/>
        <c:minorTickMark val="none"/>
        <c:tickLblPos val="nextTo"/>
        <c:spPr>
          <a:ln>
            <a:solidFill>
              <a:srgbClr val="7F7F7F"/>
            </a:solidFill>
          </a:ln>
        </c:spPr>
        <c:crossAx val="459568192"/>
        <c:crosses val="autoZero"/>
        <c:auto val="1"/>
        <c:lblAlgn val="ctr"/>
        <c:lblOffset val="100"/>
        <c:noMultiLvlLbl val="0"/>
      </c:catAx>
      <c:valAx>
        <c:axId val="459568192"/>
        <c:scaling>
          <c:orientation val="minMax"/>
          <c:min val="0"/>
        </c:scaling>
        <c:delete val="0"/>
        <c:axPos val="t"/>
        <c:majorGridlines>
          <c:spPr>
            <a:ln>
              <a:solidFill>
                <a:srgbClr val="D9D9D9"/>
              </a:solidFill>
            </a:ln>
          </c:spPr>
        </c:majorGridlines>
        <c:title>
          <c:tx>
            <c:rich>
              <a:bodyPr/>
              <a:lstStyle/>
              <a:p>
                <a:pPr>
                  <a:defRPr/>
                </a:pPr>
                <a:r>
                  <a:rPr lang="en-US"/>
                  <a:t>(</a:t>
                </a:r>
                <a:r>
                  <a:rPr lang="ja-JP"/>
                  <a:t>円</a:t>
                </a:r>
                <a:r>
                  <a:rPr lang="en-US"/>
                  <a:t>)</a:t>
                </a:r>
                <a:endParaRPr lang="ja-JP"/>
              </a:p>
            </c:rich>
          </c:tx>
          <c:layout>
            <c:manualLayout>
              <c:xMode val="edge"/>
              <c:yMode val="edge"/>
              <c:x val="0.88624008810572696"/>
              <c:y val="2.4349199459876542E-2"/>
            </c:manualLayout>
          </c:layout>
          <c:overlay val="0"/>
        </c:title>
        <c:numFmt formatCode="#,##0_ " sourceLinked="0"/>
        <c:majorTickMark val="out"/>
        <c:minorTickMark val="none"/>
        <c:tickLblPos val="nextTo"/>
        <c:spPr>
          <a:ln>
            <a:solidFill>
              <a:srgbClr val="7F7F7F"/>
            </a:solidFill>
          </a:ln>
        </c:spPr>
        <c:crossAx val="28824064"/>
        <c:crosses val="autoZero"/>
        <c:crossBetween val="between"/>
      </c:valAx>
      <c:valAx>
        <c:axId val="459568768"/>
        <c:scaling>
          <c:orientation val="minMax"/>
          <c:max val="50"/>
          <c:min val="0"/>
        </c:scaling>
        <c:delete val="1"/>
        <c:axPos val="r"/>
        <c:numFmt formatCode="#,##0_ " sourceLinked="1"/>
        <c:majorTickMark val="out"/>
        <c:minorTickMark val="none"/>
        <c:tickLblPos val="nextTo"/>
        <c:crossAx val="459569344"/>
        <c:crosses val="max"/>
        <c:crossBetween val="midCat"/>
      </c:valAx>
      <c:valAx>
        <c:axId val="459569344"/>
        <c:scaling>
          <c:orientation val="minMax"/>
        </c:scaling>
        <c:delete val="1"/>
        <c:axPos val="b"/>
        <c:numFmt formatCode="#,##0_ " sourceLinked="1"/>
        <c:majorTickMark val="out"/>
        <c:minorTickMark val="none"/>
        <c:tickLblPos val="nextTo"/>
        <c:crossAx val="459568768"/>
        <c:crosses val="autoZero"/>
        <c:crossBetween val="midCat"/>
      </c:valAx>
      <c:spPr>
        <a:ln>
          <a:solidFill>
            <a:srgbClr val="7F7F7F"/>
          </a:solidFill>
        </a:ln>
      </c:spPr>
    </c:plotArea>
    <c:legend>
      <c:legendPos val="r"/>
      <c:layout>
        <c:manualLayout>
          <c:xMode val="edge"/>
          <c:yMode val="edge"/>
          <c:x val="0.17252727568078444"/>
          <c:y val="1.2600679816983661E-2"/>
          <c:w val="0.61498862897985707"/>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851207729468598"/>
          <c:y val="7.9407769756184382E-2"/>
          <c:w val="0.77557946859903382"/>
          <c:h val="0.88372447665056364"/>
        </c:manualLayout>
      </c:layout>
      <c:barChart>
        <c:barDir val="bar"/>
        <c:grouping val="clustered"/>
        <c:varyColors val="0"/>
        <c:ser>
          <c:idx val="0"/>
          <c:order val="0"/>
          <c:tx>
            <c:strRef>
              <c:f>市区町村別_年齢調整高血圧性疾患医療費!$I$3:$I$4</c:f>
              <c:strCache>
                <c:ptCount val="2"/>
                <c:pt idx="0">
                  <c:v>年齢調整後被保険者一人当たりの高血圧性疾患医療費</c:v>
                </c:pt>
              </c:strCache>
            </c:strRef>
          </c:tx>
          <c:spPr>
            <a:solidFill>
              <a:schemeClr val="accent1">
                <a:lumMod val="75000"/>
              </a:schemeClr>
            </a:solidFill>
            <a:ln>
              <a:noFill/>
            </a:ln>
          </c:spPr>
          <c:invertIfNegative val="0"/>
          <c:dLbls>
            <c:dLbl>
              <c:idx val="27"/>
              <c:layout>
                <c:manualLayout>
                  <c:x val="3.096790554544966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E2C-4FDC-A931-F44B564106A1}"/>
                </c:ext>
              </c:extLst>
            </c:dLbl>
            <c:dLbl>
              <c:idx val="30"/>
              <c:layout>
                <c:manualLayout>
                  <c:x val="3.096790554544966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E2C-4FDC-A931-F44B564106A1}"/>
                </c:ext>
              </c:extLst>
            </c:dLbl>
            <c:dLbl>
              <c:idx val="46"/>
              <c:layout>
                <c:manualLayout>
                  <c:x val="3.2645201828259765E-3"/>
                  <c:y val="8.2187637664293094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E2C-4FDC-A931-F44B564106A1}"/>
                </c:ext>
              </c:extLst>
            </c:dLbl>
            <c:dLbl>
              <c:idx val="49"/>
              <c:layout>
                <c:manualLayout>
                  <c:x val="4.8129343048924659E-3"/>
                  <c:y val="8.2187637664293094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E2C-4FDC-A931-F44B564106A1}"/>
                </c:ext>
              </c:extLst>
            </c:dLbl>
            <c:dLbl>
              <c:idx val="54"/>
              <c:layout>
                <c:manualLayout>
                  <c:x val="4.645185831817450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E2C-4FDC-A931-F44B564106A1}"/>
                </c:ext>
              </c:extLst>
            </c:dLbl>
            <c:dLbl>
              <c:idx val="55"/>
              <c:layout>
                <c:manualLayout>
                  <c:x val="6.3613484269589545E-3"/>
                  <c:y val="8.2187637664293094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E2C-4FDC-A931-F44B564106A1}"/>
                </c:ext>
              </c:extLst>
            </c:dLbl>
            <c:dLbl>
              <c:idx val="60"/>
              <c:layout>
                <c:manualLayout>
                  <c:x val="4.8129343048925917E-3"/>
                  <c:y val="8.2187637664293094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E2C-4FDC-A931-F44B564106A1}"/>
                </c:ext>
              </c:extLst>
            </c:dLbl>
            <c:dLbl>
              <c:idx val="61"/>
              <c:layout>
                <c:manualLayout>
                  <c:x val="3.096790554544853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E2C-4FDC-A931-F44B564106A1}"/>
                </c:ext>
              </c:extLst>
            </c:dLbl>
            <c:dLbl>
              <c:idx val="63"/>
              <c:layout>
                <c:manualLayout>
                  <c:x val="4.980626243585716E-3"/>
                  <c:y val="8.2187637664293094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E2C-4FDC-A931-F44B564106A1}"/>
                </c:ext>
              </c:extLst>
            </c:dLbl>
            <c:dLbl>
              <c:idx val="66"/>
              <c:layout>
                <c:manualLayout>
                  <c:x val="-1.54839527727259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E2C-4FDC-A931-F44B564106A1}"/>
                </c:ext>
              </c:extLst>
            </c:dLbl>
            <c:dLbl>
              <c:idx val="68"/>
              <c:layout>
                <c:manualLayout>
                  <c:x val="3.0967905545448535E-3"/>
                  <c:y val="1.5229403574979914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E2C-4FDC-A931-F44B564106A1}"/>
                </c:ext>
              </c:extLst>
            </c:dLbl>
            <c:numFmt formatCode="#,##0_ " sourceLinked="0"/>
            <c:spPr>
              <a:noFill/>
              <a:ln>
                <a:noFill/>
              </a:ln>
              <a:effectLst/>
            </c:spPr>
            <c:txPr>
              <a:bodyPr/>
              <a:lstStyle/>
              <a:p>
                <a:pPr>
                  <a:defRPr sz="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市区町村別_年齢調整高血圧性疾患医療費!$C$5:$C$78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市区町村別_年齢調整高血圧性疾患医療費!$E$5:$E$78</c:f>
              <c:numCache>
                <c:formatCode>#,##0_ </c:formatCode>
                <c:ptCount val="74"/>
                <c:pt idx="0">
                  <c:v>32635.960766825701</c:v>
                </c:pt>
                <c:pt idx="1">
                  <c:v>32768.135565391502</c:v>
                </c:pt>
                <c:pt idx="2">
                  <c:v>32763.834454130701</c:v>
                </c:pt>
                <c:pt idx="3">
                  <c:v>32624.378282736801</c:v>
                </c:pt>
                <c:pt idx="4">
                  <c:v>32681.686739577701</c:v>
                </c:pt>
                <c:pt idx="5">
                  <c:v>32539.216524352501</c:v>
                </c:pt>
                <c:pt idx="6">
                  <c:v>32412.931883885802</c:v>
                </c:pt>
                <c:pt idx="7">
                  <c:v>33006.751355019398</c:v>
                </c:pt>
                <c:pt idx="8">
                  <c:v>32626.6488076268</c:v>
                </c:pt>
                <c:pt idx="9">
                  <c:v>32525.715791778999</c:v>
                </c:pt>
                <c:pt idx="10">
                  <c:v>32505.185631237298</c:v>
                </c:pt>
                <c:pt idx="11">
                  <c:v>32889.452550597402</c:v>
                </c:pt>
                <c:pt idx="12">
                  <c:v>32733.030242076598</c:v>
                </c:pt>
                <c:pt idx="13">
                  <c:v>32948.069467416099</c:v>
                </c:pt>
                <c:pt idx="14">
                  <c:v>32598.519021026401</c:v>
                </c:pt>
                <c:pt idx="15">
                  <c:v>33105.327494985002</c:v>
                </c:pt>
                <c:pt idx="16">
                  <c:v>32912.603792785601</c:v>
                </c:pt>
                <c:pt idx="17">
                  <c:v>32913.610868705597</c:v>
                </c:pt>
                <c:pt idx="18">
                  <c:v>32662.497796269301</c:v>
                </c:pt>
                <c:pt idx="19">
                  <c:v>32563.929008545601</c:v>
                </c:pt>
                <c:pt idx="20">
                  <c:v>32465.478007883401</c:v>
                </c:pt>
                <c:pt idx="21">
                  <c:v>32414.960806822601</c:v>
                </c:pt>
                <c:pt idx="22">
                  <c:v>32424.1301441211</c:v>
                </c:pt>
                <c:pt idx="23">
                  <c:v>32746.841753769299</c:v>
                </c:pt>
                <c:pt idx="24">
                  <c:v>32820.9273762956</c:v>
                </c:pt>
                <c:pt idx="25">
                  <c:v>32211.061037147501</c:v>
                </c:pt>
                <c:pt idx="26">
                  <c:v>32660.919403986401</c:v>
                </c:pt>
                <c:pt idx="27">
                  <c:v>31924.2749787213</c:v>
                </c:pt>
                <c:pt idx="28">
                  <c:v>32313.717332838802</c:v>
                </c:pt>
                <c:pt idx="29">
                  <c:v>32466.9405890171</c:v>
                </c:pt>
                <c:pt idx="30">
                  <c:v>31916.5922732953</c:v>
                </c:pt>
                <c:pt idx="31">
                  <c:v>32305.576647313999</c:v>
                </c:pt>
                <c:pt idx="32">
                  <c:v>32049.7423694426</c:v>
                </c:pt>
                <c:pt idx="33">
                  <c:v>32361.036445805901</c:v>
                </c:pt>
                <c:pt idx="34">
                  <c:v>32539.3711514604</c:v>
                </c:pt>
                <c:pt idx="35">
                  <c:v>32718.411971517398</c:v>
                </c:pt>
                <c:pt idx="36">
                  <c:v>32525.2255198772</c:v>
                </c:pt>
                <c:pt idx="37">
                  <c:v>32392.652846628502</c:v>
                </c:pt>
                <c:pt idx="38">
                  <c:v>32221.872742023901</c:v>
                </c:pt>
                <c:pt idx="39">
                  <c:v>32358.800139905299</c:v>
                </c:pt>
                <c:pt idx="40">
                  <c:v>32224.776231129901</c:v>
                </c:pt>
                <c:pt idx="41">
                  <c:v>32083.214964644201</c:v>
                </c:pt>
                <c:pt idx="42">
                  <c:v>32198.8205580289</c:v>
                </c:pt>
                <c:pt idx="43">
                  <c:v>32200.490851160499</c:v>
                </c:pt>
                <c:pt idx="44">
                  <c:v>32379.572190235402</c:v>
                </c:pt>
                <c:pt idx="45">
                  <c:v>32408.732992687801</c:v>
                </c:pt>
                <c:pt idx="46">
                  <c:v>31930.724756935299</c:v>
                </c:pt>
                <c:pt idx="47">
                  <c:v>32326.5557937308</c:v>
                </c:pt>
                <c:pt idx="48">
                  <c:v>32075.986226405199</c:v>
                </c:pt>
                <c:pt idx="49">
                  <c:v>31868.054470305</c:v>
                </c:pt>
                <c:pt idx="50">
                  <c:v>32166.270190620598</c:v>
                </c:pt>
                <c:pt idx="51">
                  <c:v>32378.109956422501</c:v>
                </c:pt>
                <c:pt idx="52">
                  <c:v>32173.780456393601</c:v>
                </c:pt>
                <c:pt idx="53">
                  <c:v>32257.2362635629</c:v>
                </c:pt>
                <c:pt idx="54">
                  <c:v>31895.801000592299</c:v>
                </c:pt>
                <c:pt idx="55">
                  <c:v>31827.190861157502</c:v>
                </c:pt>
                <c:pt idx="56">
                  <c:v>32501.333789640299</c:v>
                </c:pt>
                <c:pt idx="57">
                  <c:v>32445.801830471199</c:v>
                </c:pt>
                <c:pt idx="58">
                  <c:v>32184.4663448176</c:v>
                </c:pt>
                <c:pt idx="59">
                  <c:v>32087.164409568599</c:v>
                </c:pt>
                <c:pt idx="60">
                  <c:v>31865.8603322046</c:v>
                </c:pt>
                <c:pt idx="61">
                  <c:v>31914.130702436301</c:v>
                </c:pt>
                <c:pt idx="62">
                  <c:v>32323.643752231699</c:v>
                </c:pt>
                <c:pt idx="63">
                  <c:v>31961.287733573801</c:v>
                </c:pt>
                <c:pt idx="64">
                  <c:v>32278.2044350328</c:v>
                </c:pt>
                <c:pt idx="65">
                  <c:v>32151.372783528299</c:v>
                </c:pt>
                <c:pt idx="66">
                  <c:v>32728.888094360002</c:v>
                </c:pt>
                <c:pt idx="67">
                  <c:v>32631.034781596201</c:v>
                </c:pt>
                <c:pt idx="68">
                  <c:v>31966.038049609</c:v>
                </c:pt>
                <c:pt idx="69">
                  <c:v>32500.036359181799</c:v>
                </c:pt>
                <c:pt idx="70">
                  <c:v>32510.4133152951</c:v>
                </c:pt>
                <c:pt idx="71">
                  <c:v>32291.779122297201</c:v>
                </c:pt>
                <c:pt idx="72">
                  <c:v>32530.897368228099</c:v>
                </c:pt>
                <c:pt idx="73">
                  <c:v>32264.673672828099</c:v>
                </c:pt>
              </c:numCache>
            </c:numRef>
          </c:val>
          <c:extLst>
            <c:ext xmlns:c16="http://schemas.microsoft.com/office/drawing/2014/chart" uri="{C3380CC4-5D6E-409C-BE32-E72D297353CC}">
              <c16:uniqueId val="{0000001A-03D7-49A7-9530-E68E9ADADFEF}"/>
            </c:ext>
          </c:extLst>
        </c:ser>
        <c:dLbls>
          <c:showLegendKey val="0"/>
          <c:showVal val="0"/>
          <c:showCatName val="0"/>
          <c:showSerName val="0"/>
          <c:showPercent val="0"/>
          <c:showBubbleSize val="0"/>
        </c:dLbls>
        <c:gapWidth val="150"/>
        <c:axId val="460816384"/>
        <c:axId val="461455936"/>
      </c:barChart>
      <c:scatterChart>
        <c:scatterStyle val="lineMarker"/>
        <c:varyColors val="0"/>
        <c:ser>
          <c:idx val="1"/>
          <c:order val="1"/>
          <c:tx>
            <c:strRef>
              <c:f>市区町村別_年齢調整高血圧性疾患医療費!$B$79:$C$79</c:f>
              <c:strCache>
                <c:ptCount val="1"/>
                <c:pt idx="0">
                  <c:v>広域連合全体</c:v>
                </c:pt>
              </c:strCache>
            </c:strRef>
          </c:tx>
          <c:spPr>
            <a:ln w="28575">
              <a:solidFill>
                <a:srgbClr val="BE4B48"/>
              </a:solidFill>
            </a:ln>
          </c:spPr>
          <c:marker>
            <c:symbol val="none"/>
          </c:marker>
          <c:dLbls>
            <c:dLbl>
              <c:idx val="0"/>
              <c:layout>
                <c:manualLayout>
                  <c:x val="-0.11344836025452766"/>
                  <c:y val="-0.86663298932613164"/>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AB87-4CBC-A87A-8E5AA9E1170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市区町村別_年齢調整高血圧性疾患医療費!$I$5:$I$78</c:f>
              <c:numCache>
                <c:formatCode>#,##0_ </c:formatCode>
                <c:ptCount val="74"/>
                <c:pt idx="0">
                  <c:v>32305.065790082899</c:v>
                </c:pt>
                <c:pt idx="1">
                  <c:v>32305.065790082899</c:v>
                </c:pt>
                <c:pt idx="2">
                  <c:v>32305.065790082899</c:v>
                </c:pt>
                <c:pt idx="3">
                  <c:v>32305.065790082899</c:v>
                </c:pt>
                <c:pt idx="4">
                  <c:v>32305.065790082899</c:v>
                </c:pt>
                <c:pt idx="5">
                  <c:v>32305.065790082899</c:v>
                </c:pt>
                <c:pt idx="6">
                  <c:v>32305.065790082899</c:v>
                </c:pt>
                <c:pt idx="7">
                  <c:v>32305.065790082899</c:v>
                </c:pt>
                <c:pt idx="8">
                  <c:v>32305.065790082899</c:v>
                </c:pt>
                <c:pt idx="9">
                  <c:v>32305.065790082899</c:v>
                </c:pt>
                <c:pt idx="10">
                  <c:v>32305.065790082899</c:v>
                </c:pt>
                <c:pt idx="11">
                  <c:v>32305.065790082899</c:v>
                </c:pt>
                <c:pt idx="12">
                  <c:v>32305.065790082899</c:v>
                </c:pt>
                <c:pt idx="13">
                  <c:v>32305.065790082899</c:v>
                </c:pt>
                <c:pt idx="14">
                  <c:v>32305.065790082899</c:v>
                </c:pt>
                <c:pt idx="15">
                  <c:v>32305.065790082899</c:v>
                </c:pt>
                <c:pt idx="16">
                  <c:v>32305.065790082899</c:v>
                </c:pt>
                <c:pt idx="17">
                  <c:v>32305.065790082899</c:v>
                </c:pt>
                <c:pt idx="18">
                  <c:v>32305.065790082899</c:v>
                </c:pt>
                <c:pt idx="19">
                  <c:v>32305.065790082899</c:v>
                </c:pt>
                <c:pt idx="20">
                  <c:v>32305.065790082899</c:v>
                </c:pt>
                <c:pt idx="21">
                  <c:v>32305.065790082899</c:v>
                </c:pt>
                <c:pt idx="22">
                  <c:v>32305.065790082899</c:v>
                </c:pt>
                <c:pt idx="23">
                  <c:v>32305.065790082899</c:v>
                </c:pt>
                <c:pt idx="24">
                  <c:v>32305.065790082899</c:v>
                </c:pt>
                <c:pt idx="25">
                  <c:v>32305.065790082899</c:v>
                </c:pt>
                <c:pt idx="26">
                  <c:v>32305.065790082899</c:v>
                </c:pt>
                <c:pt idx="27">
                  <c:v>32305.065790082899</c:v>
                </c:pt>
                <c:pt idx="28">
                  <c:v>32305.065790082899</c:v>
                </c:pt>
                <c:pt idx="29">
                  <c:v>32305.065790082899</c:v>
                </c:pt>
                <c:pt idx="30">
                  <c:v>32305.065790082899</c:v>
                </c:pt>
                <c:pt idx="31">
                  <c:v>32305.065790082899</c:v>
                </c:pt>
                <c:pt idx="32">
                  <c:v>32305.065790082899</c:v>
                </c:pt>
                <c:pt idx="33">
                  <c:v>32305.065790082899</c:v>
                </c:pt>
                <c:pt idx="34">
                  <c:v>32305.065790082899</c:v>
                </c:pt>
                <c:pt idx="35">
                  <c:v>32305.065790082899</c:v>
                </c:pt>
                <c:pt idx="36">
                  <c:v>32305.065790082899</c:v>
                </c:pt>
                <c:pt idx="37">
                  <c:v>32305.065790082899</c:v>
                </c:pt>
                <c:pt idx="38">
                  <c:v>32305.065790082899</c:v>
                </c:pt>
                <c:pt idx="39">
                  <c:v>32305.065790082899</c:v>
                </c:pt>
                <c:pt idx="40">
                  <c:v>32305.065790082899</c:v>
                </c:pt>
                <c:pt idx="41">
                  <c:v>32305.065790082899</c:v>
                </c:pt>
                <c:pt idx="42">
                  <c:v>32305.065790082899</c:v>
                </c:pt>
                <c:pt idx="43">
                  <c:v>32305.065790082899</c:v>
                </c:pt>
                <c:pt idx="44">
                  <c:v>32305.065790082899</c:v>
                </c:pt>
                <c:pt idx="45">
                  <c:v>32305.065790082899</c:v>
                </c:pt>
                <c:pt idx="46">
                  <c:v>32305.065790082899</c:v>
                </c:pt>
                <c:pt idx="47">
                  <c:v>32305.065790082899</c:v>
                </c:pt>
                <c:pt idx="48">
                  <c:v>32305.065790082899</c:v>
                </c:pt>
                <c:pt idx="49">
                  <c:v>32305.065790082899</c:v>
                </c:pt>
                <c:pt idx="50">
                  <c:v>32305.065790082899</c:v>
                </c:pt>
                <c:pt idx="51">
                  <c:v>32305.065790082899</c:v>
                </c:pt>
                <c:pt idx="52">
                  <c:v>32305.065790082899</c:v>
                </c:pt>
                <c:pt idx="53">
                  <c:v>32305.065790082899</c:v>
                </c:pt>
                <c:pt idx="54">
                  <c:v>32305.065790082899</c:v>
                </c:pt>
                <c:pt idx="55">
                  <c:v>32305.065790082899</c:v>
                </c:pt>
                <c:pt idx="56">
                  <c:v>32305.065790082899</c:v>
                </c:pt>
                <c:pt idx="57">
                  <c:v>32305.065790082899</c:v>
                </c:pt>
                <c:pt idx="58">
                  <c:v>32305.065790082899</c:v>
                </c:pt>
                <c:pt idx="59">
                  <c:v>32305.065790082899</c:v>
                </c:pt>
                <c:pt idx="60">
                  <c:v>32305.065790082899</c:v>
                </c:pt>
                <c:pt idx="61">
                  <c:v>32305.065790082899</c:v>
                </c:pt>
                <c:pt idx="62">
                  <c:v>32305.065790082899</c:v>
                </c:pt>
                <c:pt idx="63">
                  <c:v>32305.065790082899</c:v>
                </c:pt>
                <c:pt idx="64">
                  <c:v>32305.065790082899</c:v>
                </c:pt>
                <c:pt idx="65">
                  <c:v>32305.065790082899</c:v>
                </c:pt>
                <c:pt idx="66">
                  <c:v>32305.065790082899</c:v>
                </c:pt>
                <c:pt idx="67">
                  <c:v>32305.065790082899</c:v>
                </c:pt>
                <c:pt idx="68">
                  <c:v>32305.065790082899</c:v>
                </c:pt>
                <c:pt idx="69">
                  <c:v>32305.065790082899</c:v>
                </c:pt>
                <c:pt idx="70">
                  <c:v>32305.065790082899</c:v>
                </c:pt>
                <c:pt idx="71">
                  <c:v>32305.065790082899</c:v>
                </c:pt>
                <c:pt idx="72">
                  <c:v>32305.065790082899</c:v>
                </c:pt>
                <c:pt idx="73">
                  <c:v>32305.065790082899</c:v>
                </c:pt>
              </c:numCache>
            </c:numRef>
          </c:xVal>
          <c:yVal>
            <c:numRef>
              <c:f>市区町村別_年齢調整高血圧性疾患医療費!$J$5:$J$78</c:f>
              <c:numCache>
                <c:formatCode>#,##0_ </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1B-03D7-49A7-9530-E68E9ADADFEF}"/>
            </c:ext>
          </c:extLst>
        </c:ser>
        <c:dLbls>
          <c:showLegendKey val="0"/>
          <c:showVal val="0"/>
          <c:showCatName val="0"/>
          <c:showSerName val="0"/>
          <c:showPercent val="0"/>
          <c:showBubbleSize val="0"/>
        </c:dLbls>
        <c:axId val="461457088"/>
        <c:axId val="461456512"/>
      </c:scatterChart>
      <c:catAx>
        <c:axId val="460816384"/>
        <c:scaling>
          <c:orientation val="maxMin"/>
        </c:scaling>
        <c:delete val="0"/>
        <c:axPos val="l"/>
        <c:numFmt formatCode="General" sourceLinked="0"/>
        <c:majorTickMark val="none"/>
        <c:minorTickMark val="none"/>
        <c:tickLblPos val="nextTo"/>
        <c:spPr>
          <a:ln>
            <a:solidFill>
              <a:srgbClr val="7F7F7F"/>
            </a:solidFill>
          </a:ln>
        </c:spPr>
        <c:crossAx val="461455936"/>
        <c:crosses val="autoZero"/>
        <c:auto val="1"/>
        <c:lblAlgn val="ctr"/>
        <c:lblOffset val="100"/>
        <c:noMultiLvlLbl val="0"/>
      </c:catAx>
      <c:valAx>
        <c:axId val="461455936"/>
        <c:scaling>
          <c:orientation val="minMax"/>
          <c:max val="40000"/>
          <c:min val="0"/>
        </c:scaling>
        <c:delete val="0"/>
        <c:axPos val="t"/>
        <c:majorGridlines>
          <c:spPr>
            <a:ln>
              <a:solidFill>
                <a:srgbClr val="D9D9D9"/>
              </a:solidFill>
            </a:ln>
          </c:spPr>
        </c:majorGridlines>
        <c:title>
          <c:tx>
            <c:rich>
              <a:bodyPr/>
              <a:lstStyle/>
              <a:p>
                <a:pPr>
                  <a:defRPr/>
                </a:pPr>
                <a:r>
                  <a:rPr lang="en-US"/>
                  <a:t>(</a:t>
                </a:r>
                <a:r>
                  <a:rPr lang="ja-JP"/>
                  <a:t>円</a:t>
                </a:r>
                <a:r>
                  <a:rPr lang="en-US"/>
                  <a:t>)</a:t>
                </a:r>
                <a:endParaRPr lang="ja-JP"/>
              </a:p>
            </c:rich>
          </c:tx>
          <c:layout>
            <c:manualLayout>
              <c:xMode val="edge"/>
              <c:yMode val="edge"/>
              <c:x val="0.89287536231884046"/>
              <c:y val="2.2323590982286635E-2"/>
            </c:manualLayout>
          </c:layout>
          <c:overlay val="0"/>
        </c:title>
        <c:numFmt formatCode="#,##0_ " sourceLinked="0"/>
        <c:majorTickMark val="out"/>
        <c:minorTickMark val="none"/>
        <c:tickLblPos val="nextTo"/>
        <c:spPr>
          <a:ln>
            <a:solidFill>
              <a:srgbClr val="7F7F7F"/>
            </a:solidFill>
          </a:ln>
        </c:spPr>
        <c:crossAx val="460816384"/>
        <c:crosses val="autoZero"/>
        <c:crossBetween val="between"/>
      </c:valAx>
      <c:valAx>
        <c:axId val="461456512"/>
        <c:scaling>
          <c:orientation val="minMax"/>
          <c:max val="50"/>
          <c:min val="0"/>
        </c:scaling>
        <c:delete val="1"/>
        <c:axPos val="r"/>
        <c:numFmt formatCode="#,##0_ " sourceLinked="1"/>
        <c:majorTickMark val="out"/>
        <c:minorTickMark val="none"/>
        <c:tickLblPos val="nextTo"/>
        <c:crossAx val="461457088"/>
        <c:crosses val="max"/>
        <c:crossBetween val="midCat"/>
      </c:valAx>
      <c:valAx>
        <c:axId val="461457088"/>
        <c:scaling>
          <c:orientation val="minMax"/>
        </c:scaling>
        <c:delete val="1"/>
        <c:axPos val="b"/>
        <c:numFmt formatCode="#,##0_ " sourceLinked="1"/>
        <c:majorTickMark val="out"/>
        <c:minorTickMark val="none"/>
        <c:tickLblPos val="nextTo"/>
        <c:crossAx val="461456512"/>
        <c:crosses val="autoZero"/>
        <c:crossBetween val="midCat"/>
      </c:valAx>
      <c:spPr>
        <a:ln>
          <a:solidFill>
            <a:srgbClr val="7F7F7F"/>
          </a:solidFill>
        </a:ln>
      </c:spPr>
    </c:plotArea>
    <c:legend>
      <c:legendPos val="r"/>
      <c:layout>
        <c:manualLayout>
          <c:xMode val="edge"/>
          <c:yMode val="edge"/>
          <c:x val="0.17252727568078444"/>
          <c:y val="1.2600679816983661E-2"/>
          <c:w val="0.61498862897985707"/>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311352657004831"/>
          <c:y val="7.9407769756184382E-2"/>
          <c:w val="0.77097801932367138"/>
          <c:h val="0.87862598058127572"/>
        </c:manualLayout>
      </c:layout>
      <c:barChart>
        <c:barDir val="bar"/>
        <c:grouping val="clustered"/>
        <c:varyColors val="0"/>
        <c:ser>
          <c:idx val="0"/>
          <c:order val="0"/>
          <c:tx>
            <c:strRef>
              <c:f>市区町村別_年齢調整高血圧性疾患医療費!$H$3:$H$4</c:f>
              <c:strCache>
                <c:ptCount val="2"/>
                <c:pt idx="0">
                  <c:v>年齢調整前被保険者一人当たりの高血圧性疾患医療費</c:v>
                </c:pt>
              </c:strCache>
            </c:strRef>
          </c:tx>
          <c:spPr>
            <a:solidFill>
              <a:schemeClr val="accent4">
                <a:lumMod val="60000"/>
                <a:lumOff val="40000"/>
              </a:schemeClr>
            </a:solidFill>
            <a:ln>
              <a:noFill/>
            </a:ln>
          </c:spPr>
          <c:invertIfNegative val="0"/>
          <c:dLbls>
            <c:dLbl>
              <c:idx val="1"/>
              <c:layout>
                <c:manualLayout>
                  <c:x val="1.5514442418879814E-2"/>
                  <c:y val="1.9036754468724893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204-4263-9F50-FAEEFD549C69}"/>
                </c:ext>
              </c:extLst>
            </c:dLbl>
            <c:dLbl>
              <c:idx val="2"/>
              <c:layout>
                <c:manualLayout>
                  <c:x val="2.3271663628319891E-2"/>
                  <c:y val="8.1762237865155271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204-4263-9F50-FAEEFD549C69}"/>
                </c:ext>
              </c:extLst>
            </c:dLbl>
            <c:dLbl>
              <c:idx val="5"/>
              <c:layout>
                <c:manualLayout>
                  <c:x val="1.5514442418879929E-2"/>
                  <c:y val="1.038380420887490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204-4263-9F50-FAEEFD549C69}"/>
                </c:ext>
              </c:extLst>
            </c:dLbl>
            <c:dLbl>
              <c:idx val="6"/>
              <c:layout>
                <c:manualLayout>
                  <c:x val="7.757221209439849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204-4263-9F50-FAEEFD549C69}"/>
                </c:ext>
              </c:extLst>
            </c:dLbl>
            <c:dLbl>
              <c:idx val="7"/>
              <c:layout>
                <c:manualLayout>
                  <c:x val="1.8617330902655913E-2"/>
                  <c:y val="1.038380420887490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204-4263-9F50-FAEEFD549C69}"/>
                </c:ext>
              </c:extLst>
            </c:dLbl>
            <c:dLbl>
              <c:idx val="9"/>
              <c:layout>
                <c:manualLayout>
                  <c:x val="2.637455211209587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204-4263-9F50-FAEEFD549C69}"/>
                </c:ext>
              </c:extLst>
            </c:dLbl>
            <c:dLbl>
              <c:idx val="19"/>
              <c:layout>
                <c:manualLayout>
                  <c:x val="9.3086654513279566E-3"/>
                  <c:y val="3.8073508937449786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204-4263-9F50-FAEEFD549C69}"/>
                </c:ext>
              </c:extLst>
            </c:dLbl>
            <c:dLbl>
              <c:idx val="21"/>
              <c:layout>
                <c:manualLayout>
                  <c:x val="6.205776967551857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204-4263-9F50-FAEEFD549C69}"/>
                </c:ext>
              </c:extLst>
            </c:dLbl>
            <c:dLbl>
              <c:idx val="23"/>
              <c:layout>
                <c:manualLayout>
                  <c:x val="-3.102888483775985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204-4263-9F50-FAEEFD549C69}"/>
                </c:ext>
              </c:extLst>
            </c:dLbl>
            <c:dLbl>
              <c:idx val="24"/>
              <c:layout>
                <c:manualLayout>
                  <c:x val="-3.102888483775985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204-4263-9F50-FAEEFD549C69}"/>
                </c:ext>
              </c:extLst>
            </c:dLbl>
            <c:dLbl>
              <c:idx val="25"/>
              <c:layout>
                <c:manualLayout>
                  <c:x val="3.2920259460543819E-2"/>
                  <c:y val="1.038440801888343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204-4263-9F50-FAEEFD549C69}"/>
                </c:ext>
              </c:extLst>
            </c:dLbl>
            <c:dLbl>
              <c:idx val="28"/>
              <c:layout>
                <c:manualLayout>
                  <c:x val="1.7235922449192465E-2"/>
                  <c:y val="8.2187637664293094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204-4263-9F50-FAEEFD549C69}"/>
                </c:ext>
              </c:extLst>
            </c:dLbl>
            <c:dLbl>
              <c:idx val="29"/>
              <c:layout>
                <c:manualLayout>
                  <c:x val="3.1028884837759743E-2"/>
                  <c:y val="1.03854394536327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204-4263-9F50-FAEEFD549C69}"/>
                </c:ext>
              </c:extLst>
            </c:dLbl>
            <c:dLbl>
              <c:idx val="31"/>
              <c:layout>
                <c:manualLayout>
                  <c:x val="1.551444241887992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204-4263-9F50-FAEEFD549C69}"/>
                </c:ext>
              </c:extLst>
            </c:dLbl>
            <c:dLbl>
              <c:idx val="33"/>
              <c:layout>
                <c:manualLayout>
                  <c:x val="4.6543327256639783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204-4263-9F50-FAEEFD549C69}"/>
                </c:ext>
              </c:extLst>
            </c:dLbl>
            <c:dLbl>
              <c:idx val="34"/>
              <c:layout>
                <c:manualLayout>
                  <c:x val="2.4991350986122988E-2"/>
                  <c:y val="8.2187637740836285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8204-4263-9F50-FAEEFD549C69}"/>
                </c:ext>
              </c:extLst>
            </c:dLbl>
            <c:dLbl>
              <c:idx val="36"/>
              <c:layout>
                <c:manualLayout>
                  <c:x val="3.119883593817243E-2"/>
                  <c:y val="8.2187637740836285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8204-4263-9F50-FAEEFD549C69}"/>
                </c:ext>
              </c:extLst>
            </c:dLbl>
            <c:dLbl>
              <c:idx val="38"/>
              <c:layout>
                <c:manualLayout>
                  <c:x val="-3.442847044742779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2F4-4C99-8CDB-A2008C8DB0C7}"/>
                </c:ext>
              </c:extLst>
            </c:dLbl>
            <c:dLbl>
              <c:idx val="43"/>
              <c:layout>
                <c:manualLayout>
                  <c:x val="2.172021938643178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8204-4263-9F50-FAEEFD549C69}"/>
                </c:ext>
              </c:extLst>
            </c:dLbl>
            <c:dLbl>
              <c:idx val="45"/>
              <c:layout>
                <c:manualLayout>
                  <c:x val="2.0508795864246102E-2"/>
                  <c:y val="8.2187637664293094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8204-4263-9F50-FAEEFD549C69}"/>
                </c:ext>
              </c:extLst>
            </c:dLbl>
            <c:dLbl>
              <c:idx val="47"/>
              <c:layout>
                <c:manualLayout>
                  <c:x val="2.964563754572468E-2"/>
                  <c:y val="8.2187637664293094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8204-4263-9F50-FAEEFD549C69}"/>
                </c:ext>
              </c:extLst>
            </c:dLbl>
            <c:dLbl>
              <c:idx val="49"/>
              <c:layout>
                <c:manualLayout>
                  <c:x val="3.1197111534026888E-2"/>
                  <c:y val="8.2187637664293094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8204-4263-9F50-FAEEFD549C69}"/>
                </c:ext>
              </c:extLst>
            </c:dLbl>
            <c:dLbl>
              <c:idx val="51"/>
              <c:layout>
                <c:manualLayout>
                  <c:x val="3.5683217563423832E-2"/>
                  <c:y val="8.1762237865155271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8204-4263-9F50-FAEEFD549C69}"/>
                </c:ext>
              </c:extLst>
            </c:dLbl>
            <c:dLbl>
              <c:idx val="53"/>
              <c:layout>
                <c:manualLayout>
                  <c:x val="6.205776967551857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8204-4263-9F50-FAEEFD549C69}"/>
                </c:ext>
              </c:extLst>
            </c:dLbl>
            <c:dLbl>
              <c:idx val="54"/>
              <c:layout>
                <c:manualLayout>
                  <c:x val="1.2751546400835374E-2"/>
                  <c:y val="1.6437527532858619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8204-4263-9F50-FAEEFD549C69}"/>
                </c:ext>
              </c:extLst>
            </c:dLbl>
            <c:dLbl>
              <c:idx val="55"/>
              <c:layout>
                <c:manualLayout>
                  <c:x val="-5.158942132511694E-3"/>
                  <c:y val="1.5308640462214704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2F4-4C99-8CDB-A2008C8DB0C7}"/>
                </c:ext>
              </c:extLst>
            </c:dLbl>
            <c:dLbl>
              <c:idx val="62"/>
              <c:layout>
                <c:manualLayout>
                  <c:x val="-3.102888483775985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8204-4263-9F50-FAEEFD549C69}"/>
                </c:ext>
              </c:extLst>
            </c:dLbl>
            <c:dLbl>
              <c:idx val="63"/>
              <c:layout>
                <c:manualLayout>
                  <c:x val="2.327166362831989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8204-4263-9F50-FAEEFD549C69}"/>
                </c:ext>
              </c:extLst>
            </c:dLbl>
            <c:dLbl>
              <c:idx val="64"/>
              <c:layout>
                <c:manualLayout>
                  <c:x val="-5.1589421325118198E-3"/>
                  <c:y val="8.2187637664293094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2F4-4C99-8CDB-A2008C8DB0C7}"/>
                </c:ext>
              </c:extLst>
            </c:dLbl>
            <c:dLbl>
              <c:idx val="65"/>
              <c:layout>
                <c:manualLayout>
                  <c:x val="-6.8785895100155923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2F4-4C99-8CDB-A2008C8DB0C7}"/>
                </c:ext>
              </c:extLst>
            </c:dLbl>
            <c:dLbl>
              <c:idx val="68"/>
              <c:layout>
                <c:manualLayout>
                  <c:x val="-6.8785895100155923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2F4-4C99-8CDB-A2008C8DB0C7}"/>
                </c:ext>
              </c:extLst>
            </c:dLbl>
            <c:dLbl>
              <c:idx val="70"/>
              <c:layout>
                <c:manualLayout>
                  <c:x val="6.205776967551971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8204-4263-9F50-FAEEFD549C69}"/>
                </c:ext>
              </c:extLst>
            </c:dLbl>
            <c:dLbl>
              <c:idx val="71"/>
              <c:layout>
                <c:manualLayout>
                  <c:x val="9.4768819137101348E-3"/>
                  <c:y val="8.2187637664293094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8204-4263-9F50-FAEEFD549C69}"/>
                </c:ext>
              </c:extLst>
            </c:dLbl>
            <c:dLbl>
              <c:idx val="72"/>
              <c:layout>
                <c:manualLayout>
                  <c:x val="3.102888483775985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8204-4263-9F50-FAEEFD549C69}"/>
                </c:ext>
              </c:extLst>
            </c:dLbl>
            <c:numFmt formatCode="#,##0_ " sourceLinked="0"/>
            <c:spPr>
              <a:noFill/>
              <a:ln>
                <a:noFill/>
              </a:ln>
              <a:effectLst/>
            </c:spPr>
            <c:txPr>
              <a:bodyPr/>
              <a:lstStyle/>
              <a:p>
                <a:pPr>
                  <a:defRPr sz="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市区町村別_年齢調整高血圧性疾患医療費!$C$5:$C$78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市区町村別_年齢調整高血圧性疾患医療費!$D$5:$D$78</c:f>
              <c:numCache>
                <c:formatCode>#,##0_ </c:formatCode>
                <c:ptCount val="74"/>
                <c:pt idx="0">
                  <c:v>33548.062601664598</c:v>
                </c:pt>
                <c:pt idx="1">
                  <c:v>31234.999258215299</c:v>
                </c:pt>
                <c:pt idx="2">
                  <c:v>30894.170475966101</c:v>
                </c:pt>
                <c:pt idx="3">
                  <c:v>35077.6188002852</c:v>
                </c:pt>
                <c:pt idx="4">
                  <c:v>27388.110221159601</c:v>
                </c:pt>
                <c:pt idx="5">
                  <c:v>31218.375668779299</c:v>
                </c:pt>
                <c:pt idx="6">
                  <c:v>31679.8558014132</c:v>
                </c:pt>
                <c:pt idx="7">
                  <c:v>31118.447738809398</c:v>
                </c:pt>
                <c:pt idx="8">
                  <c:v>32956.198923766802</c:v>
                </c:pt>
                <c:pt idx="9">
                  <c:v>30742.435247921199</c:v>
                </c:pt>
                <c:pt idx="10">
                  <c:v>32753.6994988691</c:v>
                </c:pt>
                <c:pt idx="11">
                  <c:v>34014.053052201998</c:v>
                </c:pt>
                <c:pt idx="12">
                  <c:v>36726.850783545502</c:v>
                </c:pt>
                <c:pt idx="13">
                  <c:v>32017.665256718901</c:v>
                </c:pt>
                <c:pt idx="14">
                  <c:v>32435.431794913799</c:v>
                </c:pt>
                <c:pt idx="15">
                  <c:v>32413.624051938601</c:v>
                </c:pt>
                <c:pt idx="16">
                  <c:v>32909.572136964103</c:v>
                </c:pt>
                <c:pt idx="17">
                  <c:v>34068.435972583298</c:v>
                </c:pt>
                <c:pt idx="18">
                  <c:v>36455.448313384099</c:v>
                </c:pt>
                <c:pt idx="19">
                  <c:v>31622.124925448501</c:v>
                </c:pt>
                <c:pt idx="20">
                  <c:v>34055.0254557964</c:v>
                </c:pt>
                <c:pt idx="21">
                  <c:v>31785.9116457198</c:v>
                </c:pt>
                <c:pt idx="22">
                  <c:v>33734.206508624899</c:v>
                </c:pt>
                <c:pt idx="23">
                  <c:v>29565.208380952401</c:v>
                </c:pt>
                <c:pt idx="24">
                  <c:v>29101.737605804101</c:v>
                </c:pt>
                <c:pt idx="25">
                  <c:v>30471.4604049226</c:v>
                </c:pt>
                <c:pt idx="26">
                  <c:v>29394.259220280001</c:v>
                </c:pt>
                <c:pt idx="27">
                  <c:v>29670.178439306401</c:v>
                </c:pt>
                <c:pt idx="28">
                  <c:v>31181.705537985301</c:v>
                </c:pt>
                <c:pt idx="29">
                  <c:v>30485.156970962598</c:v>
                </c:pt>
                <c:pt idx="30">
                  <c:v>27111.819231666501</c:v>
                </c:pt>
                <c:pt idx="31">
                  <c:v>31277.731717135601</c:v>
                </c:pt>
                <c:pt idx="32">
                  <c:v>33669.895685769501</c:v>
                </c:pt>
                <c:pt idx="33">
                  <c:v>31774.757842254701</c:v>
                </c:pt>
                <c:pt idx="34">
                  <c:v>30795.1815918678</c:v>
                </c:pt>
                <c:pt idx="35">
                  <c:v>29171.4737104411</c:v>
                </c:pt>
                <c:pt idx="36">
                  <c:v>30456.6950100047</c:v>
                </c:pt>
                <c:pt idx="37">
                  <c:v>32903.935133035498</c:v>
                </c:pt>
                <c:pt idx="38">
                  <c:v>29666.760993797499</c:v>
                </c:pt>
                <c:pt idx="39">
                  <c:v>34667.042753279602</c:v>
                </c:pt>
                <c:pt idx="40">
                  <c:v>32618.004845833901</c:v>
                </c:pt>
                <c:pt idx="41">
                  <c:v>28403.0864599501</c:v>
                </c:pt>
                <c:pt idx="42">
                  <c:v>28704.982761944098</c:v>
                </c:pt>
                <c:pt idx="43">
                  <c:v>30966.914299563701</c:v>
                </c:pt>
                <c:pt idx="44">
                  <c:v>34140.8968116744</c:v>
                </c:pt>
                <c:pt idx="45">
                  <c:v>31070.882742757</c:v>
                </c:pt>
                <c:pt idx="46">
                  <c:v>28966.025285103799</c:v>
                </c:pt>
                <c:pt idx="47">
                  <c:v>30573.5897826529</c:v>
                </c:pt>
                <c:pt idx="48">
                  <c:v>32477.1714071856</c:v>
                </c:pt>
                <c:pt idx="49">
                  <c:v>30475.078147856399</c:v>
                </c:pt>
                <c:pt idx="50">
                  <c:v>32216.6891282139</c:v>
                </c:pt>
                <c:pt idx="51">
                  <c:v>30285.2247406639</c:v>
                </c:pt>
                <c:pt idx="52">
                  <c:v>33944.459179937803</c:v>
                </c:pt>
                <c:pt idx="53">
                  <c:v>31796.047347249401</c:v>
                </c:pt>
                <c:pt idx="54">
                  <c:v>31501.196821261099</c:v>
                </c:pt>
                <c:pt idx="55">
                  <c:v>29765.414980956401</c:v>
                </c:pt>
                <c:pt idx="56">
                  <c:v>34418.906992532196</c:v>
                </c:pt>
                <c:pt idx="57">
                  <c:v>33025.380483525099</c:v>
                </c:pt>
                <c:pt idx="58">
                  <c:v>33660.8886893831</c:v>
                </c:pt>
                <c:pt idx="59">
                  <c:v>32013.290628957398</c:v>
                </c:pt>
                <c:pt idx="60">
                  <c:v>29422.1160363458</c:v>
                </c:pt>
                <c:pt idx="61">
                  <c:v>28418.1841191067</c:v>
                </c:pt>
                <c:pt idx="62">
                  <c:v>32325.4063911472</c:v>
                </c:pt>
                <c:pt idx="63">
                  <c:v>30923.115318784799</c:v>
                </c:pt>
                <c:pt idx="64">
                  <c:v>29880.354910219499</c:v>
                </c:pt>
                <c:pt idx="65">
                  <c:v>29898.802582622</c:v>
                </c:pt>
                <c:pt idx="66">
                  <c:v>26180.339577329501</c:v>
                </c:pt>
                <c:pt idx="67">
                  <c:v>36412.529390934797</c:v>
                </c:pt>
                <c:pt idx="68">
                  <c:v>29885.018313253</c:v>
                </c:pt>
                <c:pt idx="69">
                  <c:v>35274.500843170303</c:v>
                </c:pt>
                <c:pt idx="70">
                  <c:v>31753.377848283799</c:v>
                </c:pt>
                <c:pt idx="71">
                  <c:v>31578.071184787899</c:v>
                </c:pt>
                <c:pt idx="72">
                  <c:v>31936.655317655299</c:v>
                </c:pt>
                <c:pt idx="73">
                  <c:v>33333.439782439797</c:v>
                </c:pt>
              </c:numCache>
            </c:numRef>
          </c:val>
          <c:extLst>
            <c:ext xmlns:c16="http://schemas.microsoft.com/office/drawing/2014/chart" uri="{C3380CC4-5D6E-409C-BE32-E72D297353CC}">
              <c16:uniqueId val="{0000001A-03D7-49A7-9530-E68E9ADADFEF}"/>
            </c:ext>
          </c:extLst>
        </c:ser>
        <c:dLbls>
          <c:showLegendKey val="0"/>
          <c:showVal val="0"/>
          <c:showCatName val="0"/>
          <c:showSerName val="0"/>
          <c:showPercent val="0"/>
          <c:showBubbleSize val="0"/>
        </c:dLbls>
        <c:gapWidth val="150"/>
        <c:axId val="460818944"/>
        <c:axId val="461459392"/>
      </c:barChart>
      <c:scatterChart>
        <c:scatterStyle val="lineMarker"/>
        <c:varyColors val="0"/>
        <c:ser>
          <c:idx val="1"/>
          <c:order val="1"/>
          <c:tx>
            <c:strRef>
              <c:f>市区町村別_年齢調整高血圧性疾患医療費!$B$79</c:f>
              <c:strCache>
                <c:ptCount val="1"/>
                <c:pt idx="0">
                  <c:v>広域連合全体</c:v>
                </c:pt>
              </c:strCache>
            </c:strRef>
          </c:tx>
          <c:spPr>
            <a:ln w="28575">
              <a:solidFill>
                <a:srgbClr val="BE4B48"/>
              </a:solidFill>
            </a:ln>
          </c:spPr>
          <c:marker>
            <c:symbol val="none"/>
          </c:marker>
          <c:dLbls>
            <c:dLbl>
              <c:idx val="0"/>
              <c:layout>
                <c:manualLayout>
                  <c:x val="-0.14142196094978196"/>
                  <c:y val="-0.86045548925092297"/>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13A3-49E6-A099-1CBDE161C61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市区町村別_年齢調整高血圧性疾患医療費!$H$5:$H$78</c:f>
              <c:numCache>
                <c:formatCode>#,##0_ </c:formatCode>
                <c:ptCount val="74"/>
                <c:pt idx="0">
                  <c:v>32305.065790082899</c:v>
                </c:pt>
                <c:pt idx="1">
                  <c:v>32305.065790082899</c:v>
                </c:pt>
                <c:pt idx="2">
                  <c:v>32305.065790082899</c:v>
                </c:pt>
                <c:pt idx="3">
                  <c:v>32305.065790082899</c:v>
                </c:pt>
                <c:pt idx="4">
                  <c:v>32305.065790082899</c:v>
                </c:pt>
                <c:pt idx="5">
                  <c:v>32305.065790082899</c:v>
                </c:pt>
                <c:pt idx="6">
                  <c:v>32305.065790082899</c:v>
                </c:pt>
                <c:pt idx="7">
                  <c:v>32305.065790082899</c:v>
                </c:pt>
                <c:pt idx="8">
                  <c:v>32305.065790082899</c:v>
                </c:pt>
                <c:pt idx="9">
                  <c:v>32305.065790082899</c:v>
                </c:pt>
                <c:pt idx="10">
                  <c:v>32305.065790082899</c:v>
                </c:pt>
                <c:pt idx="11">
                  <c:v>32305.065790082899</c:v>
                </c:pt>
                <c:pt idx="12">
                  <c:v>32305.065790082899</c:v>
                </c:pt>
                <c:pt idx="13">
                  <c:v>32305.065790082899</c:v>
                </c:pt>
                <c:pt idx="14">
                  <c:v>32305.065790082899</c:v>
                </c:pt>
                <c:pt idx="15">
                  <c:v>32305.065790082899</c:v>
                </c:pt>
                <c:pt idx="16">
                  <c:v>32305.065790082899</c:v>
                </c:pt>
                <c:pt idx="17">
                  <c:v>32305.065790082899</c:v>
                </c:pt>
                <c:pt idx="18">
                  <c:v>32305.065790082899</c:v>
                </c:pt>
                <c:pt idx="19">
                  <c:v>32305.065790082899</c:v>
                </c:pt>
                <c:pt idx="20">
                  <c:v>32305.065790082899</c:v>
                </c:pt>
                <c:pt idx="21">
                  <c:v>32305.065790082899</c:v>
                </c:pt>
                <c:pt idx="22">
                  <c:v>32305.065790082899</c:v>
                </c:pt>
                <c:pt idx="23">
                  <c:v>32305.065790082899</c:v>
                </c:pt>
                <c:pt idx="24">
                  <c:v>32305.065790082899</c:v>
                </c:pt>
                <c:pt idx="25">
                  <c:v>32305.065790082899</c:v>
                </c:pt>
                <c:pt idx="26">
                  <c:v>32305.065790082899</c:v>
                </c:pt>
                <c:pt idx="27">
                  <c:v>32305.065790082899</c:v>
                </c:pt>
                <c:pt idx="28">
                  <c:v>32305.065790082899</c:v>
                </c:pt>
                <c:pt idx="29">
                  <c:v>32305.065790082899</c:v>
                </c:pt>
                <c:pt idx="30">
                  <c:v>32305.065790082899</c:v>
                </c:pt>
                <c:pt idx="31">
                  <c:v>32305.065790082899</c:v>
                </c:pt>
                <c:pt idx="32">
                  <c:v>32305.065790082899</c:v>
                </c:pt>
                <c:pt idx="33">
                  <c:v>32305.065790082899</c:v>
                </c:pt>
                <c:pt idx="34">
                  <c:v>32305.065790082899</c:v>
                </c:pt>
                <c:pt idx="35">
                  <c:v>32305.065790082899</c:v>
                </c:pt>
                <c:pt idx="36">
                  <c:v>32305.065790082899</c:v>
                </c:pt>
                <c:pt idx="37">
                  <c:v>32305.065790082899</c:v>
                </c:pt>
                <c:pt idx="38">
                  <c:v>32305.065790082899</c:v>
                </c:pt>
                <c:pt idx="39">
                  <c:v>32305.065790082899</c:v>
                </c:pt>
                <c:pt idx="40">
                  <c:v>32305.065790082899</c:v>
                </c:pt>
                <c:pt idx="41">
                  <c:v>32305.065790082899</c:v>
                </c:pt>
                <c:pt idx="42">
                  <c:v>32305.065790082899</c:v>
                </c:pt>
                <c:pt idx="43">
                  <c:v>32305.065790082899</c:v>
                </c:pt>
                <c:pt idx="44">
                  <c:v>32305.065790082899</c:v>
                </c:pt>
                <c:pt idx="45">
                  <c:v>32305.065790082899</c:v>
                </c:pt>
                <c:pt idx="46">
                  <c:v>32305.065790082899</c:v>
                </c:pt>
                <c:pt idx="47">
                  <c:v>32305.065790082899</c:v>
                </c:pt>
                <c:pt idx="48">
                  <c:v>32305.065790082899</c:v>
                </c:pt>
                <c:pt idx="49">
                  <c:v>32305.065790082899</c:v>
                </c:pt>
                <c:pt idx="50">
                  <c:v>32305.065790082899</c:v>
                </c:pt>
                <c:pt idx="51">
                  <c:v>32305.065790082899</c:v>
                </c:pt>
                <c:pt idx="52">
                  <c:v>32305.065790082899</c:v>
                </c:pt>
                <c:pt idx="53">
                  <c:v>32305.065790082899</c:v>
                </c:pt>
                <c:pt idx="54">
                  <c:v>32305.065790082899</c:v>
                </c:pt>
                <c:pt idx="55">
                  <c:v>32305.065790082899</c:v>
                </c:pt>
                <c:pt idx="56">
                  <c:v>32305.065790082899</c:v>
                </c:pt>
                <c:pt idx="57">
                  <c:v>32305.065790082899</c:v>
                </c:pt>
                <c:pt idx="58">
                  <c:v>32305.065790082899</c:v>
                </c:pt>
                <c:pt idx="59">
                  <c:v>32305.065790082899</c:v>
                </c:pt>
                <c:pt idx="60">
                  <c:v>32305.065790082899</c:v>
                </c:pt>
                <c:pt idx="61">
                  <c:v>32305.065790082899</c:v>
                </c:pt>
                <c:pt idx="62">
                  <c:v>32305.065790082899</c:v>
                </c:pt>
                <c:pt idx="63">
                  <c:v>32305.065790082899</c:v>
                </c:pt>
                <c:pt idx="64">
                  <c:v>32305.065790082899</c:v>
                </c:pt>
                <c:pt idx="65">
                  <c:v>32305.065790082899</c:v>
                </c:pt>
                <c:pt idx="66">
                  <c:v>32305.065790082899</c:v>
                </c:pt>
                <c:pt idx="67">
                  <c:v>32305.065790082899</c:v>
                </c:pt>
                <c:pt idx="68">
                  <c:v>32305.065790082899</c:v>
                </c:pt>
                <c:pt idx="69">
                  <c:v>32305.065790082899</c:v>
                </c:pt>
                <c:pt idx="70">
                  <c:v>32305.065790082899</c:v>
                </c:pt>
                <c:pt idx="71">
                  <c:v>32305.065790082899</c:v>
                </c:pt>
                <c:pt idx="72">
                  <c:v>32305.065790082899</c:v>
                </c:pt>
                <c:pt idx="73">
                  <c:v>32305.065790082899</c:v>
                </c:pt>
              </c:numCache>
            </c:numRef>
          </c:xVal>
          <c:yVal>
            <c:numRef>
              <c:f>市区町村別_年齢調整高血圧性疾患医療費!$J$5:$J$78</c:f>
              <c:numCache>
                <c:formatCode>#,##0_ </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1B-03D7-49A7-9530-E68E9ADADFEF}"/>
            </c:ext>
          </c:extLst>
        </c:ser>
        <c:dLbls>
          <c:showLegendKey val="0"/>
          <c:showVal val="0"/>
          <c:showCatName val="0"/>
          <c:showSerName val="0"/>
          <c:showPercent val="0"/>
          <c:showBubbleSize val="0"/>
        </c:dLbls>
        <c:axId val="461460544"/>
        <c:axId val="461459968"/>
      </c:scatterChart>
      <c:catAx>
        <c:axId val="460818944"/>
        <c:scaling>
          <c:orientation val="maxMin"/>
        </c:scaling>
        <c:delete val="0"/>
        <c:axPos val="l"/>
        <c:numFmt formatCode="General" sourceLinked="0"/>
        <c:majorTickMark val="none"/>
        <c:minorTickMark val="none"/>
        <c:tickLblPos val="nextTo"/>
        <c:spPr>
          <a:ln>
            <a:solidFill>
              <a:srgbClr val="7F7F7F"/>
            </a:solidFill>
          </a:ln>
        </c:spPr>
        <c:crossAx val="461459392"/>
        <c:crosses val="autoZero"/>
        <c:auto val="1"/>
        <c:lblAlgn val="ctr"/>
        <c:lblOffset val="100"/>
        <c:noMultiLvlLbl val="0"/>
      </c:catAx>
      <c:valAx>
        <c:axId val="461459392"/>
        <c:scaling>
          <c:orientation val="minMax"/>
          <c:min val="0"/>
        </c:scaling>
        <c:delete val="0"/>
        <c:axPos val="t"/>
        <c:majorGridlines>
          <c:spPr>
            <a:ln>
              <a:solidFill>
                <a:srgbClr val="D9D9D9"/>
              </a:solidFill>
            </a:ln>
          </c:spPr>
        </c:majorGridlines>
        <c:title>
          <c:tx>
            <c:rich>
              <a:bodyPr/>
              <a:lstStyle/>
              <a:p>
                <a:pPr>
                  <a:defRPr/>
                </a:pPr>
                <a:r>
                  <a:rPr lang="en-US"/>
                  <a:t>(</a:t>
                </a:r>
                <a:r>
                  <a:rPr lang="ja-JP"/>
                  <a:t>円</a:t>
                </a:r>
                <a:r>
                  <a:rPr lang="en-US"/>
                  <a:t>)</a:t>
                </a:r>
                <a:endParaRPr lang="ja-JP"/>
              </a:p>
            </c:rich>
          </c:tx>
          <c:layout>
            <c:manualLayout>
              <c:xMode val="edge"/>
              <c:yMode val="edge"/>
              <c:x val="0.88980772946859887"/>
              <c:y val="2.5391223832528179E-2"/>
            </c:manualLayout>
          </c:layout>
          <c:overlay val="0"/>
        </c:title>
        <c:numFmt formatCode="#,##0_ " sourceLinked="0"/>
        <c:majorTickMark val="out"/>
        <c:minorTickMark val="none"/>
        <c:tickLblPos val="nextTo"/>
        <c:spPr>
          <a:ln>
            <a:solidFill>
              <a:srgbClr val="7F7F7F"/>
            </a:solidFill>
          </a:ln>
        </c:spPr>
        <c:crossAx val="460818944"/>
        <c:crosses val="autoZero"/>
        <c:crossBetween val="between"/>
      </c:valAx>
      <c:valAx>
        <c:axId val="461459968"/>
        <c:scaling>
          <c:orientation val="minMax"/>
          <c:max val="50"/>
          <c:min val="0"/>
        </c:scaling>
        <c:delete val="1"/>
        <c:axPos val="r"/>
        <c:numFmt formatCode="#,##0_ " sourceLinked="1"/>
        <c:majorTickMark val="out"/>
        <c:minorTickMark val="none"/>
        <c:tickLblPos val="nextTo"/>
        <c:crossAx val="461460544"/>
        <c:crosses val="max"/>
        <c:crossBetween val="midCat"/>
      </c:valAx>
      <c:valAx>
        <c:axId val="461460544"/>
        <c:scaling>
          <c:orientation val="minMax"/>
        </c:scaling>
        <c:delete val="1"/>
        <c:axPos val="b"/>
        <c:numFmt formatCode="#,##0_ " sourceLinked="1"/>
        <c:majorTickMark val="out"/>
        <c:minorTickMark val="none"/>
        <c:tickLblPos val="nextTo"/>
        <c:crossAx val="461459968"/>
        <c:crosses val="autoZero"/>
        <c:crossBetween val="midCat"/>
      </c:valAx>
      <c:spPr>
        <a:ln>
          <a:solidFill>
            <a:srgbClr val="7F7F7F"/>
          </a:solidFill>
        </a:ln>
      </c:spPr>
    </c:plotArea>
    <c:legend>
      <c:legendPos val="r"/>
      <c:layout>
        <c:manualLayout>
          <c:xMode val="edge"/>
          <c:yMode val="edge"/>
          <c:x val="0.17252727568078444"/>
          <c:y val="1.2600679816983661E-2"/>
          <c:w val="0.61498862897985707"/>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724263285024154"/>
          <c:y val="7.2786609996886034E-2"/>
          <c:w val="0.79241195652173924"/>
          <c:h val="0.88593412422839501"/>
        </c:manualLayout>
      </c:layout>
      <c:barChart>
        <c:barDir val="bar"/>
        <c:grouping val="clustered"/>
        <c:varyColors val="0"/>
        <c:ser>
          <c:idx val="0"/>
          <c:order val="0"/>
          <c:tx>
            <c:strRef>
              <c:f>地区別_生活習慣病の状況!$M$4</c:f>
              <c:strCache>
                <c:ptCount val="1"/>
                <c:pt idx="0">
                  <c:v>患者一人当たりの生活習慣医療費</c:v>
                </c:pt>
              </c:strCache>
            </c:strRef>
          </c:tx>
          <c:spPr>
            <a:solidFill>
              <a:schemeClr val="accent3">
                <a:lumMod val="60000"/>
                <a:lumOff val="40000"/>
              </a:schemeClr>
            </a:solidFill>
            <a:ln>
              <a:noFill/>
            </a:ln>
          </c:spPr>
          <c:invertIfNegative val="0"/>
          <c:dLbls>
            <c:dLbl>
              <c:idx val="0"/>
              <c:layout>
                <c:manualLayout>
                  <c:x val="6.9563026415160089E-3"/>
                  <c:y val="3.2875055065717238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1DE-42A9-B7D5-E8C6B6E5206F}"/>
                </c:ext>
              </c:extLst>
            </c:dLbl>
            <c:dLbl>
              <c:idx val="3"/>
              <c:layout>
                <c:manualLayout>
                  <c:x val="1.7094958394517867E-2"/>
                  <c:y val="-1.020769032921810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6BD-436C-9C50-AF202246391D}"/>
                </c:ext>
              </c:extLst>
            </c:dLbl>
            <c:dLbl>
              <c:idx val="4"/>
              <c:layout>
                <c:manualLayout>
                  <c:x val="2.8052863436123347E-2"/>
                  <c:y val="8.0375514478147718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A7D-4F94-AD89-5F927158D746}"/>
                </c:ext>
              </c:extLst>
            </c:dLbl>
            <c:dLbl>
              <c:idx val="5"/>
              <c:layout>
                <c:manualLayout>
                  <c:x val="3.5180494371023004E-2"/>
                  <c:y val="-1.020688657407257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A7D-4F94-AD89-5F927158D746}"/>
                </c:ext>
              </c:extLst>
            </c:dLbl>
            <c:dLbl>
              <c:idx val="6"/>
              <c:layout>
                <c:manualLayout>
                  <c:x val="3.9816324033284382E-2"/>
                  <c:y val="8.0375514403292187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A7D-4F94-AD89-5F927158D746}"/>
                </c:ext>
              </c:extLst>
            </c:dLbl>
            <c:dLbl>
              <c:idx val="7"/>
              <c:layout>
                <c:manualLayout>
                  <c:x val="4.4584312285854133E-2"/>
                  <c:y val="-2.041377314814814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A7D-4F94-AD89-5F927158D746}"/>
                </c:ext>
              </c:extLst>
            </c:dLbl>
            <c:dLbl>
              <c:idx val="10"/>
              <c:layout>
                <c:manualLayout>
                  <c:x val="4.594925866855691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A7D-4F94-AD89-5F927158D746}"/>
                </c:ext>
              </c:extLst>
            </c:dLbl>
            <c:dLbl>
              <c:idx val="11"/>
              <c:layout>
                <c:manualLayout>
                  <c:x val="3.188301140055525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A7D-4F94-AD89-5F927158D746}"/>
                </c:ext>
              </c:extLst>
            </c:dLbl>
            <c:dLbl>
              <c:idx val="12"/>
              <c:layout>
                <c:manualLayout>
                  <c:x val="6.564179809793844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A7D-4F94-AD89-5F927158D746}"/>
                </c:ext>
              </c:extLst>
            </c:dLbl>
            <c:dLbl>
              <c:idx val="13"/>
              <c:layout>
                <c:manualLayout>
                  <c:x val="4.782473861421229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A7D-4F94-AD89-5F927158D746}"/>
                </c:ext>
              </c:extLst>
            </c:dLbl>
            <c:dLbl>
              <c:idx val="14"/>
              <c:layout>
                <c:manualLayout>
                  <c:x val="2.156801937503691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A7D-4F94-AD89-5F927158D746}"/>
                </c:ext>
              </c:extLst>
            </c:dLbl>
            <c:dLbl>
              <c:idx val="15"/>
              <c:layout>
                <c:manualLayout>
                  <c:x val="3.46963789946246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A7D-4F94-AD89-5F927158D746}"/>
                </c:ext>
              </c:extLst>
            </c:dLbl>
            <c:dLbl>
              <c:idx val="17"/>
              <c:layout>
                <c:manualLayout>
                  <c:x val="1.687931951089845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A7D-4F94-AD89-5F927158D746}"/>
                </c:ext>
              </c:extLst>
            </c:dLbl>
            <c:dLbl>
              <c:idx val="22"/>
              <c:layout>
                <c:manualLayout>
                  <c:x val="9.377399728276921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A7D-4F94-AD89-5F927158D746}"/>
                </c:ext>
              </c:extLst>
            </c:dLbl>
            <c:dLbl>
              <c:idx val="27"/>
              <c:layout>
                <c:manualLayout>
                  <c:x val="9.377399728276921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A7D-4F94-AD89-5F927158D746}"/>
                </c:ext>
              </c:extLst>
            </c:dLbl>
            <c:dLbl>
              <c:idx val="28"/>
              <c:layout>
                <c:manualLayout>
                  <c:x val="2.531883159076141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A7D-4F94-AD89-5F927158D746}"/>
                </c:ext>
              </c:extLst>
            </c:dLbl>
            <c:dLbl>
              <c:idx val="31"/>
              <c:layout>
                <c:manualLayout>
                  <c:x val="3.282089904896922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A7D-4F94-AD89-5F927158D746}"/>
                </c:ext>
              </c:extLst>
            </c:dLbl>
            <c:dLbl>
              <c:idx val="33"/>
              <c:layout>
                <c:manualLayout>
                  <c:x val="1.406609959241538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A7D-4F94-AD89-5F927158D746}"/>
                </c:ext>
              </c:extLst>
            </c:dLbl>
            <c:dLbl>
              <c:idx val="34"/>
              <c:layout>
                <c:manualLayout>
                  <c:x val="1.500383956524307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1A7D-4F94-AD89-5F927158D746}"/>
                </c:ext>
              </c:extLst>
            </c:dLbl>
            <c:dLbl>
              <c:idx val="38"/>
              <c:layout>
                <c:manualLayout>
                  <c:x val="2.25057593478646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A7D-4F94-AD89-5F927158D746}"/>
                </c:ext>
              </c:extLst>
            </c:dLbl>
            <c:dLbl>
              <c:idx val="42"/>
              <c:layout>
                <c:manualLayout>
                  <c:x val="2.531897926634768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1A7D-4F94-AD89-5F927158D746}"/>
                </c:ext>
              </c:extLst>
            </c:dLbl>
            <c:dLbl>
              <c:idx val="44"/>
              <c:layout>
                <c:manualLayout>
                  <c:x val="1.500383956524307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1A7D-4F94-AD89-5F927158D746}"/>
                </c:ext>
              </c:extLst>
            </c:dLbl>
            <c:dLbl>
              <c:idx val="52"/>
              <c:layout>
                <c:manualLayout>
                  <c:x val="1.781705948372614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1A7D-4F94-AD89-5F927158D746}"/>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地区別_生活習慣病の状況!$M$5:$M$12</c:f>
              <c:strCache>
                <c:ptCount val="8"/>
                <c:pt idx="0">
                  <c:v>大阪市医療圏</c:v>
                </c:pt>
                <c:pt idx="1">
                  <c:v>堺市医療圏</c:v>
                </c:pt>
                <c:pt idx="2">
                  <c:v>泉州医療圏</c:v>
                </c:pt>
                <c:pt idx="3">
                  <c:v>北河内医療圏</c:v>
                </c:pt>
                <c:pt idx="4">
                  <c:v>豊能医療圏</c:v>
                </c:pt>
                <c:pt idx="5">
                  <c:v>三島医療圏</c:v>
                </c:pt>
                <c:pt idx="6">
                  <c:v>中河内医療圏</c:v>
                </c:pt>
                <c:pt idx="7">
                  <c:v>南河内医療圏</c:v>
                </c:pt>
              </c:strCache>
            </c:strRef>
          </c:cat>
          <c:val>
            <c:numRef>
              <c:f>地区別_生活習慣病の状況!$N$5:$N$12</c:f>
              <c:numCache>
                <c:formatCode>General</c:formatCode>
                <c:ptCount val="8"/>
                <c:pt idx="0">
                  <c:v>236313.70683209677</c:v>
                </c:pt>
                <c:pt idx="1">
                  <c:v>226480.33606525042</c:v>
                </c:pt>
                <c:pt idx="2">
                  <c:v>222431.19394727377</c:v>
                </c:pt>
                <c:pt idx="3">
                  <c:v>213236.92605374276</c:v>
                </c:pt>
                <c:pt idx="4">
                  <c:v>209287.55557503799</c:v>
                </c:pt>
                <c:pt idx="5">
                  <c:v>207563.82757245415</c:v>
                </c:pt>
                <c:pt idx="6">
                  <c:v>206345.51445960687</c:v>
                </c:pt>
                <c:pt idx="7">
                  <c:v>204580.88577885123</c:v>
                </c:pt>
              </c:numCache>
            </c:numRef>
          </c:val>
          <c:extLst>
            <c:ext xmlns:c16="http://schemas.microsoft.com/office/drawing/2014/chart" uri="{C3380CC4-5D6E-409C-BE32-E72D297353CC}">
              <c16:uniqueId val="{00000015-1A7D-4F94-AD89-5F927158D746}"/>
            </c:ext>
          </c:extLst>
        </c:ser>
        <c:dLbls>
          <c:showLegendKey val="0"/>
          <c:showVal val="0"/>
          <c:showCatName val="0"/>
          <c:showSerName val="0"/>
          <c:showPercent val="0"/>
          <c:showBubbleSize val="0"/>
        </c:dLbls>
        <c:gapWidth val="150"/>
        <c:axId val="449631744"/>
        <c:axId val="449393152"/>
      </c:barChart>
      <c:scatterChart>
        <c:scatterStyle val="lineMarker"/>
        <c:varyColors val="0"/>
        <c:ser>
          <c:idx val="1"/>
          <c:order val="1"/>
          <c:tx>
            <c:v>広域連合全体</c:v>
          </c:tx>
          <c:spPr>
            <a:ln w="28575" cmpd="sng">
              <a:solidFill>
                <a:srgbClr val="BE4B48"/>
              </a:solidFill>
              <a:prstDash val="solid"/>
            </a:ln>
          </c:spPr>
          <c:marker>
            <c:symbol val="none"/>
          </c:marker>
          <c:dPt>
            <c:idx val="1"/>
            <c:bubble3D val="0"/>
            <c:extLst>
              <c:ext xmlns:c16="http://schemas.microsoft.com/office/drawing/2014/chart" uri="{C3380CC4-5D6E-409C-BE32-E72D297353CC}">
                <c16:uniqueId val="{00000016-1A7D-4F94-AD89-5F927158D746}"/>
              </c:ext>
            </c:extLst>
          </c:dPt>
          <c:dLbls>
            <c:dLbl>
              <c:idx val="0"/>
              <c:layout>
                <c:manualLayout>
                  <c:x val="-0.13014400045031566"/>
                  <c:y val="-0.86867459284244297"/>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F131-4FD6-8092-9F7734FA6080}"/>
                </c:ext>
              </c:extLst>
            </c:dLbl>
            <c:numFmt formatCode="#,##0_);[Red]\(#,##0\)"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地区別_生活習慣病の状況!$Q$5:$Q$12</c:f>
              <c:numCache>
                <c:formatCode>General</c:formatCode>
                <c:ptCount val="8"/>
                <c:pt idx="0">
                  <c:v>219666.7517943205</c:v>
                </c:pt>
                <c:pt idx="1">
                  <c:v>219666.7517943205</c:v>
                </c:pt>
                <c:pt idx="2">
                  <c:v>219666.7517943205</c:v>
                </c:pt>
                <c:pt idx="3">
                  <c:v>219666.7517943205</c:v>
                </c:pt>
                <c:pt idx="4">
                  <c:v>219666.7517943205</c:v>
                </c:pt>
                <c:pt idx="5">
                  <c:v>219666.7517943205</c:v>
                </c:pt>
                <c:pt idx="6">
                  <c:v>219666.7517943205</c:v>
                </c:pt>
                <c:pt idx="7">
                  <c:v>219666.7517943205</c:v>
                </c:pt>
              </c:numCache>
            </c:numRef>
          </c:xVal>
          <c:yVal>
            <c:numRef>
              <c:f>地区別_生活習慣病の状況!$R$5:$R$12</c:f>
              <c:numCache>
                <c:formatCode>General</c:formatCode>
                <c:ptCount val="8"/>
                <c:pt idx="0">
                  <c:v>0</c:v>
                </c:pt>
                <c:pt idx="1">
                  <c:v>0</c:v>
                </c:pt>
                <c:pt idx="2">
                  <c:v>0</c:v>
                </c:pt>
                <c:pt idx="3">
                  <c:v>0</c:v>
                </c:pt>
                <c:pt idx="4">
                  <c:v>0</c:v>
                </c:pt>
                <c:pt idx="5">
                  <c:v>0</c:v>
                </c:pt>
                <c:pt idx="6">
                  <c:v>0</c:v>
                </c:pt>
                <c:pt idx="7">
                  <c:v>9999</c:v>
                </c:pt>
              </c:numCache>
            </c:numRef>
          </c:yVal>
          <c:smooth val="0"/>
          <c:extLst>
            <c:ext xmlns:c16="http://schemas.microsoft.com/office/drawing/2014/chart" uri="{C3380CC4-5D6E-409C-BE32-E72D297353CC}">
              <c16:uniqueId val="{00000017-1A7D-4F94-AD89-5F927158D746}"/>
            </c:ext>
          </c:extLst>
        </c:ser>
        <c:dLbls>
          <c:showLegendKey val="0"/>
          <c:showVal val="0"/>
          <c:showCatName val="0"/>
          <c:showSerName val="0"/>
          <c:showPercent val="0"/>
          <c:showBubbleSize val="0"/>
        </c:dLbls>
        <c:axId val="449394304"/>
        <c:axId val="449393728"/>
      </c:scatterChart>
      <c:catAx>
        <c:axId val="449631744"/>
        <c:scaling>
          <c:orientation val="maxMin"/>
        </c:scaling>
        <c:delete val="0"/>
        <c:axPos val="l"/>
        <c:numFmt formatCode="General" sourceLinked="0"/>
        <c:majorTickMark val="none"/>
        <c:minorTickMark val="none"/>
        <c:tickLblPos val="nextTo"/>
        <c:spPr>
          <a:ln>
            <a:solidFill>
              <a:srgbClr val="7F7F7F"/>
            </a:solidFill>
          </a:ln>
        </c:spPr>
        <c:crossAx val="449393152"/>
        <c:crossesAt val="0"/>
        <c:auto val="1"/>
        <c:lblAlgn val="ctr"/>
        <c:lblOffset val="100"/>
        <c:noMultiLvlLbl val="0"/>
      </c:catAx>
      <c:valAx>
        <c:axId val="449393152"/>
        <c:scaling>
          <c:orientation val="minMax"/>
          <c:min val="0"/>
        </c:scaling>
        <c:delete val="0"/>
        <c:axPos val="t"/>
        <c:majorGridlines>
          <c:spPr>
            <a:ln>
              <a:solidFill>
                <a:srgbClr val="D9D9D9"/>
              </a:solidFill>
            </a:ln>
          </c:spPr>
        </c:majorGridlines>
        <c:title>
          <c:tx>
            <c:rich>
              <a:bodyPr/>
              <a:lstStyle/>
              <a:p>
                <a:pPr>
                  <a:defRPr/>
                </a:pPr>
                <a:r>
                  <a:rPr lang="en-US"/>
                  <a:t>(</a:t>
                </a:r>
                <a:r>
                  <a:rPr lang="ja-JP" altLang="en-US"/>
                  <a:t>円</a:t>
                </a:r>
                <a:r>
                  <a:rPr lang="en-US"/>
                  <a:t>)</a:t>
                </a:r>
                <a:endParaRPr lang="ja-JP"/>
              </a:p>
            </c:rich>
          </c:tx>
          <c:layout>
            <c:manualLayout>
              <c:xMode val="edge"/>
              <c:yMode val="edge"/>
              <c:x val="0.90969260890846804"/>
              <c:y val="2.4555603780864198E-2"/>
            </c:manualLayout>
          </c:layout>
          <c:overlay val="0"/>
        </c:title>
        <c:numFmt formatCode="General" sourceLinked="1"/>
        <c:majorTickMark val="out"/>
        <c:minorTickMark val="none"/>
        <c:tickLblPos val="nextTo"/>
        <c:spPr>
          <a:ln>
            <a:solidFill>
              <a:srgbClr val="7F7F7F"/>
            </a:solidFill>
          </a:ln>
        </c:spPr>
        <c:crossAx val="449631744"/>
        <c:crosses val="autoZero"/>
        <c:crossBetween val="between"/>
      </c:valAx>
      <c:valAx>
        <c:axId val="449393728"/>
        <c:scaling>
          <c:orientation val="minMax"/>
          <c:max val="50"/>
          <c:min val="0"/>
        </c:scaling>
        <c:delete val="1"/>
        <c:axPos val="r"/>
        <c:numFmt formatCode="General" sourceLinked="1"/>
        <c:majorTickMark val="out"/>
        <c:minorTickMark val="none"/>
        <c:tickLblPos val="nextTo"/>
        <c:crossAx val="449394304"/>
        <c:crosses val="max"/>
        <c:crossBetween val="midCat"/>
      </c:valAx>
      <c:valAx>
        <c:axId val="449394304"/>
        <c:scaling>
          <c:orientation val="minMax"/>
        </c:scaling>
        <c:delete val="1"/>
        <c:axPos val="b"/>
        <c:numFmt formatCode="General" sourceLinked="1"/>
        <c:majorTickMark val="out"/>
        <c:minorTickMark val="none"/>
        <c:tickLblPos val="nextTo"/>
        <c:crossAx val="449393728"/>
        <c:crosses val="autoZero"/>
        <c:crossBetween val="midCat"/>
      </c:valAx>
      <c:spPr>
        <a:ln>
          <a:solidFill>
            <a:srgbClr val="7F7F7F"/>
          </a:solidFill>
        </a:ln>
      </c:spPr>
    </c:plotArea>
    <c:legend>
      <c:legendPos val="r"/>
      <c:layout>
        <c:manualLayout>
          <c:xMode val="edge"/>
          <c:yMode val="edge"/>
          <c:x val="0.1681161025459271"/>
          <c:y val="1.3454459233539095E-2"/>
          <c:w val="0.63560202906255536"/>
          <c:h val="3.4145960419188395E-2"/>
        </c:manualLayout>
      </c:layout>
      <c:overlay val="1"/>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7586587911547"/>
          <c:y val="7.2786570031507569E-2"/>
          <c:w val="0.78934432367149765"/>
          <c:h val="0.89056471836419748"/>
        </c:manualLayout>
      </c:layout>
      <c:barChart>
        <c:barDir val="bar"/>
        <c:grouping val="clustered"/>
        <c:varyColors val="0"/>
        <c:ser>
          <c:idx val="0"/>
          <c:order val="0"/>
          <c:tx>
            <c:strRef>
              <c:f>市区町村別_生活習慣病の状況!$K$4</c:f>
              <c:strCache>
                <c:ptCount val="1"/>
                <c:pt idx="0">
                  <c:v>生活習慣病患者割合</c:v>
                </c:pt>
              </c:strCache>
            </c:strRef>
          </c:tx>
          <c:spPr>
            <a:solidFill>
              <a:srgbClr val="B3A2C7"/>
            </a:solidFill>
            <a:ln>
              <a:noFill/>
            </a:ln>
          </c:spPr>
          <c:invertIfNegative val="0"/>
          <c:dLbls>
            <c:dLbl>
              <c:idx val="11"/>
              <c:layout>
                <c:manualLayout>
                  <c:x val="1.698760306258393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FE8-4E6B-BF31-B373C399F1C1}"/>
                </c:ext>
              </c:extLst>
            </c:dLbl>
            <c:dLbl>
              <c:idx val="12"/>
              <c:layout>
                <c:manualLayout>
                  <c:x val="1.6987603062583935E-3"/>
                  <c:y val="3.8271601155536759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FE8-4E6B-BF31-B373C399F1C1}"/>
                </c:ext>
              </c:extLst>
            </c:dLbl>
            <c:dLbl>
              <c:idx val="13"/>
              <c:layout>
                <c:manualLayout>
                  <c:x val="1.6987603062583935E-3"/>
                  <c:y val="3.8271601155536759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FE8-4E6B-BF31-B373C399F1C1}"/>
                </c:ext>
              </c:extLst>
            </c:dLbl>
            <c:dLbl>
              <c:idx val="14"/>
              <c:layout>
                <c:manualLayout>
                  <c:x val="1.698760306258393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FE8-4E6B-BF31-B373C399F1C1}"/>
                </c:ext>
              </c:extLst>
            </c:dLbl>
            <c:dLbl>
              <c:idx val="15"/>
              <c:layout>
                <c:manualLayout>
                  <c:x val="1.698760306258268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FE8-4E6B-BF31-B373C399F1C1}"/>
                </c:ext>
              </c:extLst>
            </c:dLbl>
            <c:dLbl>
              <c:idx val="16"/>
              <c:layout>
                <c:manualLayout>
                  <c:x val="1.6987603062582689E-3"/>
                  <c:y val="8.2187637664293094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FE8-4E6B-BF31-B373C399F1C1}"/>
                </c:ext>
              </c:extLst>
            </c:dLbl>
            <c:dLbl>
              <c:idx val="17"/>
              <c:layout>
                <c:manualLayout>
                  <c:x val="1.6987603062583935E-3"/>
                  <c:y val="3.8271601155536759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FE8-4E6B-BF31-B373C399F1C1}"/>
                </c:ext>
              </c:extLst>
            </c:dLbl>
            <c:dLbl>
              <c:idx val="18"/>
              <c:layout>
                <c:manualLayout>
                  <c:x val="1.6987603062583935E-3"/>
                  <c:y val="8.218763770256469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FE8-4E6B-BF31-B373C399F1C1}"/>
                </c:ext>
              </c:extLst>
            </c:dLbl>
            <c:dLbl>
              <c:idx val="19"/>
              <c:layout>
                <c:manualLayout>
                  <c:x val="3.2503838930769591E-3"/>
                  <c:y val="8.2187637664293094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4342-47AB-A560-1394694E6924}"/>
                </c:ext>
              </c:extLst>
            </c:dLbl>
            <c:dLbl>
              <c:idx val="20"/>
              <c:layout>
                <c:manualLayout>
                  <c:x val="4.6548371088012581E-3"/>
                  <c:y val="-3.7646197325623609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4342-47AB-A560-1394694E6924}"/>
                </c:ext>
              </c:extLst>
            </c:dLbl>
            <c:dLbl>
              <c:idx val="21"/>
              <c:layout>
                <c:manualLayout>
                  <c:x val="4.8020074798957738E-3"/>
                  <c:y val="8.2187637664293094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4342-47AB-A560-1394694E6924}"/>
                </c:ext>
              </c:extLst>
            </c:dLbl>
            <c:dLbl>
              <c:idx val="22"/>
              <c:layout>
                <c:manualLayout>
                  <c:x val="4.8020074798957738E-3"/>
                  <c:y val="8.218763770256469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4342-47AB-A560-1394694E6924}"/>
                </c:ext>
              </c:extLst>
            </c:dLbl>
            <c:dLbl>
              <c:idx val="23"/>
              <c:layout>
                <c:manualLayout>
                  <c:x val="6.353631066714464E-3"/>
                  <c:y val="3.2875055065717238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4342-47AB-A560-1394694E6924}"/>
                </c:ext>
              </c:extLst>
            </c:dLbl>
            <c:dLbl>
              <c:idx val="24"/>
              <c:layout>
                <c:manualLayout>
                  <c:x val="6.353631066714464E-3"/>
                  <c:y val="8.2187637664293094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4342-47AB-A560-1394694E6924}"/>
                </c:ext>
              </c:extLst>
            </c:dLbl>
            <c:dLbl>
              <c:idx val="25"/>
              <c:layout>
                <c:manualLayout>
                  <c:x val="6.353631066714464E-3"/>
                  <c:y val="8.2187637664293094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4342-47AB-A560-1394694E6924}"/>
                </c:ext>
              </c:extLst>
            </c:dLbl>
            <c:dLbl>
              <c:idx val="26"/>
              <c:layout>
                <c:manualLayout>
                  <c:x val="7.9052546535331534E-3"/>
                  <c:y val="8.2187637664293094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4342-47AB-A560-1394694E6924}"/>
                </c:ext>
              </c:extLst>
            </c:dLbl>
            <c:dLbl>
              <c:idx val="27"/>
              <c:layout>
                <c:manualLayout>
                  <c:x val="7.758061848002097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4342-47AB-A560-1394694E6924}"/>
                </c:ext>
              </c:extLst>
            </c:dLbl>
            <c:dLbl>
              <c:idx val="28"/>
              <c:layout>
                <c:manualLayout>
                  <c:x val="9.4568782403517196E-3"/>
                  <c:y val="1.6437527532858619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4342-47AB-A560-1394694E6924}"/>
                </c:ext>
              </c:extLst>
            </c:dLbl>
            <c:dLbl>
              <c:idx val="29"/>
              <c:layout>
                <c:manualLayout>
                  <c:x val="5.7108442437438893E-3"/>
                  <c:y val="5.4852029377149209E-4"/>
                </c:manualLayout>
              </c:layout>
              <c:dLblPos val="outEnd"/>
              <c:showLegendKey val="0"/>
              <c:showVal val="1"/>
              <c:showCatName val="0"/>
              <c:showSerName val="0"/>
              <c:showPercent val="0"/>
              <c:showBubbleSize val="0"/>
              <c:extLst>
                <c:ext xmlns:c15="http://schemas.microsoft.com/office/drawing/2012/chart" uri="{CE6537A1-D6FC-4f65-9D91-7224C49458BB}">
                  <c15:layout>
                    <c:manualLayout>
                      <c:w val="4.8800011072844741E-2"/>
                      <c:h val="1.6826359658949762E-2"/>
                    </c:manualLayout>
                  </c15:layout>
                </c:ext>
                <c:ext xmlns:c16="http://schemas.microsoft.com/office/drawing/2014/chart" uri="{C3380CC4-5D6E-409C-BE32-E72D297353CC}">
                  <c16:uniqueId val="{00000025-4342-47AB-A560-1394694E6924}"/>
                </c:ext>
              </c:extLst>
            </c:dLbl>
            <c:dLbl>
              <c:idx val="30"/>
              <c:layout>
                <c:manualLayout>
                  <c:x val="9.4488526011096783E-3"/>
                  <c:y val="1.750596682257097E-5"/>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4342-47AB-A560-1394694E6924}"/>
                </c:ext>
              </c:extLst>
            </c:dLbl>
            <c:dLbl>
              <c:idx val="31"/>
              <c:layout>
                <c:manualLayout>
                  <c:x val="1.086128658720305E-2"/>
                  <c:y val="-1.026645488616965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4342-47AB-A560-1394694E6924}"/>
                </c:ext>
              </c:extLst>
            </c:dLbl>
            <c:dLbl>
              <c:idx val="32"/>
              <c:layout>
                <c:manualLayout>
                  <c:x val="1.0714094627636967E-2"/>
                  <c:y val="-1.026523594427020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4342-47AB-A560-1394694E6924}"/>
                </c:ext>
              </c:extLst>
            </c:dLbl>
            <c:dLbl>
              <c:idx val="33"/>
              <c:layout>
                <c:manualLayout>
                  <c:x val="1.0861231347076795E-2"/>
                  <c:y val="-1.043536435423529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4342-47AB-A560-1394694E6924}"/>
                </c:ext>
              </c:extLst>
            </c:dLbl>
            <c:dLbl>
              <c:idx val="34"/>
              <c:layout>
                <c:manualLayout>
                  <c:x val="1.0861231347076795E-2"/>
                  <c:y val="3.2875055065717238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4342-47AB-A560-1394694E6924}"/>
                </c:ext>
              </c:extLst>
            </c:dLbl>
            <c:dLbl>
              <c:idx val="35"/>
              <c:layout>
                <c:manualLayout>
                  <c:x val="1.2265718214455781E-2"/>
                  <c:y val="3.2875055073371557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4342-47AB-A560-1394694E6924}"/>
                </c:ext>
              </c:extLst>
            </c:dLbl>
            <c:dLbl>
              <c:idx val="36"/>
              <c:layout>
                <c:manualLayout>
                  <c:x val="1.2265718214455656E-2"/>
                  <c:y val="2.4656291299287924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4342-47AB-A560-1394694E6924}"/>
                </c:ext>
              </c:extLst>
            </c:dLbl>
            <c:dLbl>
              <c:idx val="37"/>
              <c:layout>
                <c:manualLayout>
                  <c:x val="1.3817341801274471E-2"/>
                  <c:y val="2.4656291299287924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4342-47AB-A560-1394694E6924}"/>
                </c:ext>
              </c:extLst>
            </c:dLbl>
            <c:dLbl>
              <c:idx val="38"/>
              <c:layout>
                <c:manualLayout>
                  <c:x val="1.5368965388093162E-2"/>
                  <c:y val="1.6437527540512938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4342-47AB-A560-1394694E6924}"/>
                </c:ext>
              </c:extLst>
            </c:dLbl>
            <c:dLbl>
              <c:idx val="39"/>
              <c:layout>
                <c:manualLayout>
                  <c:x val="1.5516123696004195E-2"/>
                  <c:y val="8.0844593166158032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4342-47AB-A560-1394694E6924}"/>
                </c:ext>
              </c:extLst>
            </c:dLbl>
            <c:dLbl>
              <c:idx val="40"/>
              <c:layout>
                <c:manualLayout>
                  <c:x val="1.5368965388093037E-2"/>
                  <c:y val="1.6437527532858619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4342-47AB-A560-1394694E6924}"/>
                </c:ext>
              </c:extLst>
            </c:dLbl>
            <c:dLbl>
              <c:idx val="41"/>
              <c:layout>
                <c:manualLayout>
                  <c:x val="1.5368965388093162E-2"/>
                  <c:y val="3.2875055065717238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4342-47AB-A560-1394694E6924}"/>
                </c:ext>
              </c:extLst>
            </c:dLbl>
            <c:dLbl>
              <c:idx val="42"/>
              <c:layout>
                <c:manualLayout>
                  <c:x val="1.6920588974911728E-2"/>
                  <c:y val="1.6437527532858619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4342-47AB-A560-1394694E6924}"/>
                </c:ext>
              </c:extLst>
            </c:dLbl>
            <c:dLbl>
              <c:idx val="43"/>
              <c:layout>
                <c:manualLayout>
                  <c:x val="1.7067736065604501E-2"/>
                  <c:y val="1.6168918640760845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4342-47AB-A560-1394694E6924}"/>
                </c:ext>
              </c:extLst>
            </c:dLbl>
            <c:dLbl>
              <c:idx val="44"/>
              <c:layout>
                <c:manualLayout>
                  <c:x val="1.7067725694351554E-2"/>
                  <c:y val="-1.6766278083515791E-5"/>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4342-47AB-A560-1394694E6924}"/>
                </c:ext>
              </c:extLst>
            </c:dLbl>
            <c:dLbl>
              <c:idx val="45"/>
              <c:layout>
                <c:manualLayout>
                  <c:x val="1.8619348435205033E-2"/>
                  <c:y val="8.0844593241450434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4342-47AB-A560-1394694E6924}"/>
                </c:ext>
              </c:extLst>
            </c:dLbl>
            <c:dLbl>
              <c:idx val="46"/>
              <c:layout>
                <c:manualLayout>
                  <c:x val="2.0023836148549232E-2"/>
                  <c:y val="8.2187637664293094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4342-47AB-A560-1394694E6924}"/>
                </c:ext>
              </c:extLst>
            </c:dLbl>
            <c:dLbl>
              <c:idx val="47"/>
              <c:layout>
                <c:manualLayout>
                  <c:x val="2.0023836148549232E-2"/>
                  <c:y val="8.2187637664293094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4342-47AB-A560-1394694E6924}"/>
                </c:ext>
              </c:extLst>
            </c:dLbl>
            <c:dLbl>
              <c:idx val="48"/>
              <c:layout>
                <c:manualLayout>
                  <c:x val="2.017096080480545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4342-47AB-A560-1394694E6924}"/>
                </c:ext>
              </c:extLst>
            </c:dLbl>
            <c:dLbl>
              <c:idx val="49"/>
              <c:layout>
                <c:manualLayout>
                  <c:x val="2.1575459735367921E-2"/>
                  <c:y val="8.2187637664293094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4342-47AB-A560-1394694E6924}"/>
                </c:ext>
              </c:extLst>
            </c:dLbl>
            <c:dLbl>
              <c:idx val="50"/>
              <c:layout>
                <c:manualLayout>
                  <c:x val="2.1869733174247327E-2"/>
                  <c:y val="1.6437527525204297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4342-47AB-A560-1394694E6924}"/>
                </c:ext>
              </c:extLst>
            </c:dLbl>
            <c:dLbl>
              <c:idx val="51"/>
              <c:layout>
                <c:manualLayout>
                  <c:x val="2.172257317440587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4342-47AB-A560-1394694E6924}"/>
                </c:ext>
              </c:extLst>
            </c:dLbl>
            <c:dLbl>
              <c:idx val="52"/>
              <c:layout>
                <c:manualLayout>
                  <c:x val="2.342135676106602E-2"/>
                  <c:y val="8.2187637664293094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4342-47AB-A560-1394694E6924}"/>
                </c:ext>
              </c:extLst>
            </c:dLbl>
            <c:dLbl>
              <c:idx val="53"/>
              <c:layout>
                <c:manualLayout>
                  <c:x val="2.327418554400618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342-47AB-A560-1394694E6924}"/>
                </c:ext>
              </c:extLst>
            </c:dLbl>
            <c:dLbl>
              <c:idx val="54"/>
              <c:layout>
                <c:manualLayout>
                  <c:x val="2.482579791360671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342-47AB-A560-1394694E6924}"/>
                </c:ext>
              </c:extLst>
            </c:dLbl>
            <c:dLbl>
              <c:idx val="55"/>
              <c:layout>
                <c:manualLayout>
                  <c:x val="2.482579791360659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342-47AB-A560-1394694E6924}"/>
                </c:ext>
              </c:extLst>
            </c:dLbl>
            <c:dLbl>
              <c:idx val="56"/>
              <c:layout>
                <c:manualLayout>
                  <c:x val="2.482579791360671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342-47AB-A560-1394694E6924}"/>
                </c:ext>
              </c:extLst>
            </c:dLbl>
            <c:dLbl>
              <c:idx val="57"/>
              <c:layout>
                <c:manualLayout>
                  <c:x val="2.6377410283207132E-2"/>
                  <c:y val="1.6168918633231606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342-47AB-A560-1394694E6924}"/>
                </c:ext>
              </c:extLst>
            </c:dLbl>
            <c:dLbl>
              <c:idx val="58"/>
              <c:layout>
                <c:manualLayout>
                  <c:x val="2.7928998712292489E-2"/>
                  <c:y val="3.2664641855170735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342-47AB-A560-1394694E6924}"/>
                </c:ext>
              </c:extLst>
            </c:dLbl>
            <c:dLbl>
              <c:idx val="59"/>
              <c:layout>
                <c:manualLayout>
                  <c:x val="2.7781820321988646E-2"/>
                  <c:y val="2.4656291299287924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342-47AB-A560-1394694E6924}"/>
                </c:ext>
              </c:extLst>
            </c:dLbl>
            <c:dLbl>
              <c:idx val="60"/>
              <c:layout>
                <c:manualLayout>
                  <c:x val="2.7915848497332689E-2"/>
                  <c:y val="4.9312582598575849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342-47AB-A560-1394694E6924}"/>
                </c:ext>
              </c:extLst>
            </c:dLbl>
            <c:dLbl>
              <c:idx val="61"/>
              <c:layout>
                <c:manualLayout>
                  <c:x val="3.1019095670970068E-2"/>
                  <c:y val="8.218763781737949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342-47AB-A560-1394694E6924}"/>
                </c:ext>
              </c:extLst>
            </c:dLbl>
            <c:dLbl>
              <c:idx val="62"/>
              <c:layout>
                <c:manualLayout>
                  <c:x val="3.1019095670970193E-2"/>
                  <c:y val="1.6437527532858619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342-47AB-A560-1394694E6924}"/>
                </c:ext>
              </c:extLst>
            </c:dLbl>
            <c:dLbl>
              <c:idx val="63"/>
              <c:layout>
                <c:manualLayout>
                  <c:x val="3.2717855977228587E-2"/>
                  <c:y val="8.2187637664293094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342-47AB-A560-1394694E6924}"/>
                </c:ext>
              </c:extLst>
            </c:dLbl>
            <c:dLbl>
              <c:idx val="64"/>
              <c:layout>
                <c:manualLayout>
                  <c:x val="-6.5039780418510336E-3"/>
                  <c:y val="2.4656291314596568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342-47AB-A560-1394694E6924}"/>
                </c:ext>
              </c:extLst>
            </c:dLbl>
            <c:dLbl>
              <c:idx val="65"/>
              <c:layout>
                <c:manualLayout>
                  <c:x val="-4.8082942306354702E-3"/>
                  <c:y val="-1.013537947676062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342-47AB-A560-1394694E6924}"/>
                </c:ext>
              </c:extLst>
            </c:dLbl>
            <c:dLbl>
              <c:idx val="66"/>
              <c:layout>
                <c:manualLayout>
                  <c:x val="-1.698760306258518E-3"/>
                  <c:y val="1.6437527532858619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FE8-4E6B-BF31-B373C399F1C1}"/>
                </c:ext>
              </c:extLst>
            </c:dLbl>
            <c:numFmt formatCode="0.0%" sourceLinked="0"/>
            <c:spPr>
              <a:noFill/>
              <a:ln>
                <a:noFill/>
              </a:ln>
              <a:effectLst/>
            </c:spPr>
            <c:txPr>
              <a:bodyPr/>
              <a:lstStyle/>
              <a:p>
                <a:pPr>
                  <a:defRPr sz="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市区町村別_生活習慣病の状況!$K$5:$K$78</c:f>
              <c:strCache>
                <c:ptCount val="74"/>
                <c:pt idx="0">
                  <c:v>田尻町</c:v>
                </c:pt>
                <c:pt idx="1">
                  <c:v>泉佐野市</c:v>
                </c:pt>
                <c:pt idx="2">
                  <c:v>泉大津市</c:v>
                </c:pt>
                <c:pt idx="3">
                  <c:v>阪南市</c:v>
                </c:pt>
                <c:pt idx="4">
                  <c:v>柏原市</c:v>
                </c:pt>
                <c:pt idx="5">
                  <c:v>高石市</c:v>
                </c:pt>
                <c:pt idx="6">
                  <c:v>平野区</c:v>
                </c:pt>
                <c:pt idx="7">
                  <c:v>東大阪市</c:v>
                </c:pt>
                <c:pt idx="8">
                  <c:v>守口市</c:v>
                </c:pt>
                <c:pt idx="9">
                  <c:v>忠岡町</c:v>
                </c:pt>
                <c:pt idx="10">
                  <c:v>岬町</c:v>
                </c:pt>
                <c:pt idx="11">
                  <c:v>大阪狭山市</c:v>
                </c:pt>
                <c:pt idx="12">
                  <c:v>熊取町</c:v>
                </c:pt>
                <c:pt idx="13">
                  <c:v>鶴見区</c:v>
                </c:pt>
                <c:pt idx="14">
                  <c:v>太子町</c:v>
                </c:pt>
                <c:pt idx="15">
                  <c:v>松原市</c:v>
                </c:pt>
                <c:pt idx="16">
                  <c:v>交野市</c:v>
                </c:pt>
                <c:pt idx="17">
                  <c:v>島本町</c:v>
                </c:pt>
                <c:pt idx="18">
                  <c:v>泉南市</c:v>
                </c:pt>
                <c:pt idx="19">
                  <c:v>八尾市</c:v>
                </c:pt>
                <c:pt idx="20">
                  <c:v>摂津市</c:v>
                </c:pt>
                <c:pt idx="21">
                  <c:v>大阪市</c:v>
                </c:pt>
                <c:pt idx="22">
                  <c:v>枚方市</c:v>
                </c:pt>
                <c:pt idx="23">
                  <c:v>西淀川区</c:v>
                </c:pt>
                <c:pt idx="24">
                  <c:v>河南町</c:v>
                </c:pt>
                <c:pt idx="25">
                  <c:v>四條畷市</c:v>
                </c:pt>
                <c:pt idx="26">
                  <c:v>高槻市</c:v>
                </c:pt>
                <c:pt idx="27">
                  <c:v>大正区</c:v>
                </c:pt>
                <c:pt idx="28">
                  <c:v>門真市</c:v>
                </c:pt>
                <c:pt idx="29">
                  <c:v>藤井寺市</c:v>
                </c:pt>
                <c:pt idx="30">
                  <c:v>岸和田市</c:v>
                </c:pt>
                <c:pt idx="31">
                  <c:v>住之江区</c:v>
                </c:pt>
                <c:pt idx="32">
                  <c:v>河内長野市</c:v>
                </c:pt>
                <c:pt idx="33">
                  <c:v>池田市</c:v>
                </c:pt>
                <c:pt idx="34">
                  <c:v>此花区</c:v>
                </c:pt>
                <c:pt idx="35">
                  <c:v>羽曳野市</c:v>
                </c:pt>
                <c:pt idx="36">
                  <c:v>富田林市</c:v>
                </c:pt>
                <c:pt idx="37">
                  <c:v>吹田市</c:v>
                </c:pt>
                <c:pt idx="38">
                  <c:v>大東市</c:v>
                </c:pt>
                <c:pt idx="39">
                  <c:v>貝塚市</c:v>
                </c:pt>
                <c:pt idx="40">
                  <c:v>和泉市</c:v>
                </c:pt>
                <c:pt idx="41">
                  <c:v>淀川区</c:v>
                </c:pt>
                <c:pt idx="42">
                  <c:v>東住吉区</c:v>
                </c:pt>
                <c:pt idx="43">
                  <c:v>茨木市</c:v>
                </c:pt>
                <c:pt idx="44">
                  <c:v>寝屋川市</c:v>
                </c:pt>
                <c:pt idx="45">
                  <c:v>港区</c:v>
                </c:pt>
                <c:pt idx="46">
                  <c:v>東淀川区</c:v>
                </c:pt>
                <c:pt idx="47">
                  <c:v>住吉区</c:v>
                </c:pt>
                <c:pt idx="48">
                  <c:v>生野区</c:v>
                </c:pt>
                <c:pt idx="49">
                  <c:v>能勢町</c:v>
                </c:pt>
                <c:pt idx="50">
                  <c:v>堺市美原区</c:v>
                </c:pt>
                <c:pt idx="51">
                  <c:v>堺市</c:v>
                </c:pt>
                <c:pt idx="52">
                  <c:v>箕面市</c:v>
                </c:pt>
                <c:pt idx="53">
                  <c:v>千早赤阪村</c:v>
                </c:pt>
                <c:pt idx="54">
                  <c:v>北区</c:v>
                </c:pt>
                <c:pt idx="55">
                  <c:v>城東区</c:v>
                </c:pt>
                <c:pt idx="56">
                  <c:v>旭区</c:v>
                </c:pt>
                <c:pt idx="57">
                  <c:v>豊中市</c:v>
                </c:pt>
                <c:pt idx="58">
                  <c:v>堺市東区</c:v>
                </c:pt>
                <c:pt idx="59">
                  <c:v>堺市西区</c:v>
                </c:pt>
                <c:pt idx="60">
                  <c:v>豊能町</c:v>
                </c:pt>
                <c:pt idx="61">
                  <c:v>堺市北区</c:v>
                </c:pt>
                <c:pt idx="62">
                  <c:v>中央区</c:v>
                </c:pt>
                <c:pt idx="63">
                  <c:v>福島区</c:v>
                </c:pt>
                <c:pt idx="64">
                  <c:v>東成区</c:v>
                </c:pt>
                <c:pt idx="65">
                  <c:v>堺市中区</c:v>
                </c:pt>
                <c:pt idx="66">
                  <c:v>堺市堺区</c:v>
                </c:pt>
                <c:pt idx="67">
                  <c:v>堺市南区</c:v>
                </c:pt>
                <c:pt idx="68">
                  <c:v>阿倍野区</c:v>
                </c:pt>
                <c:pt idx="69">
                  <c:v>西成区</c:v>
                </c:pt>
                <c:pt idx="70">
                  <c:v>西区</c:v>
                </c:pt>
                <c:pt idx="71">
                  <c:v>都島区</c:v>
                </c:pt>
                <c:pt idx="72">
                  <c:v>浪速区</c:v>
                </c:pt>
                <c:pt idx="73">
                  <c:v>天王寺区</c:v>
                </c:pt>
              </c:strCache>
            </c:strRef>
          </c:cat>
          <c:val>
            <c:numRef>
              <c:f>市区町村別_生活習慣病の状況!$L$5:$L$78</c:f>
              <c:numCache>
                <c:formatCode>0.0%</c:formatCode>
                <c:ptCount val="74"/>
                <c:pt idx="0">
                  <c:v>0.8701517706576728</c:v>
                </c:pt>
                <c:pt idx="1">
                  <c:v>0.8426585517670655</c:v>
                </c:pt>
                <c:pt idx="2">
                  <c:v>0.83822101378908531</c:v>
                </c:pt>
                <c:pt idx="3">
                  <c:v>0.83611467693624308</c:v>
                </c:pt>
                <c:pt idx="4">
                  <c:v>0.83562145341387517</c:v>
                </c:pt>
                <c:pt idx="5">
                  <c:v>0.83355962887531121</c:v>
                </c:pt>
                <c:pt idx="6">
                  <c:v>0.83346920142172365</c:v>
                </c:pt>
                <c:pt idx="7">
                  <c:v>0.83294565734884041</c:v>
                </c:pt>
                <c:pt idx="8">
                  <c:v>0.83232557142244523</c:v>
                </c:pt>
                <c:pt idx="9">
                  <c:v>0.8321529745042493</c:v>
                </c:pt>
                <c:pt idx="10">
                  <c:v>0.83126622440149989</c:v>
                </c:pt>
                <c:pt idx="11">
                  <c:v>0.83107497741644087</c:v>
                </c:pt>
                <c:pt idx="12">
                  <c:v>0.83068273092369482</c:v>
                </c:pt>
                <c:pt idx="13">
                  <c:v>0.83047815617475063</c:v>
                </c:pt>
                <c:pt idx="14">
                  <c:v>0.82983910287664553</c:v>
                </c:pt>
                <c:pt idx="15">
                  <c:v>0.82979041916167662</c:v>
                </c:pt>
                <c:pt idx="16">
                  <c:v>0.82969396195202649</c:v>
                </c:pt>
                <c:pt idx="17">
                  <c:v>0.82908446020837956</c:v>
                </c:pt>
                <c:pt idx="18">
                  <c:v>0.82893626002532717</c:v>
                </c:pt>
                <c:pt idx="19">
                  <c:v>0.82731459040232669</c:v>
                </c:pt>
                <c:pt idx="20">
                  <c:v>0.82640710960643249</c:v>
                </c:pt>
                <c:pt idx="21">
                  <c:v>0.82619856086203192</c:v>
                </c:pt>
                <c:pt idx="22">
                  <c:v>0.82583170254403127</c:v>
                </c:pt>
                <c:pt idx="23">
                  <c:v>0.82445334154604255</c:v>
                </c:pt>
                <c:pt idx="24">
                  <c:v>0.82414882414882418</c:v>
                </c:pt>
                <c:pt idx="25">
                  <c:v>0.82391944990176813</c:v>
                </c:pt>
                <c:pt idx="26">
                  <c:v>0.82369851557599838</c:v>
                </c:pt>
                <c:pt idx="27">
                  <c:v>0.82316846411305322</c:v>
                </c:pt>
                <c:pt idx="28">
                  <c:v>0.82167795726941117</c:v>
                </c:pt>
                <c:pt idx="29">
                  <c:v>0.82140768180931956</c:v>
                </c:pt>
                <c:pt idx="30">
                  <c:v>0.82113427047988363</c:v>
                </c:pt>
                <c:pt idx="31">
                  <c:v>0.82054048222665732</c:v>
                </c:pt>
                <c:pt idx="32">
                  <c:v>0.82033313020515941</c:v>
                </c:pt>
                <c:pt idx="33">
                  <c:v>0.82020931971093947</c:v>
                </c:pt>
                <c:pt idx="34">
                  <c:v>0.81983908748345047</c:v>
                </c:pt>
                <c:pt idx="35">
                  <c:v>0.81811263318112637</c:v>
                </c:pt>
                <c:pt idx="36">
                  <c:v>0.81800755791664381</c:v>
                </c:pt>
                <c:pt idx="37">
                  <c:v>0.81644903768797572</c:v>
                </c:pt>
                <c:pt idx="38">
                  <c:v>0.81529199954990439</c:v>
                </c:pt>
                <c:pt idx="39">
                  <c:v>0.81507823613086772</c:v>
                </c:pt>
                <c:pt idx="40">
                  <c:v>0.81423463306657584</c:v>
                </c:pt>
                <c:pt idx="41">
                  <c:v>0.8137358352066798</c:v>
                </c:pt>
                <c:pt idx="42">
                  <c:v>0.81233750886315292</c:v>
                </c:pt>
                <c:pt idx="43">
                  <c:v>0.81186837395015832</c:v>
                </c:pt>
                <c:pt idx="44">
                  <c:v>0.81143681445796245</c:v>
                </c:pt>
                <c:pt idx="45">
                  <c:v>0.81051938431146597</c:v>
                </c:pt>
                <c:pt idx="46">
                  <c:v>0.8086389640338818</c:v>
                </c:pt>
                <c:pt idx="47">
                  <c:v>0.80823323216346765</c:v>
                </c:pt>
                <c:pt idx="48">
                  <c:v>0.80744368266405486</c:v>
                </c:pt>
                <c:pt idx="49">
                  <c:v>0.8054755043227666</c:v>
                </c:pt>
                <c:pt idx="50">
                  <c:v>0.80537669027688341</c:v>
                </c:pt>
                <c:pt idx="51">
                  <c:v>0.80503374354902735</c:v>
                </c:pt>
                <c:pt idx="52">
                  <c:v>0.80337136929460584</c:v>
                </c:pt>
                <c:pt idx="53">
                  <c:v>0.80264180264180263</c:v>
                </c:pt>
                <c:pt idx="54">
                  <c:v>0.80228571428571427</c:v>
                </c:pt>
                <c:pt idx="55">
                  <c:v>0.8013022646300012</c:v>
                </c:pt>
                <c:pt idx="56">
                  <c:v>0.80048155137632593</c:v>
                </c:pt>
                <c:pt idx="57">
                  <c:v>0.79899384551552455</c:v>
                </c:pt>
                <c:pt idx="58">
                  <c:v>0.79806204158535765</c:v>
                </c:pt>
                <c:pt idx="59">
                  <c:v>0.79738464598249803</c:v>
                </c:pt>
                <c:pt idx="60">
                  <c:v>0.79623550010943311</c:v>
                </c:pt>
                <c:pt idx="61">
                  <c:v>0.7917430782305318</c:v>
                </c:pt>
                <c:pt idx="62">
                  <c:v>0.79157964164010108</c:v>
                </c:pt>
                <c:pt idx="63">
                  <c:v>0.79005655042412815</c:v>
                </c:pt>
                <c:pt idx="64">
                  <c:v>0.78949158306410472</c:v>
                </c:pt>
                <c:pt idx="65">
                  <c:v>0.7873410404624277</c:v>
                </c:pt>
                <c:pt idx="66">
                  <c:v>0.78287727647112659</c:v>
                </c:pt>
                <c:pt idx="67">
                  <c:v>0.78027062757601684</c:v>
                </c:pt>
                <c:pt idx="68">
                  <c:v>0.77762271706813912</c:v>
                </c:pt>
                <c:pt idx="69">
                  <c:v>0.77516322089227419</c:v>
                </c:pt>
                <c:pt idx="70">
                  <c:v>0.76963538553496713</c:v>
                </c:pt>
                <c:pt idx="71">
                  <c:v>0.76559602403382543</c:v>
                </c:pt>
                <c:pt idx="72">
                  <c:v>0.75802690582959642</c:v>
                </c:pt>
                <c:pt idx="73">
                  <c:v>0.74792339640055372</c:v>
                </c:pt>
              </c:numCache>
            </c:numRef>
          </c:val>
          <c:extLst>
            <c:ext xmlns:c16="http://schemas.microsoft.com/office/drawing/2014/chart" uri="{C3380CC4-5D6E-409C-BE32-E72D297353CC}">
              <c16:uniqueId val="{00000015-1A7D-4F94-AD89-5F927158D746}"/>
            </c:ext>
          </c:extLst>
        </c:ser>
        <c:dLbls>
          <c:showLegendKey val="0"/>
          <c:showVal val="0"/>
          <c:showCatName val="0"/>
          <c:showSerName val="0"/>
          <c:showPercent val="0"/>
          <c:showBubbleSize val="0"/>
        </c:dLbls>
        <c:gapWidth val="150"/>
        <c:axId val="305451520"/>
        <c:axId val="451035712"/>
      </c:barChart>
      <c:scatterChart>
        <c:scatterStyle val="lineMarker"/>
        <c:varyColors val="0"/>
        <c:ser>
          <c:idx val="1"/>
          <c:order val="1"/>
          <c:tx>
            <c:v>広域連合全体</c:v>
          </c:tx>
          <c:spPr>
            <a:ln w="28575" cmpd="sng">
              <a:solidFill>
                <a:srgbClr val="BE4B48"/>
              </a:solidFill>
              <a:prstDash val="solid"/>
            </a:ln>
          </c:spPr>
          <c:marker>
            <c:symbol val="none"/>
          </c:marker>
          <c:dPt>
            <c:idx val="1"/>
            <c:bubble3D val="0"/>
            <c:extLst>
              <c:ext xmlns:c16="http://schemas.microsoft.com/office/drawing/2014/chart" uri="{C3380CC4-5D6E-409C-BE32-E72D297353CC}">
                <c16:uniqueId val="{00000016-1A7D-4F94-AD89-5F927158D746}"/>
              </c:ext>
            </c:extLst>
          </c:dPt>
          <c:dLbls>
            <c:dLbl>
              <c:idx val="0"/>
              <c:layout>
                <c:manualLayout>
                  <c:x val="-0.10890491923641703"/>
                  <c:y val="-0.87171127507716051"/>
                </c:manualLayout>
              </c:layout>
              <c:spPr/>
              <c:txPr>
                <a:bodyPr/>
                <a:lstStyle/>
                <a:p>
                  <a:pPr>
                    <a:defRPr sz="800"/>
                  </a:pPr>
                  <a:endParaRPr lang="ja-JP"/>
                </a:p>
              </c:txPr>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C920-4656-B2A9-FFBD78550AD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市区町村別_生活習慣病の状況!$P$5:$P$78</c:f>
              <c:numCache>
                <c:formatCode>0.0%</c:formatCode>
                <c:ptCount val="74"/>
                <c:pt idx="0">
                  <c:v>0.83763988166039471</c:v>
                </c:pt>
                <c:pt idx="1">
                  <c:v>0.83763988166039471</c:v>
                </c:pt>
                <c:pt idx="2">
                  <c:v>0.83763988166039471</c:v>
                </c:pt>
                <c:pt idx="3">
                  <c:v>0.83763988166039471</c:v>
                </c:pt>
                <c:pt idx="4">
                  <c:v>0.83763988166039471</c:v>
                </c:pt>
                <c:pt idx="5">
                  <c:v>0.83763988166039471</c:v>
                </c:pt>
                <c:pt idx="6">
                  <c:v>0.83763988166039471</c:v>
                </c:pt>
                <c:pt idx="7">
                  <c:v>0.83763988166039471</c:v>
                </c:pt>
                <c:pt idx="8">
                  <c:v>0.83763988166039471</c:v>
                </c:pt>
                <c:pt idx="9">
                  <c:v>0.83763988166039471</c:v>
                </c:pt>
                <c:pt idx="10">
                  <c:v>0.83763988166039471</c:v>
                </c:pt>
                <c:pt idx="11">
                  <c:v>0.83763988166039471</c:v>
                </c:pt>
                <c:pt idx="12">
                  <c:v>0.83763988166039471</c:v>
                </c:pt>
                <c:pt idx="13">
                  <c:v>0.83763988166039471</c:v>
                </c:pt>
                <c:pt idx="14">
                  <c:v>0.83763988166039471</c:v>
                </c:pt>
                <c:pt idx="15">
                  <c:v>0.83763988166039471</c:v>
                </c:pt>
                <c:pt idx="16">
                  <c:v>0.83763988166039471</c:v>
                </c:pt>
                <c:pt idx="17">
                  <c:v>0.83763988166039471</c:v>
                </c:pt>
                <c:pt idx="18">
                  <c:v>0.83763988166039471</c:v>
                </c:pt>
                <c:pt idx="19">
                  <c:v>0.83763988166039471</c:v>
                </c:pt>
                <c:pt idx="20">
                  <c:v>0.83763988166039471</c:v>
                </c:pt>
                <c:pt idx="21">
                  <c:v>0.83763988166039471</c:v>
                </c:pt>
                <c:pt idx="22">
                  <c:v>0.83763988166039471</c:v>
                </c:pt>
                <c:pt idx="23">
                  <c:v>0.83763988166039471</c:v>
                </c:pt>
                <c:pt idx="24">
                  <c:v>0.83763988166039471</c:v>
                </c:pt>
                <c:pt idx="25">
                  <c:v>0.83763988166039471</c:v>
                </c:pt>
                <c:pt idx="26">
                  <c:v>0.83763988166039471</c:v>
                </c:pt>
                <c:pt idx="27">
                  <c:v>0.83763988166039471</c:v>
                </c:pt>
                <c:pt idx="28">
                  <c:v>0.83763988166039471</c:v>
                </c:pt>
                <c:pt idx="29">
                  <c:v>0.83763988166039471</c:v>
                </c:pt>
                <c:pt idx="30">
                  <c:v>0.83763988166039471</c:v>
                </c:pt>
                <c:pt idx="31">
                  <c:v>0.83763988166039471</c:v>
                </c:pt>
                <c:pt idx="32">
                  <c:v>0.83763988166039471</c:v>
                </c:pt>
                <c:pt idx="33">
                  <c:v>0.83763988166039471</c:v>
                </c:pt>
                <c:pt idx="34">
                  <c:v>0.83763988166039471</c:v>
                </c:pt>
                <c:pt idx="35">
                  <c:v>0.83763988166039471</c:v>
                </c:pt>
                <c:pt idx="36">
                  <c:v>0.83763988166039471</c:v>
                </c:pt>
                <c:pt idx="37">
                  <c:v>0.83763988166039471</c:v>
                </c:pt>
                <c:pt idx="38">
                  <c:v>0.83763988166039471</c:v>
                </c:pt>
                <c:pt idx="39">
                  <c:v>0.83763988166039471</c:v>
                </c:pt>
                <c:pt idx="40">
                  <c:v>0.83763988166039471</c:v>
                </c:pt>
                <c:pt idx="41">
                  <c:v>0.83763988166039471</c:v>
                </c:pt>
                <c:pt idx="42">
                  <c:v>0.83763988166039471</c:v>
                </c:pt>
                <c:pt idx="43">
                  <c:v>0.83763988166039471</c:v>
                </c:pt>
                <c:pt idx="44">
                  <c:v>0.83763988166039471</c:v>
                </c:pt>
                <c:pt idx="45">
                  <c:v>0.83763988166039471</c:v>
                </c:pt>
                <c:pt idx="46">
                  <c:v>0.83763988166039471</c:v>
                </c:pt>
                <c:pt idx="47">
                  <c:v>0.83763988166039471</c:v>
                </c:pt>
                <c:pt idx="48">
                  <c:v>0.83763988166039471</c:v>
                </c:pt>
                <c:pt idx="49">
                  <c:v>0.83763988166039471</c:v>
                </c:pt>
                <c:pt idx="50">
                  <c:v>0.83763988166039471</c:v>
                </c:pt>
                <c:pt idx="51">
                  <c:v>0.83763988166039471</c:v>
                </c:pt>
                <c:pt idx="52">
                  <c:v>0.83763988166039471</c:v>
                </c:pt>
                <c:pt idx="53">
                  <c:v>0.83763988166039471</c:v>
                </c:pt>
                <c:pt idx="54">
                  <c:v>0.83763988166039471</c:v>
                </c:pt>
                <c:pt idx="55">
                  <c:v>0.83763988166039471</c:v>
                </c:pt>
                <c:pt idx="56">
                  <c:v>0.83763988166039471</c:v>
                </c:pt>
                <c:pt idx="57">
                  <c:v>0.83763988166039471</c:v>
                </c:pt>
                <c:pt idx="58">
                  <c:v>0.83763988166039471</c:v>
                </c:pt>
                <c:pt idx="59">
                  <c:v>0.83763988166039471</c:v>
                </c:pt>
                <c:pt idx="60">
                  <c:v>0.83763988166039471</c:v>
                </c:pt>
                <c:pt idx="61">
                  <c:v>0.83763988166039471</c:v>
                </c:pt>
                <c:pt idx="62">
                  <c:v>0.83763988166039471</c:v>
                </c:pt>
                <c:pt idx="63">
                  <c:v>0.83763988166039471</c:v>
                </c:pt>
                <c:pt idx="64">
                  <c:v>0.83763988166039471</c:v>
                </c:pt>
                <c:pt idx="65">
                  <c:v>0.83763988166039471</c:v>
                </c:pt>
                <c:pt idx="66">
                  <c:v>0.83763988166039471</c:v>
                </c:pt>
                <c:pt idx="67">
                  <c:v>0.83763988166039471</c:v>
                </c:pt>
                <c:pt idx="68">
                  <c:v>0.83763988166039471</c:v>
                </c:pt>
                <c:pt idx="69">
                  <c:v>0.83763988166039471</c:v>
                </c:pt>
                <c:pt idx="70">
                  <c:v>0.83763988166039471</c:v>
                </c:pt>
                <c:pt idx="71">
                  <c:v>0.83763988166039471</c:v>
                </c:pt>
                <c:pt idx="72">
                  <c:v>0.83763988166039471</c:v>
                </c:pt>
                <c:pt idx="73">
                  <c:v>0.83763988166039471</c:v>
                </c:pt>
              </c:numCache>
            </c:numRef>
          </c:xVal>
          <c:yVal>
            <c:numRef>
              <c:f>市区町村別_生活習慣病の状況!$R$5:$R$78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c:v>
                </c:pt>
              </c:numCache>
            </c:numRef>
          </c:yVal>
          <c:smooth val="0"/>
          <c:extLst>
            <c:ext xmlns:c16="http://schemas.microsoft.com/office/drawing/2014/chart" uri="{C3380CC4-5D6E-409C-BE32-E72D297353CC}">
              <c16:uniqueId val="{00000017-1A7D-4F94-AD89-5F927158D746}"/>
            </c:ext>
          </c:extLst>
        </c:ser>
        <c:dLbls>
          <c:showLegendKey val="0"/>
          <c:showVal val="0"/>
          <c:showCatName val="0"/>
          <c:showSerName val="0"/>
          <c:showPercent val="0"/>
          <c:showBubbleSize val="0"/>
        </c:dLbls>
        <c:axId val="451036864"/>
        <c:axId val="451036288"/>
      </c:scatterChart>
      <c:catAx>
        <c:axId val="305451520"/>
        <c:scaling>
          <c:orientation val="maxMin"/>
        </c:scaling>
        <c:delete val="0"/>
        <c:axPos val="l"/>
        <c:numFmt formatCode="General" sourceLinked="0"/>
        <c:majorTickMark val="none"/>
        <c:minorTickMark val="none"/>
        <c:tickLblPos val="nextTo"/>
        <c:spPr>
          <a:ln>
            <a:solidFill>
              <a:srgbClr val="7F7F7F"/>
            </a:solidFill>
          </a:ln>
        </c:spPr>
        <c:crossAx val="451035712"/>
        <c:crossesAt val="0"/>
        <c:auto val="1"/>
        <c:lblAlgn val="ctr"/>
        <c:lblOffset val="100"/>
        <c:noMultiLvlLbl val="0"/>
      </c:catAx>
      <c:valAx>
        <c:axId val="451035712"/>
        <c:scaling>
          <c:orientation val="minMax"/>
          <c:max val="1"/>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90969260890846804"/>
              <c:y val="2.4555603780864198E-2"/>
            </c:manualLayout>
          </c:layout>
          <c:overlay val="0"/>
        </c:title>
        <c:numFmt formatCode="0.0%" sourceLinked="0"/>
        <c:majorTickMark val="out"/>
        <c:minorTickMark val="none"/>
        <c:tickLblPos val="nextTo"/>
        <c:spPr>
          <a:ln>
            <a:solidFill>
              <a:srgbClr val="7F7F7F"/>
            </a:solidFill>
          </a:ln>
        </c:spPr>
        <c:crossAx val="305451520"/>
        <c:crosses val="autoZero"/>
        <c:crossBetween val="between"/>
      </c:valAx>
      <c:valAx>
        <c:axId val="451036288"/>
        <c:scaling>
          <c:orientation val="minMax"/>
          <c:max val="50"/>
          <c:min val="0"/>
        </c:scaling>
        <c:delete val="1"/>
        <c:axPos val="r"/>
        <c:numFmt formatCode="General" sourceLinked="1"/>
        <c:majorTickMark val="out"/>
        <c:minorTickMark val="none"/>
        <c:tickLblPos val="nextTo"/>
        <c:crossAx val="451036864"/>
        <c:crosses val="max"/>
        <c:crossBetween val="midCat"/>
      </c:valAx>
      <c:valAx>
        <c:axId val="451036864"/>
        <c:scaling>
          <c:orientation val="minMax"/>
        </c:scaling>
        <c:delete val="1"/>
        <c:axPos val="b"/>
        <c:numFmt formatCode="0.0%" sourceLinked="1"/>
        <c:majorTickMark val="out"/>
        <c:minorTickMark val="none"/>
        <c:tickLblPos val="nextTo"/>
        <c:crossAx val="451036288"/>
        <c:crosses val="autoZero"/>
        <c:crossBetween val="midCat"/>
      </c:valAx>
      <c:spPr>
        <a:ln>
          <a:solidFill>
            <a:srgbClr val="7F7F7F"/>
          </a:solidFill>
        </a:ln>
      </c:spPr>
    </c:plotArea>
    <c:legend>
      <c:legendPos val="r"/>
      <c:layout>
        <c:manualLayout>
          <c:xMode val="edge"/>
          <c:yMode val="edge"/>
          <c:x val="0.1681161025459271"/>
          <c:y val="1.3454459233539095E-2"/>
          <c:w val="0.63560202906255536"/>
          <c:h val="3.4145960419188395E-2"/>
        </c:manualLayout>
      </c:layout>
      <c:overlay val="1"/>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724263285024154"/>
          <c:y val="7.2786609996886034E-2"/>
          <c:w val="0.79241195652173924"/>
          <c:h val="0.8956963734567901"/>
        </c:manualLayout>
      </c:layout>
      <c:barChart>
        <c:barDir val="bar"/>
        <c:grouping val="clustered"/>
        <c:varyColors val="0"/>
        <c:ser>
          <c:idx val="0"/>
          <c:order val="0"/>
          <c:tx>
            <c:strRef>
              <c:f>市区町村別_生活習慣病の状況!$M$4</c:f>
              <c:strCache>
                <c:ptCount val="1"/>
                <c:pt idx="0">
                  <c:v>患者一人当たりの生活習慣医療費</c:v>
                </c:pt>
              </c:strCache>
            </c:strRef>
          </c:tx>
          <c:spPr>
            <a:solidFill>
              <a:srgbClr val="B3A2C7"/>
            </a:solidFill>
            <a:ln>
              <a:noFill/>
            </a:ln>
          </c:spPr>
          <c:invertIfNegative val="0"/>
          <c:dLbls>
            <c:dLbl>
              <c:idx val="45"/>
              <c:layout>
                <c:manualLayout>
                  <c:x val="1.6987603062583935E-3"/>
                  <c:y val="2.4656291306942249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7F0-4757-8F21-800C48D07463}"/>
                </c:ext>
              </c:extLst>
            </c:dLbl>
            <c:dLbl>
              <c:idx val="46"/>
              <c:layout>
                <c:manualLayout>
                  <c:x val="3.3975206125167871E-3"/>
                  <c:y val="-7.6543202311073518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7F0-4757-8F21-800C48D07463}"/>
                </c:ext>
              </c:extLst>
            </c:dLbl>
            <c:dLbl>
              <c:idx val="47"/>
              <c:layout>
                <c:manualLayout>
                  <c:x val="6.5117361597851267E-3"/>
                  <c:y val="1.6437527540512938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E51-4E7B-8235-B1719A6B9A0A}"/>
                </c:ext>
              </c:extLst>
            </c:dLbl>
            <c:dLbl>
              <c:idx val="48"/>
              <c:layout>
                <c:manualLayout>
                  <c:x val="7.9211721713634484E-3"/>
                  <c:y val="-1.024551091123077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E51-4E7B-8235-B1719A6B9A0A}"/>
                </c:ext>
              </c:extLst>
            </c:dLbl>
            <c:dLbl>
              <c:idx val="49"/>
              <c:layout>
                <c:manualLayout>
                  <c:x val="1.2444701613168943E-2"/>
                  <c:y val="-1.024664315532633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E51-4E7B-8235-B1719A6B9A0A}"/>
                </c:ext>
              </c:extLst>
            </c:dLbl>
            <c:dLbl>
              <c:idx val="50"/>
              <c:layout>
                <c:manualLayout>
                  <c:x val="1.2587813869374695E-2"/>
                  <c:y val="-1.043125497235131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E51-4E7B-8235-B1719A6B9A0A}"/>
                </c:ext>
              </c:extLst>
            </c:dLbl>
            <c:dLbl>
              <c:idx val="51"/>
              <c:layout>
                <c:manualLayout>
                  <c:x val="1.4000289314814948E-2"/>
                  <c:y val="-1.024664315532708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E51-4E7B-8235-B1719A6B9A0A}"/>
                </c:ext>
              </c:extLst>
            </c:dLbl>
            <c:dLbl>
              <c:idx val="52"/>
              <c:layout>
                <c:manualLayout>
                  <c:x val="1.5555877016461066E-2"/>
                  <c:y val="-1.024664315532708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E51-4E7B-8235-B1719A6B9A0A}"/>
                </c:ext>
              </c:extLst>
            </c:dLbl>
            <c:dLbl>
              <c:idx val="53"/>
              <c:layout>
                <c:manualLayout>
                  <c:x val="1.7254589328039978E-2"/>
                  <c:y val="-1.024386715847749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E51-4E7B-8235-B1719A6B9A0A}"/>
                </c:ext>
              </c:extLst>
            </c:dLbl>
            <c:dLbl>
              <c:idx val="54"/>
              <c:layout>
                <c:manualLayout>
                  <c:x val="1.8523844174188349E-2"/>
                  <c:y val="-1.043536435423529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E51-4E7B-8235-B1719A6B9A0A}"/>
                </c:ext>
              </c:extLst>
            </c:dLbl>
            <c:dLbl>
              <c:idx val="55"/>
              <c:layout>
                <c:manualLayout>
                  <c:x val="2.0365862140919525E-2"/>
                  <c:y val="-1.024551091123077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E51-4E7B-8235-B1719A6B9A0A}"/>
                </c:ext>
              </c:extLst>
            </c:dLbl>
            <c:dLbl>
              <c:idx val="56"/>
              <c:layout>
                <c:manualLayout>
                  <c:x val="2.1921364786705262E-2"/>
                  <c:y val="8.2187637664293094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E51-4E7B-8235-B1719A6B9A0A}"/>
                </c:ext>
              </c:extLst>
            </c:dLbl>
            <c:dLbl>
              <c:idx val="57"/>
              <c:layout>
                <c:manualLayout>
                  <c:x val="2.6588140245370543E-2"/>
                  <c:y val="-1.8985344300451704E-5"/>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E51-4E7B-8235-B1719A6B9A0A}"/>
                </c:ext>
              </c:extLst>
            </c:dLbl>
            <c:dLbl>
              <c:idx val="58"/>
              <c:layout>
                <c:manualLayout>
                  <c:x val="2.644499092798400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EE51-4E7B-8235-B1719A6B9A0A}"/>
                </c:ext>
              </c:extLst>
            </c:dLbl>
            <c:dLbl>
              <c:idx val="59"/>
              <c:layout>
                <c:manualLayout>
                  <c:x val="2.9699279297596054E-2"/>
                  <c:y val="1.6437527548167257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E51-4E7B-8235-B1719A6B9A0A}"/>
                </c:ext>
              </c:extLst>
            </c:dLbl>
            <c:dLbl>
              <c:idx val="60"/>
              <c:layout>
                <c:manualLayout>
                  <c:x val="2.9699279297596054E-2"/>
                  <c:y val="8.2187637664293094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E51-4E7B-8235-B1719A6B9A0A}"/>
                </c:ext>
              </c:extLst>
            </c:dLbl>
            <c:dLbl>
              <c:idx val="61"/>
              <c:layout>
                <c:manualLayout>
                  <c:x val="2.9699279297596054E-2"/>
                  <c:y val="2.4656291299287924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EE51-4E7B-8235-B1719A6B9A0A}"/>
                </c:ext>
              </c:extLst>
            </c:dLbl>
            <c:dLbl>
              <c:idx val="62"/>
              <c:layout>
                <c:manualLayout>
                  <c:x val="3.1254915704035699E-2"/>
                  <c:y val="8.2187637664293094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EE51-4E7B-8235-B1719A6B9A0A}"/>
                </c:ext>
              </c:extLst>
            </c:dLbl>
            <c:dLbl>
              <c:idx val="63"/>
              <c:layout>
                <c:manualLayout>
                  <c:x val="3.2810552110475601E-2"/>
                  <c:y val="8.2187637664293094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EE51-4E7B-8235-B1719A6B9A0A}"/>
                </c:ext>
              </c:extLst>
            </c:dLbl>
            <c:dLbl>
              <c:idx val="64"/>
              <c:layout>
                <c:manualLayout>
                  <c:x val="3.5921691162700983E-2"/>
                  <c:y val="1.6437527548167257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EE51-4E7B-8235-B1719A6B9A0A}"/>
                </c:ext>
              </c:extLst>
            </c:dLbl>
            <c:dLbl>
              <c:idx val="65"/>
              <c:layout>
                <c:manualLayout>
                  <c:x val="4.0588466621366392E-2"/>
                  <c:y val="-1.8985344300298618E-5"/>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EE51-4E7B-8235-B1719A6B9A0A}"/>
                </c:ext>
              </c:extLst>
            </c:dLbl>
            <c:dLbl>
              <c:idx val="66"/>
              <c:layout>
                <c:manualLayout>
                  <c:x val="4.5255242080031677E-2"/>
                  <c:y val="8.218763781737949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EE51-4E7B-8235-B1719A6B9A0A}"/>
                </c:ext>
              </c:extLst>
            </c:dLbl>
            <c:dLbl>
              <c:idx val="67"/>
              <c:layout>
                <c:manualLayout>
                  <c:x val="-4.95315701895656E-3"/>
                  <c:y val="1.6437527532858619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EE51-4E7B-8235-B1719A6B9A0A}"/>
                </c:ext>
              </c:extLst>
            </c:dLbl>
            <c:spPr>
              <a:noFill/>
              <a:ln>
                <a:noFill/>
              </a:ln>
              <a:effectLst/>
            </c:spPr>
            <c:txPr>
              <a:bodyPr/>
              <a:lstStyle/>
              <a:p>
                <a:pPr>
                  <a:defRPr sz="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市区町村別_生活習慣病の状況!$M$5:$M$78</c:f>
              <c:strCache>
                <c:ptCount val="74"/>
                <c:pt idx="0">
                  <c:v>浪速区</c:v>
                </c:pt>
                <c:pt idx="1">
                  <c:v>千早赤阪村</c:v>
                </c:pt>
                <c:pt idx="2">
                  <c:v>住之江区</c:v>
                </c:pt>
                <c:pt idx="3">
                  <c:v>大正区</c:v>
                </c:pt>
                <c:pt idx="4">
                  <c:v>西成区</c:v>
                </c:pt>
                <c:pt idx="5">
                  <c:v>堺市美原区</c:v>
                </c:pt>
                <c:pt idx="6">
                  <c:v>此花区</c:v>
                </c:pt>
                <c:pt idx="7">
                  <c:v>生野区</c:v>
                </c:pt>
                <c:pt idx="8">
                  <c:v>西区</c:v>
                </c:pt>
                <c:pt idx="9">
                  <c:v>東住吉区</c:v>
                </c:pt>
                <c:pt idx="10">
                  <c:v>住吉区</c:v>
                </c:pt>
                <c:pt idx="11">
                  <c:v>港区</c:v>
                </c:pt>
                <c:pt idx="12">
                  <c:v>都島区</c:v>
                </c:pt>
                <c:pt idx="13">
                  <c:v>福島区</c:v>
                </c:pt>
                <c:pt idx="14">
                  <c:v>大阪市</c:v>
                </c:pt>
                <c:pt idx="15">
                  <c:v>鶴見区</c:v>
                </c:pt>
                <c:pt idx="16">
                  <c:v>淀川区</c:v>
                </c:pt>
                <c:pt idx="17">
                  <c:v>平野区</c:v>
                </c:pt>
                <c:pt idx="18">
                  <c:v>東成区</c:v>
                </c:pt>
                <c:pt idx="19">
                  <c:v>岸和田市</c:v>
                </c:pt>
                <c:pt idx="20">
                  <c:v>天王寺区</c:v>
                </c:pt>
                <c:pt idx="21">
                  <c:v>中央区</c:v>
                </c:pt>
                <c:pt idx="22">
                  <c:v>北区</c:v>
                </c:pt>
                <c:pt idx="23">
                  <c:v>泉南市</c:v>
                </c:pt>
                <c:pt idx="24">
                  <c:v>堺市堺区</c:v>
                </c:pt>
                <c:pt idx="25">
                  <c:v>堺市中区</c:v>
                </c:pt>
                <c:pt idx="26">
                  <c:v>門真市</c:v>
                </c:pt>
                <c:pt idx="27">
                  <c:v>堺市</c:v>
                </c:pt>
                <c:pt idx="28">
                  <c:v>旭区</c:v>
                </c:pt>
                <c:pt idx="29">
                  <c:v>城東区</c:v>
                </c:pt>
                <c:pt idx="30">
                  <c:v>堺市南区</c:v>
                </c:pt>
                <c:pt idx="31">
                  <c:v>堺市北区</c:v>
                </c:pt>
                <c:pt idx="32">
                  <c:v>貝塚市</c:v>
                </c:pt>
                <c:pt idx="33">
                  <c:v>阪南市</c:v>
                </c:pt>
                <c:pt idx="34">
                  <c:v>守口市</c:v>
                </c:pt>
                <c:pt idx="35">
                  <c:v>高石市</c:v>
                </c:pt>
                <c:pt idx="36">
                  <c:v>泉佐野市</c:v>
                </c:pt>
                <c:pt idx="37">
                  <c:v>堺市東区</c:v>
                </c:pt>
                <c:pt idx="38">
                  <c:v>東淀川区</c:v>
                </c:pt>
                <c:pt idx="39">
                  <c:v>阿倍野区</c:v>
                </c:pt>
                <c:pt idx="40">
                  <c:v>大東市</c:v>
                </c:pt>
                <c:pt idx="41">
                  <c:v>能勢町</c:v>
                </c:pt>
                <c:pt idx="42">
                  <c:v>西淀川区</c:v>
                </c:pt>
                <c:pt idx="43">
                  <c:v>四條畷市</c:v>
                </c:pt>
                <c:pt idx="44">
                  <c:v>大阪狭山市</c:v>
                </c:pt>
                <c:pt idx="45">
                  <c:v>堺市西区</c:v>
                </c:pt>
                <c:pt idx="46">
                  <c:v>和泉市</c:v>
                </c:pt>
                <c:pt idx="47">
                  <c:v>忠岡町</c:v>
                </c:pt>
                <c:pt idx="48">
                  <c:v>柏原市</c:v>
                </c:pt>
                <c:pt idx="49">
                  <c:v>泉大津市</c:v>
                </c:pt>
                <c:pt idx="50">
                  <c:v>寝屋川市</c:v>
                </c:pt>
                <c:pt idx="51">
                  <c:v>豊中市</c:v>
                </c:pt>
                <c:pt idx="52">
                  <c:v>河内長野市</c:v>
                </c:pt>
                <c:pt idx="53">
                  <c:v>箕面市</c:v>
                </c:pt>
                <c:pt idx="54">
                  <c:v>摂津市</c:v>
                </c:pt>
                <c:pt idx="55">
                  <c:v>茨木市</c:v>
                </c:pt>
                <c:pt idx="56">
                  <c:v>富田林市</c:v>
                </c:pt>
                <c:pt idx="57">
                  <c:v>池田市</c:v>
                </c:pt>
                <c:pt idx="58">
                  <c:v>岬町</c:v>
                </c:pt>
                <c:pt idx="59">
                  <c:v>吹田市</c:v>
                </c:pt>
                <c:pt idx="60">
                  <c:v>藤井寺市</c:v>
                </c:pt>
                <c:pt idx="61">
                  <c:v>東大阪市</c:v>
                </c:pt>
                <c:pt idx="62">
                  <c:v>田尻町</c:v>
                </c:pt>
                <c:pt idx="63">
                  <c:v>高槻市</c:v>
                </c:pt>
                <c:pt idx="64">
                  <c:v>枚方市</c:v>
                </c:pt>
                <c:pt idx="65">
                  <c:v>八尾市</c:v>
                </c:pt>
                <c:pt idx="66">
                  <c:v>島本町</c:v>
                </c:pt>
                <c:pt idx="67">
                  <c:v>熊取町</c:v>
                </c:pt>
                <c:pt idx="68">
                  <c:v>松原市</c:v>
                </c:pt>
                <c:pt idx="69">
                  <c:v>羽曳野市</c:v>
                </c:pt>
                <c:pt idx="70">
                  <c:v>交野市</c:v>
                </c:pt>
                <c:pt idx="71">
                  <c:v>河南町</c:v>
                </c:pt>
                <c:pt idx="72">
                  <c:v>豊能町</c:v>
                </c:pt>
                <c:pt idx="73">
                  <c:v>太子町</c:v>
                </c:pt>
              </c:strCache>
            </c:strRef>
          </c:cat>
          <c:val>
            <c:numRef>
              <c:f>市区町村別_生活習慣病の状況!$N$5:$N$78</c:f>
              <c:numCache>
                <c:formatCode>General</c:formatCode>
                <c:ptCount val="74"/>
                <c:pt idx="0">
                  <c:v>270053.42593468999</c:v>
                </c:pt>
                <c:pt idx="1">
                  <c:v>257684.15295256535</c:v>
                </c:pt>
                <c:pt idx="2">
                  <c:v>253057.52780699448</c:v>
                </c:pt>
                <c:pt idx="3">
                  <c:v>252677.74621639936</c:v>
                </c:pt>
                <c:pt idx="4">
                  <c:v>249674.80759782417</c:v>
                </c:pt>
                <c:pt idx="5">
                  <c:v>249604.0947431541</c:v>
                </c:pt>
                <c:pt idx="6">
                  <c:v>248346.73453416149</c:v>
                </c:pt>
                <c:pt idx="7">
                  <c:v>246121.27516982047</c:v>
                </c:pt>
                <c:pt idx="8">
                  <c:v>241120.58077042559</c:v>
                </c:pt>
                <c:pt idx="9">
                  <c:v>240747.63514693046</c:v>
                </c:pt>
                <c:pt idx="10">
                  <c:v>239989.31533294547</c:v>
                </c:pt>
                <c:pt idx="11">
                  <c:v>238806.82867878542</c:v>
                </c:pt>
                <c:pt idx="12">
                  <c:v>238782.28902238156</c:v>
                </c:pt>
                <c:pt idx="13">
                  <c:v>238209.59349835967</c:v>
                </c:pt>
                <c:pt idx="14">
                  <c:v>236313.70683209677</c:v>
                </c:pt>
                <c:pt idx="15">
                  <c:v>235214.65653218457</c:v>
                </c:pt>
                <c:pt idx="16">
                  <c:v>234788.38704403225</c:v>
                </c:pt>
                <c:pt idx="17">
                  <c:v>233425.51369327074</c:v>
                </c:pt>
                <c:pt idx="18">
                  <c:v>232447.31682102088</c:v>
                </c:pt>
                <c:pt idx="19">
                  <c:v>231662.50033732501</c:v>
                </c:pt>
                <c:pt idx="20">
                  <c:v>231111.60203609441</c:v>
                </c:pt>
                <c:pt idx="21">
                  <c:v>230630.07387862797</c:v>
                </c:pt>
                <c:pt idx="22">
                  <c:v>230077.75574548909</c:v>
                </c:pt>
                <c:pt idx="23">
                  <c:v>229996.47485677912</c:v>
                </c:pt>
                <c:pt idx="24">
                  <c:v>229849.80139108072</c:v>
                </c:pt>
                <c:pt idx="25">
                  <c:v>228285.95433521768</c:v>
                </c:pt>
                <c:pt idx="26">
                  <c:v>227216.23370116693</c:v>
                </c:pt>
                <c:pt idx="27">
                  <c:v>226480.33606525042</c:v>
                </c:pt>
                <c:pt idx="28">
                  <c:v>226247.01528331029</c:v>
                </c:pt>
                <c:pt idx="29">
                  <c:v>225998.53181376809</c:v>
                </c:pt>
                <c:pt idx="30">
                  <c:v>225589.80475407385</c:v>
                </c:pt>
                <c:pt idx="31">
                  <c:v>225574.79955934692</c:v>
                </c:pt>
                <c:pt idx="32">
                  <c:v>225333.15929804149</c:v>
                </c:pt>
                <c:pt idx="33">
                  <c:v>224858.74846468781</c:v>
                </c:pt>
                <c:pt idx="34">
                  <c:v>224817.29532691019</c:v>
                </c:pt>
                <c:pt idx="35">
                  <c:v>224764.16166689291</c:v>
                </c:pt>
                <c:pt idx="36">
                  <c:v>224197.16053841103</c:v>
                </c:pt>
                <c:pt idx="37">
                  <c:v>224088.86618887016</c:v>
                </c:pt>
                <c:pt idx="38">
                  <c:v>223689.63249972579</c:v>
                </c:pt>
                <c:pt idx="39">
                  <c:v>223019.62226903869</c:v>
                </c:pt>
                <c:pt idx="40">
                  <c:v>221491.4335794631</c:v>
                </c:pt>
                <c:pt idx="41">
                  <c:v>220516.85867620751</c:v>
                </c:pt>
                <c:pt idx="42">
                  <c:v>219695.09665670525</c:v>
                </c:pt>
                <c:pt idx="43">
                  <c:v>219286.05022354695</c:v>
                </c:pt>
                <c:pt idx="44">
                  <c:v>218792.2566576087</c:v>
                </c:pt>
                <c:pt idx="45">
                  <c:v>217964.11928664963</c:v>
                </c:pt>
                <c:pt idx="46">
                  <c:v>217339.55165202843</c:v>
                </c:pt>
                <c:pt idx="47">
                  <c:v>216019.77489361702</c:v>
                </c:pt>
                <c:pt idx="48">
                  <c:v>215036.24720700984</c:v>
                </c:pt>
                <c:pt idx="49">
                  <c:v>213612.34094068583</c:v>
                </c:pt>
                <c:pt idx="50">
                  <c:v>213562.65769966121</c:v>
                </c:pt>
                <c:pt idx="51">
                  <c:v>212663.19906095159</c:v>
                </c:pt>
                <c:pt idx="52">
                  <c:v>212055.37136312987</c:v>
                </c:pt>
                <c:pt idx="53">
                  <c:v>211359.28026341274</c:v>
                </c:pt>
                <c:pt idx="54">
                  <c:v>210584.0650348218</c:v>
                </c:pt>
                <c:pt idx="55">
                  <c:v>210131.51775599498</c:v>
                </c:pt>
                <c:pt idx="56">
                  <c:v>209483.09252811997</c:v>
                </c:pt>
                <c:pt idx="57">
                  <c:v>208132.7097827738</c:v>
                </c:pt>
                <c:pt idx="58">
                  <c:v>208046.18251214435</c:v>
                </c:pt>
                <c:pt idx="59">
                  <c:v>207075.02607443341</c:v>
                </c:pt>
                <c:pt idx="60">
                  <c:v>207038.18122478045</c:v>
                </c:pt>
                <c:pt idx="61">
                  <c:v>206943.39572786359</c:v>
                </c:pt>
                <c:pt idx="62">
                  <c:v>206238.87112403102</c:v>
                </c:pt>
                <c:pt idx="63">
                  <c:v>205829.24221080018</c:v>
                </c:pt>
                <c:pt idx="64">
                  <c:v>204697.13511194641</c:v>
                </c:pt>
                <c:pt idx="65">
                  <c:v>202942.45610077633</c:v>
                </c:pt>
                <c:pt idx="66">
                  <c:v>201364.14411764705</c:v>
                </c:pt>
                <c:pt idx="67">
                  <c:v>199377.45136337265</c:v>
                </c:pt>
                <c:pt idx="68">
                  <c:v>195488.47904263635</c:v>
                </c:pt>
                <c:pt idx="69">
                  <c:v>194949.94644518272</c:v>
                </c:pt>
                <c:pt idx="70">
                  <c:v>193569.9705911674</c:v>
                </c:pt>
                <c:pt idx="71">
                  <c:v>192840.31729131175</c:v>
                </c:pt>
                <c:pt idx="72">
                  <c:v>180656.93567894449</c:v>
                </c:pt>
                <c:pt idx="73">
                  <c:v>174723.20387779083</c:v>
                </c:pt>
              </c:numCache>
            </c:numRef>
          </c:val>
          <c:extLst>
            <c:ext xmlns:c16="http://schemas.microsoft.com/office/drawing/2014/chart" uri="{C3380CC4-5D6E-409C-BE32-E72D297353CC}">
              <c16:uniqueId val="{00000015-1A7D-4F94-AD89-5F927158D746}"/>
            </c:ext>
          </c:extLst>
        </c:ser>
        <c:dLbls>
          <c:showLegendKey val="0"/>
          <c:showVal val="0"/>
          <c:showCatName val="0"/>
          <c:showSerName val="0"/>
          <c:showPercent val="0"/>
          <c:showBubbleSize val="0"/>
        </c:dLbls>
        <c:gapWidth val="150"/>
        <c:axId val="452829696"/>
        <c:axId val="451039744"/>
      </c:barChart>
      <c:scatterChart>
        <c:scatterStyle val="lineMarker"/>
        <c:varyColors val="0"/>
        <c:ser>
          <c:idx val="1"/>
          <c:order val="1"/>
          <c:tx>
            <c:v>広域連合全体</c:v>
          </c:tx>
          <c:spPr>
            <a:ln w="28575" cmpd="sng">
              <a:solidFill>
                <a:srgbClr val="BE4B48"/>
              </a:solidFill>
              <a:prstDash val="solid"/>
            </a:ln>
          </c:spPr>
          <c:marker>
            <c:symbol val="none"/>
          </c:marker>
          <c:dPt>
            <c:idx val="1"/>
            <c:bubble3D val="0"/>
            <c:extLst>
              <c:ext xmlns:c16="http://schemas.microsoft.com/office/drawing/2014/chart" uri="{C3380CC4-5D6E-409C-BE32-E72D297353CC}">
                <c16:uniqueId val="{00000016-1A7D-4F94-AD89-5F927158D746}"/>
              </c:ext>
            </c:extLst>
          </c:dPt>
          <c:dLbls>
            <c:dLbl>
              <c:idx val="0"/>
              <c:layout>
                <c:manualLayout>
                  <c:x val="-0.11045900636319139"/>
                  <c:y val="-0.87786152906378601"/>
                </c:manualLayout>
              </c:layout>
              <c:numFmt formatCode="#,##0_);[Red]\(#,##0\)" sourceLinked="0"/>
              <c:spPr/>
              <c:txPr>
                <a:bodyPr/>
                <a:lstStyle/>
                <a:p>
                  <a:pPr>
                    <a:defRPr sz="800"/>
                  </a:pPr>
                  <a:endParaRPr lang="ja-JP"/>
                </a:p>
              </c:txPr>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320C-4157-8148-2C6F7292F3D1}"/>
                </c:ext>
              </c:extLst>
            </c:dLbl>
            <c:numFmt formatCode="#,##0_);[Red]\(#,##0\)"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市区町村別_生活習慣病の状況!$Q$5:$Q$78</c:f>
              <c:numCache>
                <c:formatCode>General</c:formatCode>
                <c:ptCount val="74"/>
                <c:pt idx="0">
                  <c:v>219666.7517943205</c:v>
                </c:pt>
                <c:pt idx="1">
                  <c:v>219666.7517943205</c:v>
                </c:pt>
                <c:pt idx="2">
                  <c:v>219666.7517943205</c:v>
                </c:pt>
                <c:pt idx="3">
                  <c:v>219666.7517943205</c:v>
                </c:pt>
                <c:pt idx="4">
                  <c:v>219666.7517943205</c:v>
                </c:pt>
                <c:pt idx="5">
                  <c:v>219666.7517943205</c:v>
                </c:pt>
                <c:pt idx="6">
                  <c:v>219666.7517943205</c:v>
                </c:pt>
                <c:pt idx="7">
                  <c:v>219666.7517943205</c:v>
                </c:pt>
                <c:pt idx="8">
                  <c:v>219666.7517943205</c:v>
                </c:pt>
                <c:pt idx="9">
                  <c:v>219666.7517943205</c:v>
                </c:pt>
                <c:pt idx="10">
                  <c:v>219666.7517943205</c:v>
                </c:pt>
                <c:pt idx="11">
                  <c:v>219666.7517943205</c:v>
                </c:pt>
                <c:pt idx="12">
                  <c:v>219666.7517943205</c:v>
                </c:pt>
                <c:pt idx="13">
                  <c:v>219666.7517943205</c:v>
                </c:pt>
                <c:pt idx="14">
                  <c:v>219666.7517943205</c:v>
                </c:pt>
                <c:pt idx="15">
                  <c:v>219666.7517943205</c:v>
                </c:pt>
                <c:pt idx="16">
                  <c:v>219666.7517943205</c:v>
                </c:pt>
                <c:pt idx="17">
                  <c:v>219666.7517943205</c:v>
                </c:pt>
                <c:pt idx="18">
                  <c:v>219666.7517943205</c:v>
                </c:pt>
                <c:pt idx="19">
                  <c:v>219666.7517943205</c:v>
                </c:pt>
                <c:pt idx="20">
                  <c:v>219666.7517943205</c:v>
                </c:pt>
                <c:pt idx="21">
                  <c:v>219666.7517943205</c:v>
                </c:pt>
                <c:pt idx="22">
                  <c:v>219666.7517943205</c:v>
                </c:pt>
                <c:pt idx="23">
                  <c:v>219666.7517943205</c:v>
                </c:pt>
                <c:pt idx="24">
                  <c:v>219666.7517943205</c:v>
                </c:pt>
                <c:pt idx="25">
                  <c:v>219666.7517943205</c:v>
                </c:pt>
                <c:pt idx="26">
                  <c:v>219666.7517943205</c:v>
                </c:pt>
                <c:pt idx="27">
                  <c:v>219666.7517943205</c:v>
                </c:pt>
                <c:pt idx="28">
                  <c:v>219666.7517943205</c:v>
                </c:pt>
                <c:pt idx="29">
                  <c:v>219666.7517943205</c:v>
                </c:pt>
                <c:pt idx="30">
                  <c:v>219666.7517943205</c:v>
                </c:pt>
                <c:pt idx="31">
                  <c:v>219666.7517943205</c:v>
                </c:pt>
                <c:pt idx="32">
                  <c:v>219666.7517943205</c:v>
                </c:pt>
                <c:pt idx="33">
                  <c:v>219666.7517943205</c:v>
                </c:pt>
                <c:pt idx="34">
                  <c:v>219666.7517943205</c:v>
                </c:pt>
                <c:pt idx="35">
                  <c:v>219666.7517943205</c:v>
                </c:pt>
                <c:pt idx="36">
                  <c:v>219666.7517943205</c:v>
                </c:pt>
                <c:pt idx="37">
                  <c:v>219666.7517943205</c:v>
                </c:pt>
                <c:pt idx="38">
                  <c:v>219666.7517943205</c:v>
                </c:pt>
                <c:pt idx="39">
                  <c:v>219666.7517943205</c:v>
                </c:pt>
                <c:pt idx="40">
                  <c:v>219666.7517943205</c:v>
                </c:pt>
                <c:pt idx="41">
                  <c:v>219666.7517943205</c:v>
                </c:pt>
                <c:pt idx="42">
                  <c:v>219666.7517943205</c:v>
                </c:pt>
                <c:pt idx="43">
                  <c:v>219666.7517943205</c:v>
                </c:pt>
                <c:pt idx="44">
                  <c:v>219666.7517943205</c:v>
                </c:pt>
                <c:pt idx="45">
                  <c:v>219666.7517943205</c:v>
                </c:pt>
                <c:pt idx="46">
                  <c:v>219666.7517943205</c:v>
                </c:pt>
                <c:pt idx="47">
                  <c:v>219666.7517943205</c:v>
                </c:pt>
                <c:pt idx="48">
                  <c:v>219666.7517943205</c:v>
                </c:pt>
                <c:pt idx="49">
                  <c:v>219666.7517943205</c:v>
                </c:pt>
                <c:pt idx="50">
                  <c:v>219666.7517943205</c:v>
                </c:pt>
                <c:pt idx="51">
                  <c:v>219666.7517943205</c:v>
                </c:pt>
                <c:pt idx="52">
                  <c:v>219666.7517943205</c:v>
                </c:pt>
                <c:pt idx="53">
                  <c:v>219666.7517943205</c:v>
                </c:pt>
                <c:pt idx="54">
                  <c:v>219666.7517943205</c:v>
                </c:pt>
                <c:pt idx="55">
                  <c:v>219666.7517943205</c:v>
                </c:pt>
                <c:pt idx="56">
                  <c:v>219666.7517943205</c:v>
                </c:pt>
                <c:pt idx="57">
                  <c:v>219666.7517943205</c:v>
                </c:pt>
                <c:pt idx="58">
                  <c:v>219666.7517943205</c:v>
                </c:pt>
                <c:pt idx="59">
                  <c:v>219666.7517943205</c:v>
                </c:pt>
                <c:pt idx="60">
                  <c:v>219666.7517943205</c:v>
                </c:pt>
                <c:pt idx="61">
                  <c:v>219666.7517943205</c:v>
                </c:pt>
                <c:pt idx="62">
                  <c:v>219666.7517943205</c:v>
                </c:pt>
                <c:pt idx="63">
                  <c:v>219666.7517943205</c:v>
                </c:pt>
                <c:pt idx="64">
                  <c:v>219666.7517943205</c:v>
                </c:pt>
                <c:pt idx="65">
                  <c:v>219666.7517943205</c:v>
                </c:pt>
                <c:pt idx="66">
                  <c:v>219666.7517943205</c:v>
                </c:pt>
                <c:pt idx="67">
                  <c:v>219666.7517943205</c:v>
                </c:pt>
                <c:pt idx="68">
                  <c:v>219666.7517943205</c:v>
                </c:pt>
                <c:pt idx="69">
                  <c:v>219666.7517943205</c:v>
                </c:pt>
                <c:pt idx="70">
                  <c:v>219666.7517943205</c:v>
                </c:pt>
                <c:pt idx="71">
                  <c:v>219666.7517943205</c:v>
                </c:pt>
                <c:pt idx="72">
                  <c:v>219666.7517943205</c:v>
                </c:pt>
                <c:pt idx="73">
                  <c:v>219666.7517943205</c:v>
                </c:pt>
              </c:numCache>
            </c:numRef>
          </c:xVal>
          <c:yVal>
            <c:numRef>
              <c:f>市区町村別_生活習慣病の状況!$R$5:$R$78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c:v>
                </c:pt>
              </c:numCache>
            </c:numRef>
          </c:yVal>
          <c:smooth val="0"/>
          <c:extLst>
            <c:ext xmlns:c16="http://schemas.microsoft.com/office/drawing/2014/chart" uri="{C3380CC4-5D6E-409C-BE32-E72D297353CC}">
              <c16:uniqueId val="{00000017-1A7D-4F94-AD89-5F927158D746}"/>
            </c:ext>
          </c:extLst>
        </c:ser>
        <c:dLbls>
          <c:showLegendKey val="0"/>
          <c:showVal val="0"/>
          <c:showCatName val="0"/>
          <c:showSerName val="0"/>
          <c:showPercent val="0"/>
          <c:showBubbleSize val="0"/>
        </c:dLbls>
        <c:axId val="451040896"/>
        <c:axId val="451040320"/>
      </c:scatterChart>
      <c:catAx>
        <c:axId val="452829696"/>
        <c:scaling>
          <c:orientation val="maxMin"/>
        </c:scaling>
        <c:delete val="0"/>
        <c:axPos val="l"/>
        <c:numFmt formatCode="General" sourceLinked="0"/>
        <c:majorTickMark val="none"/>
        <c:minorTickMark val="none"/>
        <c:tickLblPos val="nextTo"/>
        <c:spPr>
          <a:ln>
            <a:solidFill>
              <a:srgbClr val="7F7F7F"/>
            </a:solidFill>
          </a:ln>
        </c:spPr>
        <c:crossAx val="451039744"/>
        <c:crossesAt val="0"/>
        <c:auto val="1"/>
        <c:lblAlgn val="ctr"/>
        <c:lblOffset val="100"/>
        <c:noMultiLvlLbl val="0"/>
      </c:catAx>
      <c:valAx>
        <c:axId val="451039744"/>
        <c:scaling>
          <c:orientation val="minMax"/>
          <c:min val="0"/>
        </c:scaling>
        <c:delete val="0"/>
        <c:axPos val="t"/>
        <c:majorGridlines>
          <c:spPr>
            <a:ln>
              <a:solidFill>
                <a:srgbClr val="D9D9D9"/>
              </a:solidFill>
            </a:ln>
          </c:spPr>
        </c:majorGridlines>
        <c:title>
          <c:tx>
            <c:rich>
              <a:bodyPr/>
              <a:lstStyle/>
              <a:p>
                <a:pPr>
                  <a:defRPr/>
                </a:pPr>
                <a:r>
                  <a:rPr lang="en-US"/>
                  <a:t>(</a:t>
                </a:r>
                <a:r>
                  <a:rPr lang="ja-JP" altLang="en-US"/>
                  <a:t>円</a:t>
                </a:r>
                <a:r>
                  <a:rPr lang="en-US"/>
                  <a:t>)</a:t>
                </a:r>
                <a:endParaRPr lang="ja-JP"/>
              </a:p>
            </c:rich>
          </c:tx>
          <c:layout>
            <c:manualLayout>
              <c:xMode val="edge"/>
              <c:yMode val="edge"/>
              <c:x val="0.90969260890846804"/>
              <c:y val="2.4555603780864198E-2"/>
            </c:manualLayout>
          </c:layout>
          <c:overlay val="0"/>
        </c:title>
        <c:numFmt formatCode="General" sourceLinked="1"/>
        <c:majorTickMark val="out"/>
        <c:minorTickMark val="none"/>
        <c:tickLblPos val="nextTo"/>
        <c:spPr>
          <a:ln>
            <a:solidFill>
              <a:srgbClr val="7F7F7F"/>
            </a:solidFill>
          </a:ln>
        </c:spPr>
        <c:crossAx val="452829696"/>
        <c:crosses val="autoZero"/>
        <c:crossBetween val="between"/>
      </c:valAx>
      <c:valAx>
        <c:axId val="451040320"/>
        <c:scaling>
          <c:orientation val="minMax"/>
          <c:max val="50"/>
          <c:min val="0"/>
        </c:scaling>
        <c:delete val="1"/>
        <c:axPos val="r"/>
        <c:numFmt formatCode="General" sourceLinked="1"/>
        <c:majorTickMark val="out"/>
        <c:minorTickMark val="none"/>
        <c:tickLblPos val="nextTo"/>
        <c:crossAx val="451040896"/>
        <c:crosses val="max"/>
        <c:crossBetween val="midCat"/>
      </c:valAx>
      <c:valAx>
        <c:axId val="451040896"/>
        <c:scaling>
          <c:orientation val="minMax"/>
        </c:scaling>
        <c:delete val="1"/>
        <c:axPos val="b"/>
        <c:numFmt formatCode="General" sourceLinked="1"/>
        <c:majorTickMark val="out"/>
        <c:minorTickMark val="none"/>
        <c:tickLblPos val="nextTo"/>
        <c:crossAx val="451040320"/>
        <c:crosses val="autoZero"/>
        <c:crossBetween val="midCat"/>
      </c:valAx>
      <c:spPr>
        <a:ln>
          <a:solidFill>
            <a:srgbClr val="7F7F7F"/>
          </a:solidFill>
        </a:ln>
      </c:spPr>
    </c:plotArea>
    <c:legend>
      <c:legendPos val="r"/>
      <c:layout>
        <c:manualLayout>
          <c:xMode val="edge"/>
          <c:yMode val="edge"/>
          <c:x val="0.1681161025459271"/>
          <c:y val="1.3454459233539095E-2"/>
          <c:w val="0.63560202906255536"/>
          <c:h val="3.4145960419188395E-2"/>
        </c:manualLayout>
      </c:layout>
      <c:overlay val="1"/>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464734299516907"/>
          <c:y val="7.9407769756184382E-2"/>
          <c:w val="0.76944420289855076"/>
          <c:h val="0.87505610210905349"/>
        </c:manualLayout>
      </c:layout>
      <c:barChart>
        <c:barDir val="bar"/>
        <c:grouping val="clustered"/>
        <c:varyColors val="0"/>
        <c:ser>
          <c:idx val="0"/>
          <c:order val="0"/>
          <c:tx>
            <c:strRef>
              <c:f>地区別_年齢調整生活習慣病医療費!$I$3</c:f>
              <c:strCache>
                <c:ptCount val="1"/>
                <c:pt idx="0">
                  <c:v>年齢調整後被保険者一人当たりの生活習慣病医療費</c:v>
                </c:pt>
              </c:strCache>
            </c:strRef>
          </c:tx>
          <c:spPr>
            <a:solidFill>
              <a:schemeClr val="accent1">
                <a:lumMod val="75000"/>
              </a:schemeClr>
            </a:solidFill>
            <a:ln>
              <a:noFill/>
            </a:ln>
          </c:spPr>
          <c:invertIfNegative val="0"/>
          <c:dLbls>
            <c:dLbl>
              <c:idx val="0"/>
              <c:layout>
                <c:manualLayout>
                  <c:x val="5.8923244791718194E-3"/>
                  <c:y val="8.2187637664293094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083-4915-B4C9-74FADB60745D}"/>
                </c:ext>
              </c:extLst>
            </c:dLbl>
            <c:dLbl>
              <c:idx val="1"/>
              <c:layout>
                <c:manualLayout>
                  <c:x val="4.1762184184122057E-3"/>
                  <c:y val="1.6437527536685778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083-4915-B4C9-74FADB60745D}"/>
                </c:ext>
              </c:extLst>
            </c:dLbl>
            <c:dLbl>
              <c:idx val="3"/>
              <c:layout>
                <c:manualLayout>
                  <c:x val="9.3245227606459941E-3"/>
                  <c:y val="-1.020769032921735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083-4915-B4C9-74FADB60745D}"/>
                </c:ext>
              </c:extLst>
            </c:dLbl>
            <c:dLbl>
              <c:idx val="4"/>
              <c:layout>
                <c:manualLayout>
                  <c:x val="-3.432212121519227E-3"/>
                  <c:y val="7.6543202311073518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106-4AEF-9DA0-D7D93C57FF30}"/>
                </c:ext>
              </c:extLst>
            </c:dLbl>
            <c:dLbl>
              <c:idx val="5"/>
              <c:layout>
                <c:manualLayout>
                  <c:x val="1.3004165273175033E-2"/>
                  <c:y val="2.4656291299287924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7FA-4345-A3C3-3C3ED3483D1E}"/>
                </c:ext>
              </c:extLst>
            </c:dLbl>
            <c:dLbl>
              <c:idx val="6"/>
              <c:layout>
                <c:manualLayout>
                  <c:x val="1.455501167154811E-2"/>
                  <c:y val="2.4656291299287924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7FA-4345-A3C3-3C3ED3483D1E}"/>
                </c:ext>
              </c:extLst>
            </c:dLbl>
            <c:dLbl>
              <c:idx val="7"/>
              <c:layout>
                <c:manualLayout>
                  <c:x val="-2.0783801039798121E-3"/>
                  <c:y val="3.2875055065717238E-7"/>
                </c:manualLayout>
              </c:layout>
              <c:showLegendKey val="0"/>
              <c:showVal val="1"/>
              <c:showCatName val="0"/>
              <c:showSerName val="0"/>
              <c:showPercent val="0"/>
              <c:showBubbleSize val="0"/>
              <c:extLst>
                <c:ext xmlns:c15="http://schemas.microsoft.com/office/drawing/2012/chart" uri="{CE6537A1-D6FC-4f65-9D91-7224C49458BB}">
                  <c15:layout>
                    <c:manualLayout>
                      <c:w val="9.659163769893149E-2"/>
                      <c:h val="1.610080478134801E-2"/>
                    </c:manualLayout>
                  </c15:layout>
                </c:ext>
                <c:ext xmlns:c16="http://schemas.microsoft.com/office/drawing/2014/chart" uri="{C3380CC4-5D6E-409C-BE32-E72D297353CC}">
                  <c16:uniqueId val="{00000002-07FA-4345-A3C3-3C3ED3483D1E}"/>
                </c:ext>
              </c:extLst>
            </c:dLbl>
            <c:dLbl>
              <c:idx val="9"/>
              <c:layout>
                <c:manualLayout>
                  <c:x val="1.875479945655384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3D7-49A7-9530-E68E9ADADFEF}"/>
                </c:ext>
              </c:extLst>
            </c:dLbl>
            <c:dLbl>
              <c:idx val="10"/>
              <c:layout>
                <c:manualLayout>
                  <c:x val="2.813219918483076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3D7-49A7-9530-E68E9ADADFEF}"/>
                </c:ext>
              </c:extLst>
            </c:dLbl>
            <c:dLbl>
              <c:idx val="11"/>
              <c:layout>
                <c:manualLayout>
                  <c:x val="8.439659755449229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3D7-49A7-9530-E68E9ADADFEF}"/>
                </c:ext>
              </c:extLst>
            </c:dLbl>
            <c:dLbl>
              <c:idx val="12"/>
              <c:layout>
                <c:manualLayout>
                  <c:x val="2.813219918483076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3D7-49A7-9530-E68E9ADADFEF}"/>
                </c:ext>
              </c:extLst>
            </c:dLbl>
            <c:dLbl>
              <c:idx val="14"/>
              <c:layout>
                <c:manualLayout>
                  <c:x val="2.438123929351999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3D7-49A7-9530-E68E9ADADFEF}"/>
                </c:ext>
              </c:extLst>
            </c:dLbl>
            <c:dLbl>
              <c:idx val="25"/>
              <c:layout>
                <c:manualLayout>
                  <c:x val="3.844733888593537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3D7-49A7-9530-E68E9ADADFEF}"/>
                </c:ext>
              </c:extLst>
            </c:dLbl>
            <c:dLbl>
              <c:idx val="26"/>
              <c:layout>
                <c:manualLayout>
                  <c:x val="2.625671923917537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3D7-49A7-9530-E68E9ADADFEF}"/>
                </c:ext>
              </c:extLst>
            </c:dLbl>
            <c:dLbl>
              <c:idx val="27"/>
              <c:layout>
                <c:manualLayout>
                  <c:x val="3.46963789946246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3D7-49A7-9530-E68E9ADADFEF}"/>
                </c:ext>
              </c:extLst>
            </c:dLbl>
            <c:dLbl>
              <c:idx val="29"/>
              <c:layout>
                <c:manualLayout>
                  <c:x val="7.501919782621537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3D7-49A7-9530-E68E9ADADFEF}"/>
                </c:ext>
              </c:extLst>
            </c:dLbl>
            <c:dLbl>
              <c:idx val="31"/>
              <c:layout>
                <c:manualLayout>
                  <c:x val="1.875479945655384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3D7-49A7-9530-E68E9ADADFEF}"/>
                </c:ext>
              </c:extLst>
            </c:dLbl>
            <c:dLbl>
              <c:idx val="33"/>
              <c:layout>
                <c:manualLayout>
                  <c:x val="2.813219918483076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3D7-49A7-9530-E68E9ADADFEF}"/>
                </c:ext>
              </c:extLst>
            </c:dLbl>
            <c:dLbl>
              <c:idx val="36"/>
              <c:layout>
                <c:manualLayout>
                  <c:x val="2.531897926634768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3D7-49A7-9530-E68E9ADADFEF}"/>
                </c:ext>
              </c:extLst>
            </c:dLbl>
            <c:dLbl>
              <c:idx val="37"/>
              <c:layout>
                <c:manualLayout>
                  <c:x val="4.876247858703999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3D7-49A7-9530-E68E9ADADFEF}"/>
                </c:ext>
              </c:extLst>
            </c:dLbl>
            <c:dLbl>
              <c:idx val="38"/>
              <c:layout>
                <c:manualLayout>
                  <c:x val="4.594925866855691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3D7-49A7-9530-E68E9ADADFEF}"/>
                </c:ext>
              </c:extLst>
            </c:dLbl>
            <c:dLbl>
              <c:idx val="39"/>
              <c:layout>
                <c:manualLayout>
                  <c:x val="1.687931951089845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3D7-49A7-9530-E68E9ADADFEF}"/>
                </c:ext>
              </c:extLst>
            </c:dLbl>
            <c:dLbl>
              <c:idx val="40"/>
              <c:layout>
                <c:manualLayout>
                  <c:x val="-2.813219918483076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3D7-49A7-9530-E68E9ADADFEF}"/>
                </c:ext>
              </c:extLst>
            </c:dLbl>
            <c:dLbl>
              <c:idx val="41"/>
              <c:layout>
                <c:manualLayout>
                  <c:x val="2.156801937503691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3D7-49A7-9530-E68E9ADADFEF}"/>
                </c:ext>
              </c:extLst>
            </c:dLbl>
            <c:dLbl>
              <c:idx val="42"/>
              <c:layout>
                <c:manualLayout>
                  <c:x val="4.782473861421229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3D7-49A7-9530-E68E9ADADFEF}"/>
                </c:ext>
              </c:extLst>
            </c:dLbl>
            <c:dLbl>
              <c:idx val="43"/>
              <c:layout>
                <c:manualLayout>
                  <c:x val="5.251343847835075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3D7-49A7-9530-E68E9ADADFEF}"/>
                </c:ext>
              </c:extLst>
            </c:dLbl>
            <c:dLbl>
              <c:idx val="44"/>
              <c:layout>
                <c:manualLayout>
                  <c:x val="2.531897926634768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3D7-49A7-9530-E68E9ADADFEF}"/>
                </c:ext>
              </c:extLst>
            </c:dLbl>
            <c:dLbl>
              <c:idx val="45"/>
              <c:layout>
                <c:manualLayout>
                  <c:x val="8.439659755449229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03D7-49A7-9530-E68E9ADADFEF}"/>
                </c:ext>
              </c:extLst>
            </c:dLbl>
            <c:dLbl>
              <c:idx val="47"/>
              <c:layout>
                <c:manualLayout>
                  <c:x val="2.438123929351999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03D7-49A7-9530-E68E9ADADFEF}"/>
                </c:ext>
              </c:extLst>
            </c:dLbl>
            <c:dLbl>
              <c:idx val="49"/>
              <c:layout>
                <c:manualLayout>
                  <c:x val="3.46963789946246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03D7-49A7-9530-E68E9ADADFEF}"/>
                </c:ext>
              </c:extLst>
            </c:dLbl>
            <c:dLbl>
              <c:idx val="51"/>
              <c:layout>
                <c:manualLayout>
                  <c:x val="1.875479945655384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03D7-49A7-9530-E68E9ADADFEF}"/>
                </c:ext>
              </c:extLst>
            </c:dLbl>
            <c:dLbl>
              <c:idx val="52"/>
              <c:layout>
                <c:manualLayout>
                  <c:x val="1.031513970110461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03D7-49A7-9530-E68E9ADADFEF}"/>
                </c:ext>
              </c:extLst>
            </c:dLbl>
            <c:dLbl>
              <c:idx val="56"/>
              <c:layout>
                <c:manualLayout>
                  <c:x val="-5.626439836966153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03D7-49A7-9530-E68E9ADADFEF}"/>
                </c:ext>
              </c:extLst>
            </c:dLbl>
            <c:numFmt formatCode="#,##0_ "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地区別_年齢調整生活習慣病医療費!$C$5:$C$12</c:f>
              <c:strCache>
                <c:ptCount val="8"/>
                <c:pt idx="0">
                  <c:v>豊能医療圏</c:v>
                </c:pt>
                <c:pt idx="1">
                  <c:v>三島医療圏</c:v>
                </c:pt>
                <c:pt idx="2">
                  <c:v>北河内医療圏</c:v>
                </c:pt>
                <c:pt idx="3">
                  <c:v>中河内医療圏</c:v>
                </c:pt>
                <c:pt idx="4">
                  <c:v>南河内医療圏</c:v>
                </c:pt>
                <c:pt idx="5">
                  <c:v>堺市医療圏</c:v>
                </c:pt>
                <c:pt idx="6">
                  <c:v>泉州医療圏</c:v>
                </c:pt>
                <c:pt idx="7">
                  <c:v>大阪市医療圏</c:v>
                </c:pt>
              </c:strCache>
            </c:strRef>
          </c:cat>
          <c:val>
            <c:numRef>
              <c:f>地区別_年齢調整生活習慣病医療費!$E$5:$E$12</c:f>
              <c:numCache>
                <c:formatCode>#,##0_ </c:formatCode>
                <c:ptCount val="8"/>
                <c:pt idx="0">
                  <c:v>180995.93928495</c:v>
                </c:pt>
                <c:pt idx="1">
                  <c:v>181387.57398061</c:v>
                </c:pt>
                <c:pt idx="2">
                  <c:v>182022.03438314999</c:v>
                </c:pt>
                <c:pt idx="3">
                  <c:v>180124.90051180701</c:v>
                </c:pt>
                <c:pt idx="4">
                  <c:v>183004.56835651401</c:v>
                </c:pt>
                <c:pt idx="5">
                  <c:v>186209.99624381599</c:v>
                </c:pt>
                <c:pt idx="6">
                  <c:v>186428.525944661</c:v>
                </c:pt>
                <c:pt idx="7">
                  <c:v>187452.60471799099</c:v>
                </c:pt>
              </c:numCache>
            </c:numRef>
          </c:val>
          <c:extLst>
            <c:ext xmlns:c16="http://schemas.microsoft.com/office/drawing/2014/chart" uri="{C3380CC4-5D6E-409C-BE32-E72D297353CC}">
              <c16:uniqueId val="{0000001A-03D7-49A7-9530-E68E9ADADFEF}"/>
            </c:ext>
          </c:extLst>
        </c:ser>
        <c:dLbls>
          <c:showLegendKey val="0"/>
          <c:showVal val="0"/>
          <c:showCatName val="0"/>
          <c:showSerName val="0"/>
          <c:showPercent val="0"/>
          <c:showBubbleSize val="0"/>
        </c:dLbls>
        <c:gapWidth val="150"/>
        <c:axId val="450827776"/>
        <c:axId val="452878912"/>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12481320455781554"/>
                  <c:y val="-0.85744595340947194"/>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BD7C-49F6-A6BB-C34D763FEC1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地区別_年齢調整生活習慣病医療費!$I$5:$I$12</c:f>
              <c:numCache>
                <c:formatCode>#,##0_ </c:formatCode>
                <c:ptCount val="8"/>
                <c:pt idx="0">
                  <c:v>184001.631977718</c:v>
                </c:pt>
                <c:pt idx="1">
                  <c:v>184001.631977718</c:v>
                </c:pt>
                <c:pt idx="2">
                  <c:v>184001.631977718</c:v>
                </c:pt>
                <c:pt idx="3">
                  <c:v>184001.631977718</c:v>
                </c:pt>
                <c:pt idx="4">
                  <c:v>184001.631977718</c:v>
                </c:pt>
                <c:pt idx="5">
                  <c:v>184001.631977718</c:v>
                </c:pt>
                <c:pt idx="6">
                  <c:v>184001.631977718</c:v>
                </c:pt>
                <c:pt idx="7">
                  <c:v>184001.631977718</c:v>
                </c:pt>
              </c:numCache>
            </c:numRef>
          </c:xVal>
          <c:yVal>
            <c:numRef>
              <c:f>地区別_年齢調整生活習慣病医療費!$J$5:$J$12</c:f>
              <c:numCache>
                <c:formatCode>#,##0_ </c:formatCode>
                <c:ptCount val="8"/>
                <c:pt idx="0">
                  <c:v>0</c:v>
                </c:pt>
                <c:pt idx="1">
                  <c:v>0</c:v>
                </c:pt>
                <c:pt idx="2">
                  <c:v>0</c:v>
                </c:pt>
                <c:pt idx="3">
                  <c:v>0</c:v>
                </c:pt>
                <c:pt idx="4">
                  <c:v>0</c:v>
                </c:pt>
                <c:pt idx="5">
                  <c:v>0</c:v>
                </c:pt>
                <c:pt idx="6">
                  <c:v>0</c:v>
                </c:pt>
                <c:pt idx="7">
                  <c:v>999</c:v>
                </c:pt>
              </c:numCache>
            </c:numRef>
          </c:yVal>
          <c:smooth val="0"/>
          <c:extLst>
            <c:ext xmlns:c16="http://schemas.microsoft.com/office/drawing/2014/chart" uri="{C3380CC4-5D6E-409C-BE32-E72D297353CC}">
              <c16:uniqueId val="{0000001B-03D7-49A7-9530-E68E9ADADFEF}"/>
            </c:ext>
          </c:extLst>
        </c:ser>
        <c:dLbls>
          <c:showLegendKey val="0"/>
          <c:showVal val="0"/>
          <c:showCatName val="0"/>
          <c:showSerName val="0"/>
          <c:showPercent val="0"/>
          <c:showBubbleSize val="0"/>
        </c:dLbls>
        <c:axId val="452880064"/>
        <c:axId val="452879488"/>
      </c:scatterChart>
      <c:catAx>
        <c:axId val="450827776"/>
        <c:scaling>
          <c:orientation val="maxMin"/>
        </c:scaling>
        <c:delete val="0"/>
        <c:axPos val="l"/>
        <c:numFmt formatCode="General" sourceLinked="0"/>
        <c:majorTickMark val="none"/>
        <c:minorTickMark val="none"/>
        <c:tickLblPos val="nextTo"/>
        <c:spPr>
          <a:ln>
            <a:solidFill>
              <a:srgbClr val="7F7F7F"/>
            </a:solidFill>
          </a:ln>
        </c:spPr>
        <c:crossAx val="452878912"/>
        <c:crosses val="autoZero"/>
        <c:auto val="1"/>
        <c:lblAlgn val="ctr"/>
        <c:lblOffset val="100"/>
        <c:noMultiLvlLbl val="0"/>
      </c:catAx>
      <c:valAx>
        <c:axId val="452878912"/>
        <c:scaling>
          <c:orientation val="minMax"/>
          <c:min val="0"/>
        </c:scaling>
        <c:delete val="0"/>
        <c:axPos val="t"/>
        <c:majorGridlines>
          <c:spPr>
            <a:ln>
              <a:solidFill>
                <a:srgbClr val="D9D9D9"/>
              </a:solidFill>
            </a:ln>
          </c:spPr>
        </c:majorGridlines>
        <c:title>
          <c:tx>
            <c:rich>
              <a:bodyPr/>
              <a:lstStyle/>
              <a:p>
                <a:pPr>
                  <a:defRPr/>
                </a:pPr>
                <a:r>
                  <a:rPr lang="en-US"/>
                  <a:t>(</a:t>
                </a:r>
                <a:r>
                  <a:rPr lang="ja-JP"/>
                  <a:t>円</a:t>
                </a:r>
                <a:r>
                  <a:rPr lang="en-US"/>
                  <a:t>)</a:t>
                </a:r>
                <a:endParaRPr lang="ja-JP"/>
              </a:p>
            </c:rich>
          </c:tx>
          <c:layout>
            <c:manualLayout>
              <c:xMode val="edge"/>
              <c:yMode val="edge"/>
              <c:x val="0.88779417523250137"/>
              <c:y val="2.5369968492798354E-2"/>
            </c:manualLayout>
          </c:layout>
          <c:overlay val="0"/>
        </c:title>
        <c:numFmt formatCode="#,##0_ " sourceLinked="0"/>
        <c:majorTickMark val="out"/>
        <c:minorTickMark val="none"/>
        <c:tickLblPos val="nextTo"/>
        <c:spPr>
          <a:ln>
            <a:solidFill>
              <a:srgbClr val="7F7F7F"/>
            </a:solidFill>
          </a:ln>
        </c:spPr>
        <c:crossAx val="450827776"/>
        <c:crosses val="autoZero"/>
        <c:crossBetween val="between"/>
      </c:valAx>
      <c:valAx>
        <c:axId val="452879488"/>
        <c:scaling>
          <c:orientation val="minMax"/>
          <c:max val="50"/>
          <c:min val="0"/>
        </c:scaling>
        <c:delete val="1"/>
        <c:axPos val="r"/>
        <c:numFmt formatCode="#,##0_ " sourceLinked="1"/>
        <c:majorTickMark val="out"/>
        <c:minorTickMark val="none"/>
        <c:tickLblPos val="nextTo"/>
        <c:crossAx val="452880064"/>
        <c:crosses val="max"/>
        <c:crossBetween val="midCat"/>
      </c:valAx>
      <c:valAx>
        <c:axId val="452880064"/>
        <c:scaling>
          <c:orientation val="minMax"/>
        </c:scaling>
        <c:delete val="1"/>
        <c:axPos val="b"/>
        <c:numFmt formatCode="#,##0_ " sourceLinked="1"/>
        <c:majorTickMark val="out"/>
        <c:minorTickMark val="none"/>
        <c:tickLblPos val="nextTo"/>
        <c:crossAx val="452879488"/>
        <c:crosses val="autoZero"/>
        <c:crossBetween val="midCat"/>
      </c:valAx>
      <c:spPr>
        <a:ln>
          <a:solidFill>
            <a:srgbClr val="7F7F7F"/>
          </a:solidFill>
        </a:ln>
      </c:spPr>
    </c:plotArea>
    <c:legend>
      <c:legendPos val="r"/>
      <c:layout>
        <c:manualLayout>
          <c:xMode val="edge"/>
          <c:yMode val="edge"/>
          <c:x val="0.17252727568078444"/>
          <c:y val="1.2600679816983661E-2"/>
          <c:w val="0.61498862897985707"/>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157971014492754"/>
          <c:y val="7.9407769756184382E-2"/>
          <c:w val="0.77251183574879223"/>
          <c:h val="0.87301456404320987"/>
        </c:manualLayout>
      </c:layout>
      <c:barChart>
        <c:barDir val="bar"/>
        <c:grouping val="clustered"/>
        <c:varyColors val="0"/>
        <c:ser>
          <c:idx val="0"/>
          <c:order val="0"/>
          <c:tx>
            <c:strRef>
              <c:f>地区別_年齢調整生活習慣病医療費!$H$3</c:f>
              <c:strCache>
                <c:ptCount val="1"/>
                <c:pt idx="0">
                  <c:v>年齢調整前被保険者一人当たりの生活習慣病医療費</c:v>
                </c:pt>
              </c:strCache>
            </c:strRef>
          </c:tx>
          <c:spPr>
            <a:solidFill>
              <a:schemeClr val="accent3">
                <a:lumMod val="60000"/>
                <a:lumOff val="40000"/>
              </a:schemeClr>
            </a:solidFill>
            <a:ln>
              <a:noFill/>
            </a:ln>
          </c:spPr>
          <c:invertIfNegative val="0"/>
          <c:dLbls>
            <c:dLbl>
              <c:idx val="0"/>
              <c:layout>
                <c:manualLayout>
                  <c:x val="3.5655467358829497E-2"/>
                  <c:y val="-2.01259791209606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CB9-4917-9B54-E5E6BDDCF96A}"/>
                </c:ext>
              </c:extLst>
            </c:dLbl>
            <c:dLbl>
              <c:idx val="1"/>
              <c:layout>
                <c:manualLayout>
                  <c:x val="3.2726158792509501E-2"/>
                  <c:y val="8.2187637664293094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CB9-4917-9B54-E5E6BDDCF96A}"/>
                </c:ext>
              </c:extLst>
            </c:dLbl>
            <c:dLbl>
              <c:idx val="2"/>
              <c:layout>
                <c:manualLayout>
                  <c:x val="1.5502377112534563E-2"/>
                  <c:y val="-1.0062989560480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CB9-4917-9B54-E5E6BDDCF96A}"/>
                </c:ext>
              </c:extLst>
            </c:dLbl>
            <c:dLbl>
              <c:idx val="3"/>
              <c:layout>
                <c:manualLayout>
                  <c:x val="2.945451651381567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CB9-4917-9B54-E5E6BDDCF96A}"/>
                </c:ext>
              </c:extLst>
            </c:dLbl>
            <c:dLbl>
              <c:idx val="4"/>
              <c:layout>
                <c:manualLayout>
                  <c:x val="3.875594278133640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CB9-4917-9B54-E5E6BDDCF96A}"/>
                </c:ext>
              </c:extLst>
            </c:dLbl>
            <c:dLbl>
              <c:idx val="9"/>
              <c:layout>
                <c:manualLayout>
                  <c:x val="1.875479945655384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3D7-49A7-9530-E68E9ADADFEF}"/>
                </c:ext>
              </c:extLst>
            </c:dLbl>
            <c:dLbl>
              <c:idx val="10"/>
              <c:layout>
                <c:manualLayout>
                  <c:x val="2.813219918483076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3D7-49A7-9530-E68E9ADADFEF}"/>
                </c:ext>
              </c:extLst>
            </c:dLbl>
            <c:dLbl>
              <c:idx val="11"/>
              <c:layout>
                <c:manualLayout>
                  <c:x val="8.439659755449229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3D7-49A7-9530-E68E9ADADFEF}"/>
                </c:ext>
              </c:extLst>
            </c:dLbl>
            <c:dLbl>
              <c:idx val="12"/>
              <c:layout>
                <c:manualLayout>
                  <c:x val="2.813219918483076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3D7-49A7-9530-E68E9ADADFEF}"/>
                </c:ext>
              </c:extLst>
            </c:dLbl>
            <c:dLbl>
              <c:idx val="14"/>
              <c:layout>
                <c:manualLayout>
                  <c:x val="2.438123929351999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3D7-49A7-9530-E68E9ADADFEF}"/>
                </c:ext>
              </c:extLst>
            </c:dLbl>
            <c:dLbl>
              <c:idx val="25"/>
              <c:layout>
                <c:manualLayout>
                  <c:x val="3.844733888593537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3D7-49A7-9530-E68E9ADADFEF}"/>
                </c:ext>
              </c:extLst>
            </c:dLbl>
            <c:dLbl>
              <c:idx val="26"/>
              <c:layout>
                <c:manualLayout>
                  <c:x val="2.625671923917537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3D7-49A7-9530-E68E9ADADFEF}"/>
                </c:ext>
              </c:extLst>
            </c:dLbl>
            <c:dLbl>
              <c:idx val="27"/>
              <c:layout>
                <c:manualLayout>
                  <c:x val="3.46963789946246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3D7-49A7-9530-E68E9ADADFEF}"/>
                </c:ext>
              </c:extLst>
            </c:dLbl>
            <c:dLbl>
              <c:idx val="29"/>
              <c:layout>
                <c:manualLayout>
                  <c:x val="7.501919782621537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3D7-49A7-9530-E68E9ADADFEF}"/>
                </c:ext>
              </c:extLst>
            </c:dLbl>
            <c:dLbl>
              <c:idx val="31"/>
              <c:layout>
                <c:manualLayout>
                  <c:x val="1.875479945655384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3D7-49A7-9530-E68E9ADADFEF}"/>
                </c:ext>
              </c:extLst>
            </c:dLbl>
            <c:dLbl>
              <c:idx val="33"/>
              <c:layout>
                <c:manualLayout>
                  <c:x val="2.813219918483076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3D7-49A7-9530-E68E9ADADFEF}"/>
                </c:ext>
              </c:extLst>
            </c:dLbl>
            <c:dLbl>
              <c:idx val="36"/>
              <c:layout>
                <c:manualLayout>
                  <c:x val="2.531897926634768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3D7-49A7-9530-E68E9ADADFEF}"/>
                </c:ext>
              </c:extLst>
            </c:dLbl>
            <c:dLbl>
              <c:idx val="37"/>
              <c:layout>
                <c:manualLayout>
                  <c:x val="4.876247858703999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3D7-49A7-9530-E68E9ADADFEF}"/>
                </c:ext>
              </c:extLst>
            </c:dLbl>
            <c:dLbl>
              <c:idx val="38"/>
              <c:layout>
                <c:manualLayout>
                  <c:x val="4.594925866855691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3D7-49A7-9530-E68E9ADADFEF}"/>
                </c:ext>
              </c:extLst>
            </c:dLbl>
            <c:dLbl>
              <c:idx val="39"/>
              <c:layout>
                <c:manualLayout>
                  <c:x val="1.687931951089845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3D7-49A7-9530-E68E9ADADFEF}"/>
                </c:ext>
              </c:extLst>
            </c:dLbl>
            <c:dLbl>
              <c:idx val="40"/>
              <c:layout>
                <c:manualLayout>
                  <c:x val="-2.813219918483076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3D7-49A7-9530-E68E9ADADFEF}"/>
                </c:ext>
              </c:extLst>
            </c:dLbl>
            <c:dLbl>
              <c:idx val="41"/>
              <c:layout>
                <c:manualLayout>
                  <c:x val="2.156801937503691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3D7-49A7-9530-E68E9ADADFEF}"/>
                </c:ext>
              </c:extLst>
            </c:dLbl>
            <c:dLbl>
              <c:idx val="42"/>
              <c:layout>
                <c:manualLayout>
                  <c:x val="4.782473861421229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3D7-49A7-9530-E68E9ADADFEF}"/>
                </c:ext>
              </c:extLst>
            </c:dLbl>
            <c:dLbl>
              <c:idx val="43"/>
              <c:layout>
                <c:manualLayout>
                  <c:x val="5.251343847835075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3D7-49A7-9530-E68E9ADADFEF}"/>
                </c:ext>
              </c:extLst>
            </c:dLbl>
            <c:dLbl>
              <c:idx val="44"/>
              <c:layout>
                <c:manualLayout>
                  <c:x val="2.531897926634768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3D7-49A7-9530-E68E9ADADFEF}"/>
                </c:ext>
              </c:extLst>
            </c:dLbl>
            <c:dLbl>
              <c:idx val="45"/>
              <c:layout>
                <c:manualLayout>
                  <c:x val="8.439659755449229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03D7-49A7-9530-E68E9ADADFEF}"/>
                </c:ext>
              </c:extLst>
            </c:dLbl>
            <c:dLbl>
              <c:idx val="47"/>
              <c:layout>
                <c:manualLayout>
                  <c:x val="2.438123929351999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03D7-49A7-9530-E68E9ADADFEF}"/>
                </c:ext>
              </c:extLst>
            </c:dLbl>
            <c:dLbl>
              <c:idx val="49"/>
              <c:layout>
                <c:manualLayout>
                  <c:x val="3.46963789946246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03D7-49A7-9530-E68E9ADADFEF}"/>
                </c:ext>
              </c:extLst>
            </c:dLbl>
            <c:dLbl>
              <c:idx val="51"/>
              <c:layout>
                <c:manualLayout>
                  <c:x val="1.875479945655384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03D7-49A7-9530-E68E9ADADFEF}"/>
                </c:ext>
              </c:extLst>
            </c:dLbl>
            <c:dLbl>
              <c:idx val="52"/>
              <c:layout>
                <c:manualLayout>
                  <c:x val="1.031513970110461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03D7-49A7-9530-E68E9ADADFEF}"/>
                </c:ext>
              </c:extLst>
            </c:dLbl>
            <c:dLbl>
              <c:idx val="56"/>
              <c:layout>
                <c:manualLayout>
                  <c:x val="-5.626439836966153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03D7-49A7-9530-E68E9ADADFEF}"/>
                </c:ext>
              </c:extLst>
            </c:dLbl>
            <c:numFmt formatCode="#,##0_ "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地区別_年齢調整生活習慣病医療費!$C$5:$C$12</c:f>
              <c:strCache>
                <c:ptCount val="8"/>
                <c:pt idx="0">
                  <c:v>豊能医療圏</c:v>
                </c:pt>
                <c:pt idx="1">
                  <c:v>三島医療圏</c:v>
                </c:pt>
                <c:pt idx="2">
                  <c:v>北河内医療圏</c:v>
                </c:pt>
                <c:pt idx="3">
                  <c:v>中河内医療圏</c:v>
                </c:pt>
                <c:pt idx="4">
                  <c:v>南河内医療圏</c:v>
                </c:pt>
                <c:pt idx="5">
                  <c:v>堺市医療圏</c:v>
                </c:pt>
                <c:pt idx="6">
                  <c:v>泉州医療圏</c:v>
                </c:pt>
                <c:pt idx="7">
                  <c:v>大阪市医療圏</c:v>
                </c:pt>
              </c:strCache>
            </c:strRef>
          </c:cat>
          <c:val>
            <c:numRef>
              <c:f>地区別_年齢調整生活習慣病医療費!$D$5:$D$12</c:f>
              <c:numCache>
                <c:formatCode>#,##0_ </c:formatCode>
                <c:ptCount val="8"/>
                <c:pt idx="0">
                  <c:v>170676.38145853201</c:v>
                </c:pt>
                <c:pt idx="1">
                  <c:v>171374.720621999</c:v>
                </c:pt>
                <c:pt idx="2">
                  <c:v>177291.98461679401</c:v>
                </c:pt>
                <c:pt idx="3">
                  <c:v>172315.447876294</c:v>
                </c:pt>
                <c:pt idx="4">
                  <c:v>169804.26698754501</c:v>
                </c:pt>
                <c:pt idx="5">
                  <c:v>182324.31278285</c:v>
                </c:pt>
                <c:pt idx="6">
                  <c:v>186644.96819869999</c:v>
                </c:pt>
                <c:pt idx="7">
                  <c:v>195242.04449664999</c:v>
                </c:pt>
              </c:numCache>
            </c:numRef>
          </c:val>
          <c:extLst>
            <c:ext xmlns:c16="http://schemas.microsoft.com/office/drawing/2014/chart" uri="{C3380CC4-5D6E-409C-BE32-E72D297353CC}">
              <c16:uniqueId val="{0000001A-03D7-49A7-9530-E68E9ADADFEF}"/>
            </c:ext>
          </c:extLst>
        </c:ser>
        <c:dLbls>
          <c:showLegendKey val="0"/>
          <c:showVal val="0"/>
          <c:showCatName val="0"/>
          <c:showSerName val="0"/>
          <c:showPercent val="0"/>
          <c:showBubbleSize val="0"/>
        </c:dLbls>
        <c:gapWidth val="150"/>
        <c:axId val="450829824"/>
        <c:axId val="452882368"/>
      </c:barChart>
      <c:scatterChart>
        <c:scatterStyle val="lineMarker"/>
        <c:varyColors val="0"/>
        <c:ser>
          <c:idx val="1"/>
          <c:order val="1"/>
          <c:tx>
            <c:strRef>
              <c:f>地区別_年齢調整生活習慣病医療費!$B$13</c:f>
              <c:strCache>
                <c:ptCount val="1"/>
                <c:pt idx="0">
                  <c:v>広域連合全体</c:v>
                </c:pt>
              </c:strCache>
            </c:strRef>
          </c:tx>
          <c:spPr>
            <a:ln w="28575">
              <a:solidFill>
                <a:srgbClr val="BE4B48"/>
              </a:solidFill>
            </a:ln>
          </c:spPr>
          <c:marker>
            <c:symbol val="none"/>
          </c:marker>
          <c:dLbls>
            <c:dLbl>
              <c:idx val="0"/>
              <c:layout>
                <c:manualLayout>
                  <c:x val="-0.13054344101811063"/>
                  <c:y val="-0.85642529899691355"/>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A12D-4B07-A058-6BF29786E29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地区別_年齢調整生活習慣病医療費!$H$5:$H$12</c:f>
              <c:numCache>
                <c:formatCode>#,##0_ </c:formatCode>
                <c:ptCount val="8"/>
                <c:pt idx="0">
                  <c:v>184001.631977718</c:v>
                </c:pt>
                <c:pt idx="1">
                  <c:v>184001.631977718</c:v>
                </c:pt>
                <c:pt idx="2">
                  <c:v>184001.631977718</c:v>
                </c:pt>
                <c:pt idx="3">
                  <c:v>184001.631977718</c:v>
                </c:pt>
                <c:pt idx="4">
                  <c:v>184001.631977718</c:v>
                </c:pt>
                <c:pt idx="5">
                  <c:v>184001.631977718</c:v>
                </c:pt>
                <c:pt idx="6">
                  <c:v>184001.631977718</c:v>
                </c:pt>
                <c:pt idx="7">
                  <c:v>184001.631977718</c:v>
                </c:pt>
              </c:numCache>
            </c:numRef>
          </c:xVal>
          <c:yVal>
            <c:numRef>
              <c:f>地区別_年齢調整生活習慣病医療費!$J$5:$J$12</c:f>
              <c:numCache>
                <c:formatCode>#,##0_ </c:formatCode>
                <c:ptCount val="8"/>
                <c:pt idx="0">
                  <c:v>0</c:v>
                </c:pt>
                <c:pt idx="1">
                  <c:v>0</c:v>
                </c:pt>
                <c:pt idx="2">
                  <c:v>0</c:v>
                </c:pt>
                <c:pt idx="3">
                  <c:v>0</c:v>
                </c:pt>
                <c:pt idx="4">
                  <c:v>0</c:v>
                </c:pt>
                <c:pt idx="5">
                  <c:v>0</c:v>
                </c:pt>
                <c:pt idx="6">
                  <c:v>0</c:v>
                </c:pt>
                <c:pt idx="7">
                  <c:v>999</c:v>
                </c:pt>
              </c:numCache>
            </c:numRef>
          </c:yVal>
          <c:smooth val="0"/>
          <c:extLst>
            <c:ext xmlns:c16="http://schemas.microsoft.com/office/drawing/2014/chart" uri="{C3380CC4-5D6E-409C-BE32-E72D297353CC}">
              <c16:uniqueId val="{0000001B-03D7-49A7-9530-E68E9ADADFEF}"/>
            </c:ext>
          </c:extLst>
        </c:ser>
        <c:dLbls>
          <c:showLegendKey val="0"/>
          <c:showVal val="0"/>
          <c:showCatName val="0"/>
          <c:showSerName val="0"/>
          <c:showPercent val="0"/>
          <c:showBubbleSize val="0"/>
        </c:dLbls>
        <c:axId val="452883520"/>
        <c:axId val="452882944"/>
      </c:scatterChart>
      <c:catAx>
        <c:axId val="450829824"/>
        <c:scaling>
          <c:orientation val="maxMin"/>
        </c:scaling>
        <c:delete val="0"/>
        <c:axPos val="l"/>
        <c:numFmt formatCode="General" sourceLinked="0"/>
        <c:majorTickMark val="none"/>
        <c:minorTickMark val="none"/>
        <c:tickLblPos val="nextTo"/>
        <c:spPr>
          <a:ln>
            <a:solidFill>
              <a:srgbClr val="7F7F7F"/>
            </a:solidFill>
          </a:ln>
        </c:spPr>
        <c:crossAx val="452882368"/>
        <c:crosses val="autoZero"/>
        <c:auto val="1"/>
        <c:lblAlgn val="ctr"/>
        <c:lblOffset val="100"/>
        <c:noMultiLvlLbl val="0"/>
      </c:catAx>
      <c:valAx>
        <c:axId val="452882368"/>
        <c:scaling>
          <c:orientation val="minMax"/>
          <c:min val="0"/>
        </c:scaling>
        <c:delete val="0"/>
        <c:axPos val="t"/>
        <c:majorGridlines>
          <c:spPr>
            <a:ln>
              <a:solidFill>
                <a:srgbClr val="D9D9D9"/>
              </a:solidFill>
            </a:ln>
          </c:spPr>
        </c:majorGridlines>
        <c:title>
          <c:tx>
            <c:rich>
              <a:bodyPr/>
              <a:lstStyle/>
              <a:p>
                <a:pPr>
                  <a:defRPr/>
                </a:pPr>
                <a:r>
                  <a:rPr lang="en-US"/>
                  <a:t>(</a:t>
                </a:r>
                <a:r>
                  <a:rPr lang="ja-JP"/>
                  <a:t>円</a:t>
                </a:r>
                <a:r>
                  <a:rPr lang="en-US"/>
                  <a:t>)</a:t>
                </a:r>
                <a:endParaRPr lang="ja-JP"/>
              </a:p>
            </c:rich>
          </c:tx>
          <c:layout>
            <c:manualLayout>
              <c:xMode val="edge"/>
              <c:yMode val="edge"/>
              <c:x val="0.89090234948605007"/>
              <c:y val="2.8432275591563787E-2"/>
            </c:manualLayout>
          </c:layout>
          <c:overlay val="0"/>
        </c:title>
        <c:numFmt formatCode="#,##0_ " sourceLinked="0"/>
        <c:majorTickMark val="out"/>
        <c:minorTickMark val="none"/>
        <c:tickLblPos val="nextTo"/>
        <c:spPr>
          <a:ln>
            <a:solidFill>
              <a:srgbClr val="7F7F7F"/>
            </a:solidFill>
          </a:ln>
        </c:spPr>
        <c:crossAx val="450829824"/>
        <c:crosses val="autoZero"/>
        <c:crossBetween val="between"/>
      </c:valAx>
      <c:valAx>
        <c:axId val="452882944"/>
        <c:scaling>
          <c:orientation val="minMax"/>
          <c:max val="50"/>
          <c:min val="0"/>
        </c:scaling>
        <c:delete val="1"/>
        <c:axPos val="r"/>
        <c:numFmt formatCode="#,##0_ " sourceLinked="1"/>
        <c:majorTickMark val="out"/>
        <c:minorTickMark val="none"/>
        <c:tickLblPos val="nextTo"/>
        <c:crossAx val="452883520"/>
        <c:crosses val="max"/>
        <c:crossBetween val="midCat"/>
      </c:valAx>
      <c:valAx>
        <c:axId val="452883520"/>
        <c:scaling>
          <c:orientation val="minMax"/>
        </c:scaling>
        <c:delete val="1"/>
        <c:axPos val="b"/>
        <c:numFmt formatCode="#,##0_ " sourceLinked="1"/>
        <c:majorTickMark val="out"/>
        <c:minorTickMark val="none"/>
        <c:tickLblPos val="nextTo"/>
        <c:crossAx val="452882944"/>
        <c:crosses val="autoZero"/>
        <c:crossBetween val="midCat"/>
      </c:valAx>
      <c:spPr>
        <a:ln>
          <a:solidFill>
            <a:srgbClr val="7F7F7F"/>
          </a:solidFill>
        </a:ln>
      </c:spPr>
    </c:plotArea>
    <c:legend>
      <c:legendPos val="r"/>
      <c:layout>
        <c:manualLayout>
          <c:xMode val="edge"/>
          <c:yMode val="edge"/>
          <c:x val="0.17252727568078444"/>
          <c:y val="1.2600679816983661E-2"/>
          <c:w val="0.61498862897985707"/>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851207729468598"/>
          <c:y val="7.9407769756184382E-2"/>
          <c:w val="0.77557946859903382"/>
          <c:h val="0.87563143004115229"/>
        </c:manualLayout>
      </c:layout>
      <c:barChart>
        <c:barDir val="bar"/>
        <c:grouping val="clustered"/>
        <c:varyColors val="0"/>
        <c:ser>
          <c:idx val="0"/>
          <c:order val="0"/>
          <c:tx>
            <c:strRef>
              <c:f>市区町村別_年齢調整生活習慣病医療費!$I$3:$I$4</c:f>
              <c:strCache>
                <c:ptCount val="2"/>
                <c:pt idx="0">
                  <c:v>年齢調整後被保険者一人当たりの生活習慣病医療費</c:v>
                </c:pt>
              </c:strCache>
            </c:strRef>
          </c:tx>
          <c:spPr>
            <a:solidFill>
              <a:schemeClr val="accent1">
                <a:lumMod val="75000"/>
              </a:schemeClr>
            </a:solidFill>
            <a:ln>
              <a:noFill/>
            </a:ln>
          </c:spPr>
          <c:invertIfNegative val="0"/>
          <c:dLbls>
            <c:dLbl>
              <c:idx val="34"/>
              <c:layout>
                <c:manualLayout>
                  <c:x val="6.3978714961326543E-3"/>
                  <c:y val="1.6332320927585367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33D-4B1F-A2FA-6E201C904984}"/>
                </c:ext>
              </c:extLst>
            </c:dLbl>
            <c:dLbl>
              <c:idx val="36"/>
              <c:layout>
                <c:manualLayout>
                  <c:x val="3.11782340574580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33D-4B1F-A2FA-6E201C904984}"/>
                </c:ext>
              </c:extLst>
            </c:dLbl>
            <c:dLbl>
              <c:idx val="38"/>
              <c:layout>
                <c:manualLayout>
                  <c:x val="6.2356468114916101E-3"/>
                  <c:y val="-1.024664315532708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33D-4B1F-A2FA-6E201C904984}"/>
                </c:ext>
              </c:extLst>
            </c:dLbl>
            <c:dLbl>
              <c:idx val="43"/>
              <c:layout>
                <c:manualLayout>
                  <c:x val="6.235646811491610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33D-4B1F-A2FA-6E201C904984}"/>
                </c:ext>
              </c:extLst>
            </c:dLbl>
            <c:dLbl>
              <c:idx val="46"/>
              <c:layout>
                <c:manualLayout>
                  <c:x val="3.4423389256433108E-3"/>
                  <c:y val="7.605329584321025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B58-4CAE-8055-A70F3BDCFD89}"/>
                </c:ext>
              </c:extLst>
            </c:dLbl>
            <c:dLbl>
              <c:idx val="48"/>
              <c:layout>
                <c:manualLayout>
                  <c:x val="1.2471293622983106E-2"/>
                  <c:y val="7.5141181768388144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33D-4B1F-A2FA-6E201C904984}"/>
                </c:ext>
              </c:extLst>
            </c:dLbl>
            <c:dLbl>
              <c:idx val="51"/>
              <c:layout>
                <c:manualLayout>
                  <c:x val="9.353470217237414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33D-4B1F-A2FA-6E201C904984}"/>
                </c:ext>
              </c:extLst>
            </c:dLbl>
            <c:dLbl>
              <c:idx val="54"/>
              <c:layout>
                <c:manualLayout>
                  <c:x val="4.67673510861859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33D-4B1F-A2FA-6E201C904984}"/>
                </c:ext>
              </c:extLst>
            </c:dLbl>
            <c:dLbl>
              <c:idx val="55"/>
              <c:layout>
                <c:manualLayout>
                  <c:x val="6.235646811491610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33D-4B1F-A2FA-6E201C904984}"/>
                </c:ext>
              </c:extLst>
            </c:dLbl>
            <c:dLbl>
              <c:idx val="58"/>
              <c:layout>
                <c:manualLayout>
                  <c:x val="9.353470217237414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33D-4B1F-A2FA-6E201C904984}"/>
                </c:ext>
              </c:extLst>
            </c:dLbl>
            <c:dLbl>
              <c:idx val="60"/>
              <c:layout>
                <c:manualLayout>
                  <c:x val="1.403020532585612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33D-4B1F-A2FA-6E201C904984}"/>
                </c:ext>
              </c:extLst>
            </c:dLbl>
            <c:dLbl>
              <c:idx val="61"/>
              <c:layout>
                <c:manualLayout>
                  <c:x val="4.8389256433108039E-3"/>
                  <c:y val="-1.024608152914947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33D-4B1F-A2FA-6E201C904984}"/>
                </c:ext>
              </c:extLst>
            </c:dLbl>
            <c:dLbl>
              <c:idx val="62"/>
              <c:layout>
                <c:manualLayout>
                  <c:x val="7.79455851436451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33D-4B1F-A2FA-6E201C904984}"/>
                </c:ext>
              </c:extLst>
            </c:dLbl>
            <c:dLbl>
              <c:idx val="64"/>
              <c:layout>
                <c:manualLayout>
                  <c:x val="1.7211694628216554E-3"/>
                  <c:y val="1.521065916864205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B58-4CAE-8055-A70F3BDCFD89}"/>
                </c:ext>
              </c:extLst>
            </c:dLbl>
            <c:dLbl>
              <c:idx val="65"/>
              <c:layout>
                <c:manualLayout>
                  <c:x val="9.3534702172374147E-3"/>
                  <c:y val="1.5028236353677629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33D-4B1F-A2FA-6E201C904984}"/>
                </c:ext>
              </c:extLst>
            </c:dLbl>
            <c:dLbl>
              <c:idx val="71"/>
              <c:layout>
                <c:manualLayout>
                  <c:x val="1.721169462821655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B58-4CAE-8055-A70F3BDCFD89}"/>
                </c:ext>
              </c:extLst>
            </c:dLbl>
            <c:dLbl>
              <c:idx val="72"/>
              <c:layout>
                <c:manualLayout>
                  <c:x val="6.3978714961325277E-3"/>
                  <c:y val="2.4498481379970059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33D-4B1F-A2FA-6E201C904984}"/>
                </c:ext>
              </c:extLst>
            </c:dLbl>
            <c:dLbl>
              <c:idx val="73"/>
              <c:layout>
                <c:manualLayout>
                  <c:x val="9.515763201776356E-3"/>
                  <c:y val="2.4498481395180717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33D-4B1F-A2FA-6E201C904984}"/>
                </c:ext>
              </c:extLst>
            </c:dLbl>
            <c:numFmt formatCode="#,##0_ " sourceLinked="0"/>
            <c:spPr>
              <a:noFill/>
              <a:ln>
                <a:noFill/>
              </a:ln>
              <a:effectLst/>
            </c:spPr>
            <c:txPr>
              <a:bodyPr/>
              <a:lstStyle/>
              <a:p>
                <a:pPr>
                  <a:defRPr sz="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市区町村別_年齢調整生活習慣病医療費!$C$5:$C$78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市区町村別_年齢調整生活習慣病医療費!$E$5:$E$78</c:f>
              <c:numCache>
                <c:formatCode>#,##0_ </c:formatCode>
                <c:ptCount val="74"/>
                <c:pt idx="0">
                  <c:v>187452.60471799099</c:v>
                </c:pt>
                <c:pt idx="1">
                  <c:v>187652.49710764899</c:v>
                </c:pt>
                <c:pt idx="2">
                  <c:v>189340.50288196301</c:v>
                </c:pt>
                <c:pt idx="3">
                  <c:v>187638.69517467299</c:v>
                </c:pt>
                <c:pt idx="4">
                  <c:v>186995.792116033</c:v>
                </c:pt>
                <c:pt idx="5">
                  <c:v>188719.488598645</c:v>
                </c:pt>
                <c:pt idx="6">
                  <c:v>188393.22097801499</c:v>
                </c:pt>
                <c:pt idx="7">
                  <c:v>188712.962721213</c:v>
                </c:pt>
                <c:pt idx="8">
                  <c:v>187582.914575217</c:v>
                </c:pt>
                <c:pt idx="9">
                  <c:v>185605.01050953</c:v>
                </c:pt>
                <c:pt idx="10">
                  <c:v>186714.12115923001</c:v>
                </c:pt>
                <c:pt idx="11">
                  <c:v>187612.73537544499</c:v>
                </c:pt>
                <c:pt idx="12">
                  <c:v>189363.92179363401</c:v>
                </c:pt>
                <c:pt idx="13">
                  <c:v>187658.700042874</c:v>
                </c:pt>
                <c:pt idx="14">
                  <c:v>187784.05243830199</c:v>
                </c:pt>
                <c:pt idx="15">
                  <c:v>188134.55095589301</c:v>
                </c:pt>
                <c:pt idx="16">
                  <c:v>188562.93376463099</c:v>
                </c:pt>
                <c:pt idx="17">
                  <c:v>186919.56418523</c:v>
                </c:pt>
                <c:pt idx="18">
                  <c:v>189964.54216635801</c:v>
                </c:pt>
                <c:pt idx="19">
                  <c:v>186990.575802409</c:v>
                </c:pt>
                <c:pt idx="20">
                  <c:v>186248.84517073701</c:v>
                </c:pt>
                <c:pt idx="21">
                  <c:v>187435.50712464401</c:v>
                </c:pt>
                <c:pt idx="22">
                  <c:v>187457.20730034</c:v>
                </c:pt>
                <c:pt idx="23">
                  <c:v>187308.16400895201</c:v>
                </c:pt>
                <c:pt idx="24">
                  <c:v>185861.474018131</c:v>
                </c:pt>
                <c:pt idx="25">
                  <c:v>186209.99624381599</c:v>
                </c:pt>
                <c:pt idx="26">
                  <c:v>187733.619606761</c:v>
                </c:pt>
                <c:pt idx="27">
                  <c:v>186126.93042885599</c:v>
                </c:pt>
                <c:pt idx="28">
                  <c:v>185992.242712593</c:v>
                </c:pt>
                <c:pt idx="29">
                  <c:v>185250.48713173301</c:v>
                </c:pt>
                <c:pt idx="30">
                  <c:v>186972.87414937801</c:v>
                </c:pt>
                <c:pt idx="31">
                  <c:v>186298.184517805</c:v>
                </c:pt>
                <c:pt idx="32">
                  <c:v>186766.084525969</c:v>
                </c:pt>
                <c:pt idx="33">
                  <c:v>187301.59485819901</c:v>
                </c:pt>
                <c:pt idx="34">
                  <c:v>180368.72977970299</c:v>
                </c:pt>
                <c:pt idx="35">
                  <c:v>182903.27635877801</c:v>
                </c:pt>
                <c:pt idx="36">
                  <c:v>181423.67241249399</c:v>
                </c:pt>
                <c:pt idx="37">
                  <c:v>183666.55173998501</c:v>
                </c:pt>
                <c:pt idx="38">
                  <c:v>180270.09367264001</c:v>
                </c:pt>
                <c:pt idx="39">
                  <c:v>189757.15892165501</c:v>
                </c:pt>
                <c:pt idx="40">
                  <c:v>182441.46026611299</c:v>
                </c:pt>
                <c:pt idx="41">
                  <c:v>182811.512572626</c:v>
                </c:pt>
                <c:pt idx="42">
                  <c:v>183700.78599117699</c:v>
                </c:pt>
                <c:pt idx="43">
                  <c:v>180328.28475889101</c:v>
                </c:pt>
                <c:pt idx="44">
                  <c:v>189873.90318010701</c:v>
                </c:pt>
                <c:pt idx="45">
                  <c:v>187102.875887945</c:v>
                </c:pt>
                <c:pt idx="46">
                  <c:v>181781.82441874</c:v>
                </c:pt>
                <c:pt idx="47">
                  <c:v>182864.00250538799</c:v>
                </c:pt>
                <c:pt idx="48">
                  <c:v>179083.03266752799</c:v>
                </c:pt>
                <c:pt idx="49">
                  <c:v>183517.07384330101</c:v>
                </c:pt>
                <c:pt idx="50">
                  <c:v>183947.838611716</c:v>
                </c:pt>
                <c:pt idx="51">
                  <c:v>179730.64808784399</c:v>
                </c:pt>
                <c:pt idx="52">
                  <c:v>184619.28877229299</c:v>
                </c:pt>
                <c:pt idx="53">
                  <c:v>186286.812488795</c:v>
                </c:pt>
                <c:pt idx="54">
                  <c:v>181475.60811927301</c:v>
                </c:pt>
                <c:pt idx="55">
                  <c:v>180063.551110272</c:v>
                </c:pt>
                <c:pt idx="56">
                  <c:v>186973.37599325</c:v>
                </c:pt>
                <c:pt idx="57">
                  <c:v>182878.84341460501</c:v>
                </c:pt>
                <c:pt idx="58">
                  <c:v>179424.383037922</c:v>
                </c:pt>
                <c:pt idx="59">
                  <c:v>183741.818594549</c:v>
                </c:pt>
                <c:pt idx="60">
                  <c:v>178450.17520963401</c:v>
                </c:pt>
                <c:pt idx="61">
                  <c:v>181000.81462843801</c:v>
                </c:pt>
                <c:pt idx="62">
                  <c:v>179933.675845502</c:v>
                </c:pt>
                <c:pt idx="63">
                  <c:v>189683.81987592799</c:v>
                </c:pt>
                <c:pt idx="64">
                  <c:v>181999.50049237101</c:v>
                </c:pt>
                <c:pt idx="65">
                  <c:v>179499.611837376</c:v>
                </c:pt>
                <c:pt idx="66">
                  <c:v>196676.088551327</c:v>
                </c:pt>
                <c:pt idx="67">
                  <c:v>191425.791583204</c:v>
                </c:pt>
                <c:pt idx="68">
                  <c:v>183242.632617336</c:v>
                </c:pt>
                <c:pt idx="69">
                  <c:v>183170.190355459</c:v>
                </c:pt>
                <c:pt idx="70">
                  <c:v>183397.84684565401</c:v>
                </c:pt>
                <c:pt idx="71">
                  <c:v>182429.7207686</c:v>
                </c:pt>
                <c:pt idx="72">
                  <c:v>180657.435224163</c:v>
                </c:pt>
                <c:pt idx="73">
                  <c:v>179587.20810372499</c:v>
                </c:pt>
              </c:numCache>
            </c:numRef>
          </c:val>
          <c:extLst>
            <c:ext xmlns:c16="http://schemas.microsoft.com/office/drawing/2014/chart" uri="{C3380CC4-5D6E-409C-BE32-E72D297353CC}">
              <c16:uniqueId val="{0000001A-03D7-49A7-9530-E68E9ADADFEF}"/>
            </c:ext>
          </c:extLst>
        </c:ser>
        <c:dLbls>
          <c:showLegendKey val="0"/>
          <c:showVal val="0"/>
          <c:showCatName val="0"/>
          <c:showSerName val="0"/>
          <c:showPercent val="0"/>
          <c:showBubbleSize val="0"/>
        </c:dLbls>
        <c:gapWidth val="150"/>
        <c:axId val="452512256"/>
        <c:axId val="452885824"/>
      </c:barChart>
      <c:scatterChart>
        <c:scatterStyle val="lineMarker"/>
        <c:varyColors val="0"/>
        <c:ser>
          <c:idx val="1"/>
          <c:order val="1"/>
          <c:tx>
            <c:strRef>
              <c:f>市区町村別_年齢調整生活習慣病医療費!$B$79:$C$79</c:f>
              <c:strCache>
                <c:ptCount val="1"/>
                <c:pt idx="0">
                  <c:v>広域連合全体</c:v>
                </c:pt>
              </c:strCache>
            </c:strRef>
          </c:tx>
          <c:spPr>
            <a:ln w="28575">
              <a:solidFill>
                <a:srgbClr val="BE4B48"/>
              </a:solidFill>
            </a:ln>
          </c:spPr>
          <c:marker>
            <c:symbol val="none"/>
          </c:marker>
          <c:dLbls>
            <c:dLbl>
              <c:idx val="0"/>
              <c:layout>
                <c:manualLayout>
                  <c:x val="-0.13917309361899066"/>
                  <c:y val="-0.85860488128817614"/>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BBAC-4A20-A347-122298BB063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市区町村別_年齢調整生活習慣病医療費!$I$5:$I$78</c:f>
              <c:numCache>
                <c:formatCode>#,##0_ </c:formatCode>
                <c:ptCount val="74"/>
                <c:pt idx="0">
                  <c:v>184001.631977718</c:v>
                </c:pt>
                <c:pt idx="1">
                  <c:v>184001.631977718</c:v>
                </c:pt>
                <c:pt idx="2">
                  <c:v>184001.631977718</c:v>
                </c:pt>
                <c:pt idx="3">
                  <c:v>184001.631977718</c:v>
                </c:pt>
                <c:pt idx="4">
                  <c:v>184001.631977718</c:v>
                </c:pt>
                <c:pt idx="5">
                  <c:v>184001.631977718</c:v>
                </c:pt>
                <c:pt idx="6">
                  <c:v>184001.631977718</c:v>
                </c:pt>
                <c:pt idx="7">
                  <c:v>184001.631977718</c:v>
                </c:pt>
                <c:pt idx="8">
                  <c:v>184001.631977718</c:v>
                </c:pt>
                <c:pt idx="9">
                  <c:v>184001.631977718</c:v>
                </c:pt>
                <c:pt idx="10">
                  <c:v>184001.631977718</c:v>
                </c:pt>
                <c:pt idx="11">
                  <c:v>184001.631977718</c:v>
                </c:pt>
                <c:pt idx="12">
                  <c:v>184001.631977718</c:v>
                </c:pt>
                <c:pt idx="13">
                  <c:v>184001.631977718</c:v>
                </c:pt>
                <c:pt idx="14">
                  <c:v>184001.631977718</c:v>
                </c:pt>
                <c:pt idx="15">
                  <c:v>184001.631977718</c:v>
                </c:pt>
                <c:pt idx="16">
                  <c:v>184001.631977718</c:v>
                </c:pt>
                <c:pt idx="17">
                  <c:v>184001.631977718</c:v>
                </c:pt>
                <c:pt idx="18">
                  <c:v>184001.631977718</c:v>
                </c:pt>
                <c:pt idx="19">
                  <c:v>184001.631977718</c:v>
                </c:pt>
                <c:pt idx="20">
                  <c:v>184001.631977718</c:v>
                </c:pt>
                <c:pt idx="21">
                  <c:v>184001.631977718</c:v>
                </c:pt>
                <c:pt idx="22">
                  <c:v>184001.631977718</c:v>
                </c:pt>
                <c:pt idx="23">
                  <c:v>184001.631977718</c:v>
                </c:pt>
                <c:pt idx="24">
                  <c:v>184001.631977718</c:v>
                </c:pt>
                <c:pt idx="25">
                  <c:v>184001.631977718</c:v>
                </c:pt>
                <c:pt idx="26">
                  <c:v>184001.631977718</c:v>
                </c:pt>
                <c:pt idx="27">
                  <c:v>184001.631977718</c:v>
                </c:pt>
                <c:pt idx="28">
                  <c:v>184001.631977718</c:v>
                </c:pt>
                <c:pt idx="29">
                  <c:v>184001.631977718</c:v>
                </c:pt>
                <c:pt idx="30">
                  <c:v>184001.631977718</c:v>
                </c:pt>
                <c:pt idx="31">
                  <c:v>184001.631977718</c:v>
                </c:pt>
                <c:pt idx="32">
                  <c:v>184001.631977718</c:v>
                </c:pt>
                <c:pt idx="33">
                  <c:v>184001.631977718</c:v>
                </c:pt>
                <c:pt idx="34">
                  <c:v>184001.631977718</c:v>
                </c:pt>
                <c:pt idx="35">
                  <c:v>184001.631977718</c:v>
                </c:pt>
                <c:pt idx="36">
                  <c:v>184001.631977718</c:v>
                </c:pt>
                <c:pt idx="37">
                  <c:v>184001.631977718</c:v>
                </c:pt>
                <c:pt idx="38">
                  <c:v>184001.631977718</c:v>
                </c:pt>
                <c:pt idx="39">
                  <c:v>184001.631977718</c:v>
                </c:pt>
                <c:pt idx="40">
                  <c:v>184001.631977718</c:v>
                </c:pt>
                <c:pt idx="41">
                  <c:v>184001.631977718</c:v>
                </c:pt>
                <c:pt idx="42">
                  <c:v>184001.631977718</c:v>
                </c:pt>
                <c:pt idx="43">
                  <c:v>184001.631977718</c:v>
                </c:pt>
                <c:pt idx="44">
                  <c:v>184001.631977718</c:v>
                </c:pt>
                <c:pt idx="45">
                  <c:v>184001.631977718</c:v>
                </c:pt>
                <c:pt idx="46">
                  <c:v>184001.631977718</c:v>
                </c:pt>
                <c:pt idx="47">
                  <c:v>184001.631977718</c:v>
                </c:pt>
                <c:pt idx="48">
                  <c:v>184001.631977718</c:v>
                </c:pt>
                <c:pt idx="49">
                  <c:v>184001.631977718</c:v>
                </c:pt>
                <c:pt idx="50">
                  <c:v>184001.631977718</c:v>
                </c:pt>
                <c:pt idx="51">
                  <c:v>184001.631977718</c:v>
                </c:pt>
                <c:pt idx="52">
                  <c:v>184001.631977718</c:v>
                </c:pt>
                <c:pt idx="53">
                  <c:v>184001.631977718</c:v>
                </c:pt>
                <c:pt idx="54">
                  <c:v>184001.631977718</c:v>
                </c:pt>
                <c:pt idx="55">
                  <c:v>184001.631977718</c:v>
                </c:pt>
                <c:pt idx="56">
                  <c:v>184001.631977718</c:v>
                </c:pt>
                <c:pt idx="57">
                  <c:v>184001.631977718</c:v>
                </c:pt>
                <c:pt idx="58">
                  <c:v>184001.631977718</c:v>
                </c:pt>
                <c:pt idx="59">
                  <c:v>184001.631977718</c:v>
                </c:pt>
                <c:pt idx="60">
                  <c:v>184001.631977718</c:v>
                </c:pt>
                <c:pt idx="61">
                  <c:v>184001.631977718</c:v>
                </c:pt>
                <c:pt idx="62">
                  <c:v>184001.631977718</c:v>
                </c:pt>
                <c:pt idx="63">
                  <c:v>184001.631977718</c:v>
                </c:pt>
                <c:pt idx="64">
                  <c:v>184001.631977718</c:v>
                </c:pt>
                <c:pt idx="65">
                  <c:v>184001.631977718</c:v>
                </c:pt>
                <c:pt idx="66">
                  <c:v>184001.631977718</c:v>
                </c:pt>
                <c:pt idx="67">
                  <c:v>184001.631977718</c:v>
                </c:pt>
                <c:pt idx="68">
                  <c:v>184001.631977718</c:v>
                </c:pt>
                <c:pt idx="69">
                  <c:v>184001.631977718</c:v>
                </c:pt>
                <c:pt idx="70">
                  <c:v>184001.631977718</c:v>
                </c:pt>
                <c:pt idx="71">
                  <c:v>184001.631977718</c:v>
                </c:pt>
                <c:pt idx="72">
                  <c:v>184001.631977718</c:v>
                </c:pt>
                <c:pt idx="73">
                  <c:v>184001.631977718</c:v>
                </c:pt>
              </c:numCache>
            </c:numRef>
          </c:xVal>
          <c:yVal>
            <c:numRef>
              <c:f>市区町村別_年齢調整生活習慣病医療費!$J$5:$J$78</c:f>
              <c:numCache>
                <c:formatCode>#,##0_ </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1B-03D7-49A7-9530-E68E9ADADFEF}"/>
            </c:ext>
          </c:extLst>
        </c:ser>
        <c:dLbls>
          <c:showLegendKey val="0"/>
          <c:showVal val="0"/>
          <c:showCatName val="0"/>
          <c:showSerName val="0"/>
          <c:showPercent val="0"/>
          <c:showBubbleSize val="0"/>
        </c:dLbls>
        <c:axId val="453427776"/>
        <c:axId val="453427200"/>
      </c:scatterChart>
      <c:catAx>
        <c:axId val="452512256"/>
        <c:scaling>
          <c:orientation val="maxMin"/>
        </c:scaling>
        <c:delete val="0"/>
        <c:axPos val="l"/>
        <c:numFmt formatCode="General" sourceLinked="0"/>
        <c:majorTickMark val="none"/>
        <c:minorTickMark val="none"/>
        <c:tickLblPos val="nextTo"/>
        <c:spPr>
          <a:ln>
            <a:solidFill>
              <a:srgbClr val="7F7F7F"/>
            </a:solidFill>
          </a:ln>
        </c:spPr>
        <c:crossAx val="452885824"/>
        <c:crosses val="autoZero"/>
        <c:auto val="1"/>
        <c:lblAlgn val="ctr"/>
        <c:lblOffset val="100"/>
        <c:noMultiLvlLbl val="0"/>
      </c:catAx>
      <c:valAx>
        <c:axId val="452885824"/>
        <c:scaling>
          <c:orientation val="minMax"/>
          <c:min val="0"/>
        </c:scaling>
        <c:delete val="0"/>
        <c:axPos val="t"/>
        <c:majorGridlines>
          <c:spPr>
            <a:ln>
              <a:solidFill>
                <a:srgbClr val="D9D9D9"/>
              </a:solidFill>
            </a:ln>
          </c:spPr>
        </c:majorGridlines>
        <c:title>
          <c:tx>
            <c:rich>
              <a:bodyPr/>
              <a:lstStyle/>
              <a:p>
                <a:pPr>
                  <a:defRPr/>
                </a:pPr>
                <a:r>
                  <a:rPr lang="en-US"/>
                  <a:t>(</a:t>
                </a:r>
                <a:r>
                  <a:rPr lang="ja-JP"/>
                  <a:t>円</a:t>
                </a:r>
                <a:r>
                  <a:rPr lang="en-US"/>
                  <a:t>)</a:t>
                </a:r>
                <a:endParaRPr lang="ja-JP"/>
              </a:p>
            </c:rich>
          </c:tx>
          <c:layout>
            <c:manualLayout>
              <c:xMode val="edge"/>
              <c:yMode val="edge"/>
              <c:x val="0.89287530592266273"/>
              <c:y val="2.6406651877572015E-2"/>
            </c:manualLayout>
          </c:layout>
          <c:overlay val="0"/>
        </c:title>
        <c:numFmt formatCode="#,##0_ " sourceLinked="0"/>
        <c:majorTickMark val="out"/>
        <c:minorTickMark val="none"/>
        <c:tickLblPos val="nextTo"/>
        <c:spPr>
          <a:ln>
            <a:solidFill>
              <a:srgbClr val="7F7F7F"/>
            </a:solidFill>
          </a:ln>
        </c:spPr>
        <c:crossAx val="452512256"/>
        <c:crosses val="autoZero"/>
        <c:crossBetween val="between"/>
      </c:valAx>
      <c:valAx>
        <c:axId val="453427200"/>
        <c:scaling>
          <c:orientation val="minMax"/>
          <c:max val="50"/>
          <c:min val="0"/>
        </c:scaling>
        <c:delete val="1"/>
        <c:axPos val="r"/>
        <c:numFmt formatCode="#,##0_ " sourceLinked="1"/>
        <c:majorTickMark val="out"/>
        <c:minorTickMark val="none"/>
        <c:tickLblPos val="nextTo"/>
        <c:crossAx val="453427776"/>
        <c:crosses val="max"/>
        <c:crossBetween val="midCat"/>
      </c:valAx>
      <c:valAx>
        <c:axId val="453427776"/>
        <c:scaling>
          <c:orientation val="minMax"/>
        </c:scaling>
        <c:delete val="1"/>
        <c:axPos val="b"/>
        <c:numFmt formatCode="#,##0_ " sourceLinked="1"/>
        <c:majorTickMark val="out"/>
        <c:minorTickMark val="none"/>
        <c:tickLblPos val="nextTo"/>
        <c:crossAx val="453427200"/>
        <c:crosses val="autoZero"/>
        <c:crossBetween val="midCat"/>
      </c:valAx>
      <c:spPr>
        <a:ln>
          <a:solidFill>
            <a:srgbClr val="7F7F7F"/>
          </a:solidFill>
        </a:ln>
      </c:spPr>
    </c:plotArea>
    <c:legend>
      <c:legendPos val="r"/>
      <c:layout>
        <c:manualLayout>
          <c:xMode val="edge"/>
          <c:yMode val="edge"/>
          <c:x val="0.17252727568078444"/>
          <c:y val="1.2600679816983661E-2"/>
          <c:w val="0.61498862897985707"/>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311352657004831"/>
          <c:y val="7.9407769756184382E-2"/>
          <c:w val="0.77097801932367138"/>
          <c:h val="0.87665211869855963"/>
        </c:manualLayout>
      </c:layout>
      <c:barChart>
        <c:barDir val="bar"/>
        <c:grouping val="clustered"/>
        <c:varyColors val="0"/>
        <c:ser>
          <c:idx val="0"/>
          <c:order val="0"/>
          <c:tx>
            <c:strRef>
              <c:f>市区町村別_年齢調整生活習慣病医療費!$H$3:$H$4</c:f>
              <c:strCache>
                <c:ptCount val="2"/>
                <c:pt idx="0">
                  <c:v>年齢調整前被保険者一人当たりの生活習慣病医療費</c:v>
                </c:pt>
              </c:strCache>
            </c:strRef>
          </c:tx>
          <c:spPr>
            <a:solidFill>
              <a:schemeClr val="accent4">
                <a:lumMod val="60000"/>
                <a:lumOff val="40000"/>
              </a:schemeClr>
            </a:solidFill>
            <a:ln>
              <a:noFill/>
            </a:ln>
          </c:spPr>
          <c:invertIfNegative val="0"/>
          <c:dLbls>
            <c:dLbl>
              <c:idx val="7"/>
              <c:layout>
                <c:manualLayout>
                  <c:x val="2.9495647650102656E-2"/>
                  <c:y val="1.8785295442097036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C1C-47CB-AF81-ADB27C28DF89}"/>
                </c:ext>
              </c:extLst>
            </c:dLbl>
            <c:dLbl>
              <c:idx val="9"/>
              <c:layout>
                <c:manualLayout>
                  <c:x val="3.104805015800165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C1C-47CB-AF81-ADB27C28DF89}"/>
                </c:ext>
              </c:extLst>
            </c:dLbl>
            <c:dLbl>
              <c:idx val="10"/>
              <c:layout>
                <c:manualLayout>
                  <c:x val="4.65720752370041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C1C-47CB-AF81-ADB27C28DF89}"/>
                </c:ext>
              </c:extLst>
            </c:dLbl>
            <c:dLbl>
              <c:idx val="11"/>
              <c:layout>
                <c:manualLayout>
                  <c:x val="1.5524025079000259E-3"/>
                  <c:y val="3.7570590884194072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C1C-47CB-AF81-ADB27C28DF89}"/>
                </c:ext>
              </c:extLst>
            </c:dLbl>
            <c:dLbl>
              <c:idx val="13"/>
              <c:layout>
                <c:manualLayout>
                  <c:x val="3.104805015800279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C1C-47CB-AF81-ADB27C28DF89}"/>
                </c:ext>
              </c:extLst>
            </c:dLbl>
            <c:dLbl>
              <c:idx val="14"/>
              <c:layout>
                <c:manualLayout>
                  <c:x val="4.657207523700305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C1C-47CB-AF81-ADB27C28DF89}"/>
                </c:ext>
              </c:extLst>
            </c:dLbl>
            <c:dLbl>
              <c:idx val="15"/>
              <c:layout>
                <c:manualLayout>
                  <c:x val="2.794324514220240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C1C-47CB-AF81-ADB27C28DF89}"/>
                </c:ext>
              </c:extLst>
            </c:dLbl>
            <c:dLbl>
              <c:idx val="26"/>
              <c:layout>
                <c:manualLayout>
                  <c:x val="7.7620125395006989E-3"/>
                  <c:y val="-1.024664315532708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C1C-47CB-AF81-ADB27C28DF89}"/>
                </c:ext>
              </c:extLst>
            </c:dLbl>
            <c:dLbl>
              <c:idx val="27"/>
              <c:layout>
                <c:manualLayout>
                  <c:x val="7.762012539500584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C1C-47CB-AF81-ADB27C28DF89}"/>
                </c:ext>
              </c:extLst>
            </c:dLbl>
            <c:dLbl>
              <c:idx val="28"/>
              <c:layout>
                <c:manualLayout>
                  <c:x val="1.0866817555300978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C1C-47CB-AF81-ADB27C28DF89}"/>
                </c:ext>
              </c:extLst>
            </c:dLbl>
            <c:dLbl>
              <c:idx val="29"/>
              <c:layout>
                <c:manualLayout>
                  <c:x val="2.639084263430237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C1C-47CB-AF81-ADB27C28DF89}"/>
                </c:ext>
              </c:extLst>
            </c:dLbl>
            <c:dLbl>
              <c:idx val="30"/>
              <c:layout>
                <c:manualLayout>
                  <c:x val="1.8628830094801676E-2"/>
                  <c:y val="-1.024664315532708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C1C-47CB-AF81-ADB27C28DF89}"/>
                </c:ext>
              </c:extLst>
            </c:dLbl>
            <c:dLbl>
              <c:idx val="31"/>
              <c:layout>
                <c:manualLayout>
                  <c:x val="1.0866817555300978E-2"/>
                  <c:y val="-1.024664315532708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FC1C-47CB-AF81-ADB27C28DF89}"/>
                </c:ext>
              </c:extLst>
            </c:dLbl>
            <c:dLbl>
              <c:idx val="34"/>
              <c:layout>
                <c:manualLayout>
                  <c:x val="3.8835731022777202E-2"/>
                  <c:y val="-1.024551091123001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FC1C-47CB-AF81-ADB27C28DF89}"/>
                </c:ext>
              </c:extLst>
            </c:dLbl>
            <c:dLbl>
              <c:idx val="35"/>
              <c:layout>
                <c:manualLayout>
                  <c:x val="3.7257717594633075E-2"/>
                  <c:y val="3.8463814426889163E-5"/>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FC1C-47CB-AF81-ADB27C28DF89}"/>
                </c:ext>
              </c:extLst>
            </c:dLbl>
            <c:dLbl>
              <c:idx val="36"/>
              <c:layout>
                <c:manualLayout>
                  <c:x val="4.0388152848216743E-2"/>
                  <c:y val="1.024797654036070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FC1C-47CB-AF81-ADB27C28DF89}"/>
                </c:ext>
              </c:extLst>
            </c:dLbl>
            <c:dLbl>
              <c:idx val="37"/>
              <c:layout>
                <c:manualLayout>
                  <c:x val="1.0317884265023388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C9D-4F1B-AAB0-6D8DCB281522}"/>
                </c:ext>
              </c:extLst>
            </c:dLbl>
            <c:dLbl>
              <c:idx val="38"/>
              <c:layout>
                <c:manualLayout>
                  <c:x val="3.8668505470712849E-2"/>
                  <c:y val="4.1093818832146546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FC1C-47CB-AF81-ADB27C28DF89}"/>
                </c:ext>
              </c:extLst>
            </c:dLbl>
            <c:dLbl>
              <c:idx val="41"/>
              <c:layout>
                <c:manualLayout>
                  <c:x val="4.1940574673656292E-2"/>
                  <c:y val="8.2187637664293094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FC1C-47CB-AF81-ADB27C28DF89}"/>
                </c:ext>
              </c:extLst>
            </c:dLbl>
            <c:dLbl>
              <c:idx val="42"/>
              <c:layout>
                <c:manualLayout>
                  <c:x val="3.3123170563928855E-2"/>
                  <c:y val="5.2201478062475755E-4"/>
                </c:manualLayout>
              </c:layout>
              <c:dLblPos val="outEnd"/>
              <c:showLegendKey val="0"/>
              <c:showVal val="1"/>
              <c:showCatName val="0"/>
              <c:showSerName val="0"/>
              <c:showPercent val="0"/>
              <c:showBubbleSize val="0"/>
              <c:extLst>
                <c:ext xmlns:c15="http://schemas.microsoft.com/office/drawing/2012/chart" uri="{CE6537A1-D6FC-4f65-9D91-7224C49458BB}">
                  <c15:layout>
                    <c:manualLayout>
                      <c:w val="6.5852717985419404E-2"/>
                      <c:h val="1.4774296309446317E-2"/>
                    </c:manualLayout>
                  </c15:layout>
                </c:ext>
                <c:ext xmlns:c16="http://schemas.microsoft.com/office/drawing/2014/chart" uri="{C3380CC4-5D6E-409C-BE32-E72D297353CC}">
                  <c16:uniqueId val="{00000013-FC1C-47CB-AF81-ADB27C28DF89}"/>
                </c:ext>
              </c:extLst>
            </c:dLbl>
            <c:dLbl>
              <c:idx val="43"/>
              <c:layout>
                <c:manualLayout>
                  <c:x val="-8.0929948228527695E-3"/>
                  <c:y val="2.4656291306942249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FC1C-47CB-AF81-ADB27C28DF89}"/>
                </c:ext>
              </c:extLst>
            </c:dLbl>
            <c:dLbl>
              <c:idx val="45"/>
              <c:layout>
                <c:manualLayout>
                  <c:x val="3.4152855173803072E-2"/>
                  <c:y val="-1.024664315532708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FC1C-47CB-AF81-ADB27C28DF89}"/>
                </c:ext>
              </c:extLst>
            </c:dLbl>
            <c:dLbl>
              <c:idx val="46"/>
              <c:layout>
                <c:manualLayout>
                  <c:x val="2.794324514220251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FC1C-47CB-AF81-ADB27C28DF89}"/>
                </c:ext>
              </c:extLst>
            </c:dLbl>
            <c:dLbl>
              <c:idx val="47"/>
              <c:layout>
                <c:manualLayout>
                  <c:x val="2.483844012640223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FC1C-47CB-AF81-ADB27C28DF89}"/>
                </c:ext>
              </c:extLst>
            </c:dLbl>
            <c:dLbl>
              <c:idx val="49"/>
              <c:layout>
                <c:manualLayout>
                  <c:x val="6.209610031600558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FC1C-47CB-AF81-ADB27C28DF89}"/>
                </c:ext>
              </c:extLst>
            </c:dLbl>
            <c:dLbl>
              <c:idx val="50"/>
              <c:layout>
                <c:manualLayout>
                  <c:x val="1.707642758690153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FC1C-47CB-AF81-ADB27C28DF89}"/>
                </c:ext>
              </c:extLst>
            </c:dLbl>
            <c:dLbl>
              <c:idx val="51"/>
              <c:layout>
                <c:manualLayout>
                  <c:x val="3.8835731022777202E-2"/>
                  <c:y val="2.4656291306942249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FC1C-47CB-AF81-ADB27C28DF89}"/>
                </c:ext>
              </c:extLst>
            </c:dLbl>
            <c:dLbl>
              <c:idx val="52"/>
              <c:layout>
                <c:manualLayout>
                  <c:x val="7.9291992739566261E-3"/>
                  <c:y val="8.2187637664293094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FC1C-47CB-AF81-ADB27C28DF89}"/>
                </c:ext>
              </c:extLst>
            </c:dLbl>
            <c:dLbl>
              <c:idx val="53"/>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FC1C-47CB-AF81-ADB27C28DF89}"/>
                </c:ext>
              </c:extLst>
            </c:dLbl>
            <c:dLbl>
              <c:idx val="54"/>
              <c:layout>
                <c:manualLayout>
                  <c:x val="-3.1048050158002795E-3"/>
                  <c:y val="1.5028236353677629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FC1C-47CB-AF81-ADB27C28DF89}"/>
                </c:ext>
              </c:extLst>
            </c:dLbl>
            <c:dLbl>
              <c:idx val="55"/>
              <c:layout>
                <c:manualLayout>
                  <c:x val="2.639084263430237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FC1C-47CB-AF81-ADB27C28DF89}"/>
                </c:ext>
              </c:extLst>
            </c:dLbl>
            <c:dLbl>
              <c:idx val="56"/>
              <c:layout>
                <c:manualLayout>
                  <c:x val="-1.552402507900253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FC1C-47CB-AF81-ADB27C28DF89}"/>
                </c:ext>
              </c:extLst>
            </c:dLbl>
            <c:dLbl>
              <c:idx val="57"/>
              <c:layout>
                <c:manualLayout>
                  <c:x val="3.7257660189603241E-2"/>
                  <c:y val="1.6136445913900926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FC1C-47CB-AF81-ADB27C28DF89}"/>
                </c:ext>
              </c:extLst>
            </c:dLbl>
            <c:dLbl>
              <c:idx val="58"/>
              <c:layout>
                <c:manualLayout>
                  <c:x val="2.9495647650102656E-2"/>
                  <c:y val="8.0682229569504631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FC1C-47CB-AF81-ADB27C28DF89}"/>
                </c:ext>
              </c:extLst>
            </c:dLbl>
            <c:dLbl>
              <c:idx val="60"/>
              <c:layout>
                <c:manualLayout>
                  <c:x val="3.104805015800165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FC1C-47CB-AF81-ADB27C28DF89}"/>
                </c:ext>
              </c:extLst>
            </c:dLbl>
            <c:dLbl>
              <c:idx val="64"/>
              <c:layout>
                <c:manualLayout>
                  <c:x val="-8.2637857833909052E-3"/>
                  <c:y val="1.6437527532858619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FC1C-47CB-AF81-ADB27C28DF89}"/>
                </c:ext>
              </c:extLst>
            </c:dLbl>
            <c:dLbl>
              <c:idx val="65"/>
              <c:layout>
                <c:manualLayout>
                  <c:x val="-3.1048050158002795E-3"/>
                  <c:y val="1.5028236353677629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FC1C-47CB-AF81-ADB27C28DF89}"/>
                </c:ext>
              </c:extLst>
            </c:dLbl>
            <c:dLbl>
              <c:idx val="66"/>
              <c:layout>
                <c:manualLayout>
                  <c:x val="1.3971622571101258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FC1C-47CB-AF81-ADB27C28DF89}"/>
                </c:ext>
              </c:extLst>
            </c:dLbl>
            <c:dLbl>
              <c:idx val="67"/>
              <c:layout>
                <c:manualLayout>
                  <c:x val="6.2096100316005589E-3"/>
                  <c:y val="1.5028236353677629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FC1C-47CB-AF81-ADB27C28DF89}"/>
                </c:ext>
              </c:extLst>
            </c:dLbl>
            <c:dLbl>
              <c:idx val="68"/>
              <c:layout>
                <c:manualLayout>
                  <c:x val="-3.439294755007921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9D-4F1B-AAB0-6D8DCB281522}"/>
                </c:ext>
              </c:extLst>
            </c:dLbl>
            <c:dLbl>
              <c:idx val="69"/>
              <c:layout>
                <c:manualLayout>
                  <c:x val="1.0866817555300978E-2"/>
                  <c:y val="-1.024664315532708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FC1C-47CB-AF81-ADB27C28DF89}"/>
                </c:ext>
              </c:extLst>
            </c:dLbl>
            <c:dLbl>
              <c:idx val="70"/>
              <c:layout>
                <c:manualLayout>
                  <c:x val="2.9495647650102656E-2"/>
                  <c:y val="-2.049328631065417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FC1C-47CB-AF81-ADB27C28DF89}"/>
                </c:ext>
              </c:extLst>
            </c:dLbl>
            <c:dLbl>
              <c:idx val="72"/>
              <c:layout>
                <c:manualLayout>
                  <c:x val="-4.657207523700419E-3"/>
                  <c:y val="-1.024664315532708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FC1C-47CB-AF81-ADB27C28DF89}"/>
                </c:ext>
              </c:extLst>
            </c:dLbl>
            <c:numFmt formatCode="#,##0_ " sourceLinked="0"/>
            <c:spPr>
              <a:noFill/>
              <a:ln>
                <a:noFill/>
              </a:ln>
              <a:effectLst/>
            </c:spPr>
            <c:txPr>
              <a:bodyPr/>
              <a:lstStyle/>
              <a:p>
                <a:pPr>
                  <a:defRPr sz="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市区町村別_年齢調整生活習慣病医療費!$C$5:$C$78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市区町村別_年齢調整生活習慣病医療費!$D$5:$D$78</c:f>
              <c:numCache>
                <c:formatCode>#,##0_ </c:formatCode>
                <c:ptCount val="74"/>
                <c:pt idx="0">
                  <c:v>195242.04449664999</c:v>
                </c:pt>
                <c:pt idx="1">
                  <c:v>182810.77108523101</c:v>
                </c:pt>
                <c:pt idx="2">
                  <c:v>188199.04971724801</c:v>
                </c:pt>
                <c:pt idx="3">
                  <c:v>203604.36021998199</c:v>
                </c:pt>
                <c:pt idx="4">
                  <c:v>185574.931141662</c:v>
                </c:pt>
                <c:pt idx="5">
                  <c:v>193557.563750103</c:v>
                </c:pt>
                <c:pt idx="6">
                  <c:v>207996.35226850101</c:v>
                </c:pt>
                <c:pt idx="7">
                  <c:v>172853.77434240899</c:v>
                </c:pt>
                <c:pt idx="8">
                  <c:v>204707.76286995501</c:v>
                </c:pt>
                <c:pt idx="9">
                  <c:v>181128.356559901</c:v>
                </c:pt>
                <c:pt idx="10">
                  <c:v>180884.15268969801</c:v>
                </c:pt>
                <c:pt idx="11">
                  <c:v>183515.200136031</c:v>
                </c:pt>
                <c:pt idx="12">
                  <c:v>198729.068805093</c:v>
                </c:pt>
                <c:pt idx="13">
                  <c:v>181106.56178824799</c:v>
                </c:pt>
                <c:pt idx="14">
                  <c:v>181093.13534542799</c:v>
                </c:pt>
                <c:pt idx="15">
                  <c:v>173425.12462836</c:v>
                </c:pt>
                <c:pt idx="16">
                  <c:v>193967.34001624401</c:v>
                </c:pt>
                <c:pt idx="17">
                  <c:v>195568.33419995301</c:v>
                </c:pt>
                <c:pt idx="18">
                  <c:v>193538.728033188</c:v>
                </c:pt>
                <c:pt idx="19">
                  <c:v>191055.72422810501</c:v>
                </c:pt>
                <c:pt idx="20">
                  <c:v>195340.634262126</c:v>
                </c:pt>
                <c:pt idx="21">
                  <c:v>207643.94589783699</c:v>
                </c:pt>
                <c:pt idx="22">
                  <c:v>194552.976489386</c:v>
                </c:pt>
                <c:pt idx="23">
                  <c:v>184588.09660952399</c:v>
                </c:pt>
                <c:pt idx="24">
                  <c:v>182562.071232274</c:v>
                </c:pt>
                <c:pt idx="25">
                  <c:v>182324.31278285</c:v>
                </c:pt>
                <c:pt idx="26">
                  <c:v>179944.18651047899</c:v>
                </c:pt>
                <c:pt idx="27">
                  <c:v>179738.900809249</c:v>
                </c:pt>
                <c:pt idx="28">
                  <c:v>178836.81804723799</c:v>
                </c:pt>
                <c:pt idx="29">
                  <c:v>173801.24209427199</c:v>
                </c:pt>
                <c:pt idx="30">
                  <c:v>176021.09853021201</c:v>
                </c:pt>
                <c:pt idx="31">
                  <c:v>178597.28617435301</c:v>
                </c:pt>
                <c:pt idx="32">
                  <c:v>201025.319703799</c:v>
                </c:pt>
                <c:pt idx="33">
                  <c:v>190226.01821203501</c:v>
                </c:pt>
                <c:pt idx="34">
                  <c:v>169916.58721734301</c:v>
                </c:pt>
                <c:pt idx="35">
                  <c:v>170712.38830052299</c:v>
                </c:pt>
                <c:pt idx="36">
                  <c:v>169066.205767684</c:v>
                </c:pt>
                <c:pt idx="37">
                  <c:v>179054.35298116101</c:v>
                </c:pt>
                <c:pt idx="38">
                  <c:v>169541.24127116901</c:v>
                </c:pt>
                <c:pt idx="39">
                  <c:v>183664.15402244299</c:v>
                </c:pt>
                <c:pt idx="40">
                  <c:v>187121.18379861899</c:v>
                </c:pt>
                <c:pt idx="41">
                  <c:v>169045.38359538399</c:v>
                </c:pt>
                <c:pt idx="42">
                  <c:v>170599.133636238</c:v>
                </c:pt>
                <c:pt idx="43">
                  <c:v>167897.25494425601</c:v>
                </c:pt>
                <c:pt idx="44">
                  <c:v>188921.654609586</c:v>
                </c:pt>
                <c:pt idx="45">
                  <c:v>171358.75294375399</c:v>
                </c:pt>
                <c:pt idx="46">
                  <c:v>173292.60265098899</c:v>
                </c:pt>
                <c:pt idx="47">
                  <c:v>173956.04656713401</c:v>
                </c:pt>
                <c:pt idx="48">
                  <c:v>162214.46696606799</c:v>
                </c:pt>
                <c:pt idx="49">
                  <c:v>180580.19376617501</c:v>
                </c:pt>
                <c:pt idx="50">
                  <c:v>176965.39009024299</c:v>
                </c:pt>
                <c:pt idx="51">
                  <c:v>169799.99439834</c:v>
                </c:pt>
                <c:pt idx="52">
                  <c:v>179688.901427787</c:v>
                </c:pt>
                <c:pt idx="53">
                  <c:v>159491.01402478799</c:v>
                </c:pt>
                <c:pt idx="54">
                  <c:v>186698.570766024</c:v>
                </c:pt>
                <c:pt idx="55">
                  <c:v>174028.16851459999</c:v>
                </c:pt>
                <c:pt idx="56">
                  <c:v>187354.331183526</c:v>
                </c:pt>
                <c:pt idx="57">
                  <c:v>170062.752485865</c:v>
                </c:pt>
                <c:pt idx="58">
                  <c:v>172372.602788547</c:v>
                </c:pt>
                <c:pt idx="59">
                  <c:v>190652.41768678799</c:v>
                </c:pt>
                <c:pt idx="60">
                  <c:v>180674.041871316</c:v>
                </c:pt>
                <c:pt idx="61">
                  <c:v>160603.83581472299</c:v>
                </c:pt>
                <c:pt idx="62">
                  <c:v>181832.769760614</c:v>
                </c:pt>
                <c:pt idx="63">
                  <c:v>188007.69982884001</c:v>
                </c:pt>
                <c:pt idx="64">
                  <c:v>166947.882731102</c:v>
                </c:pt>
                <c:pt idx="65">
                  <c:v>143845.465528562</c:v>
                </c:pt>
                <c:pt idx="66">
                  <c:v>177620.92795389</c:v>
                </c:pt>
                <c:pt idx="67">
                  <c:v>179761.49822946201</c:v>
                </c:pt>
                <c:pt idx="68">
                  <c:v>165619.405783133</c:v>
                </c:pt>
                <c:pt idx="69">
                  <c:v>179459.11888701501</c:v>
                </c:pt>
                <c:pt idx="70">
                  <c:v>172941.764638016</c:v>
                </c:pt>
                <c:pt idx="71">
                  <c:v>144992.146757679</c:v>
                </c:pt>
                <c:pt idx="72">
                  <c:v>158929.120744121</c:v>
                </c:pt>
                <c:pt idx="73">
                  <c:v>206828.07303807299</c:v>
                </c:pt>
              </c:numCache>
            </c:numRef>
          </c:val>
          <c:extLst>
            <c:ext xmlns:c16="http://schemas.microsoft.com/office/drawing/2014/chart" uri="{C3380CC4-5D6E-409C-BE32-E72D297353CC}">
              <c16:uniqueId val="{0000001A-03D7-49A7-9530-E68E9ADADFEF}"/>
            </c:ext>
          </c:extLst>
        </c:ser>
        <c:dLbls>
          <c:showLegendKey val="0"/>
          <c:showVal val="0"/>
          <c:showCatName val="0"/>
          <c:showSerName val="0"/>
          <c:showPercent val="0"/>
          <c:showBubbleSize val="0"/>
        </c:dLbls>
        <c:gapWidth val="150"/>
        <c:axId val="453087744"/>
        <c:axId val="453430080"/>
      </c:barChart>
      <c:scatterChart>
        <c:scatterStyle val="lineMarker"/>
        <c:varyColors val="0"/>
        <c:ser>
          <c:idx val="1"/>
          <c:order val="1"/>
          <c:tx>
            <c:strRef>
              <c:f>市区町村別_年齢調整生活習慣病医療費!$B$79</c:f>
              <c:strCache>
                <c:ptCount val="1"/>
                <c:pt idx="0">
                  <c:v>広域連合全体</c:v>
                </c:pt>
              </c:strCache>
            </c:strRef>
          </c:tx>
          <c:spPr>
            <a:ln w="28575">
              <a:solidFill>
                <a:srgbClr val="BE4B48"/>
              </a:solidFill>
            </a:ln>
          </c:spPr>
          <c:marker>
            <c:symbol val="none"/>
          </c:marker>
          <c:dLbls>
            <c:dLbl>
              <c:idx val="0"/>
              <c:layout>
                <c:manualLayout>
                  <c:x val="-0.15230053842388644"/>
                  <c:y val="-0.85948752572016462"/>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EFC8-4D87-8586-C10953EA11C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市区町村別_年齢調整生活習慣病医療費!$H$5:$H$78</c:f>
              <c:numCache>
                <c:formatCode>#,##0_ </c:formatCode>
                <c:ptCount val="74"/>
                <c:pt idx="0">
                  <c:v>184001.631977718</c:v>
                </c:pt>
                <c:pt idx="1">
                  <c:v>184001.631977718</c:v>
                </c:pt>
                <c:pt idx="2">
                  <c:v>184001.631977718</c:v>
                </c:pt>
                <c:pt idx="3">
                  <c:v>184001.631977718</c:v>
                </c:pt>
                <c:pt idx="4">
                  <c:v>184001.631977718</c:v>
                </c:pt>
                <c:pt idx="5">
                  <c:v>184001.631977718</c:v>
                </c:pt>
                <c:pt idx="6">
                  <c:v>184001.631977718</c:v>
                </c:pt>
                <c:pt idx="7">
                  <c:v>184001.631977718</c:v>
                </c:pt>
                <c:pt idx="8">
                  <c:v>184001.631977718</c:v>
                </c:pt>
                <c:pt idx="9">
                  <c:v>184001.631977718</c:v>
                </c:pt>
                <c:pt idx="10">
                  <c:v>184001.631977718</c:v>
                </c:pt>
                <c:pt idx="11">
                  <c:v>184001.631977718</c:v>
                </c:pt>
                <c:pt idx="12">
                  <c:v>184001.631977718</c:v>
                </c:pt>
                <c:pt idx="13">
                  <c:v>184001.631977718</c:v>
                </c:pt>
                <c:pt idx="14">
                  <c:v>184001.631977718</c:v>
                </c:pt>
                <c:pt idx="15">
                  <c:v>184001.631977718</c:v>
                </c:pt>
                <c:pt idx="16">
                  <c:v>184001.631977718</c:v>
                </c:pt>
                <c:pt idx="17">
                  <c:v>184001.631977718</c:v>
                </c:pt>
                <c:pt idx="18">
                  <c:v>184001.631977718</c:v>
                </c:pt>
                <c:pt idx="19">
                  <c:v>184001.631977718</c:v>
                </c:pt>
                <c:pt idx="20">
                  <c:v>184001.631977718</c:v>
                </c:pt>
                <c:pt idx="21">
                  <c:v>184001.631977718</c:v>
                </c:pt>
                <c:pt idx="22">
                  <c:v>184001.631977718</c:v>
                </c:pt>
                <c:pt idx="23">
                  <c:v>184001.631977718</c:v>
                </c:pt>
                <c:pt idx="24">
                  <c:v>184001.631977718</c:v>
                </c:pt>
                <c:pt idx="25">
                  <c:v>184001.631977718</c:v>
                </c:pt>
                <c:pt idx="26">
                  <c:v>184001.631977718</c:v>
                </c:pt>
                <c:pt idx="27">
                  <c:v>184001.631977718</c:v>
                </c:pt>
                <c:pt idx="28">
                  <c:v>184001.631977718</c:v>
                </c:pt>
                <c:pt idx="29">
                  <c:v>184001.631977718</c:v>
                </c:pt>
                <c:pt idx="30">
                  <c:v>184001.631977718</c:v>
                </c:pt>
                <c:pt idx="31">
                  <c:v>184001.631977718</c:v>
                </c:pt>
                <c:pt idx="32">
                  <c:v>184001.631977718</c:v>
                </c:pt>
                <c:pt idx="33">
                  <c:v>184001.631977718</c:v>
                </c:pt>
                <c:pt idx="34">
                  <c:v>184001.631977718</c:v>
                </c:pt>
                <c:pt idx="35">
                  <c:v>184001.631977718</c:v>
                </c:pt>
                <c:pt idx="36">
                  <c:v>184001.631977718</c:v>
                </c:pt>
                <c:pt idx="37">
                  <c:v>184001.631977718</c:v>
                </c:pt>
                <c:pt idx="38">
                  <c:v>184001.631977718</c:v>
                </c:pt>
                <c:pt idx="39">
                  <c:v>184001.631977718</c:v>
                </c:pt>
                <c:pt idx="40">
                  <c:v>184001.631977718</c:v>
                </c:pt>
                <c:pt idx="41">
                  <c:v>184001.631977718</c:v>
                </c:pt>
                <c:pt idx="42">
                  <c:v>184001.631977718</c:v>
                </c:pt>
                <c:pt idx="43">
                  <c:v>184001.631977718</c:v>
                </c:pt>
                <c:pt idx="44">
                  <c:v>184001.631977718</c:v>
                </c:pt>
                <c:pt idx="45">
                  <c:v>184001.631977718</c:v>
                </c:pt>
                <c:pt idx="46">
                  <c:v>184001.631977718</c:v>
                </c:pt>
                <c:pt idx="47">
                  <c:v>184001.631977718</c:v>
                </c:pt>
                <c:pt idx="48">
                  <c:v>184001.631977718</c:v>
                </c:pt>
                <c:pt idx="49">
                  <c:v>184001.631977718</c:v>
                </c:pt>
                <c:pt idx="50">
                  <c:v>184001.631977718</c:v>
                </c:pt>
                <c:pt idx="51">
                  <c:v>184001.631977718</c:v>
                </c:pt>
                <c:pt idx="52">
                  <c:v>184001.631977718</c:v>
                </c:pt>
                <c:pt idx="53">
                  <c:v>184001.631977718</c:v>
                </c:pt>
                <c:pt idx="54">
                  <c:v>184001.631977718</c:v>
                </c:pt>
                <c:pt idx="55">
                  <c:v>184001.631977718</c:v>
                </c:pt>
                <c:pt idx="56">
                  <c:v>184001.631977718</c:v>
                </c:pt>
                <c:pt idx="57">
                  <c:v>184001.631977718</c:v>
                </c:pt>
                <c:pt idx="58">
                  <c:v>184001.631977718</c:v>
                </c:pt>
                <c:pt idx="59">
                  <c:v>184001.631977718</c:v>
                </c:pt>
                <c:pt idx="60">
                  <c:v>184001.631977718</c:v>
                </c:pt>
                <c:pt idx="61">
                  <c:v>184001.631977718</c:v>
                </c:pt>
                <c:pt idx="62">
                  <c:v>184001.631977718</c:v>
                </c:pt>
                <c:pt idx="63">
                  <c:v>184001.631977718</c:v>
                </c:pt>
                <c:pt idx="64">
                  <c:v>184001.631977718</c:v>
                </c:pt>
                <c:pt idx="65">
                  <c:v>184001.631977718</c:v>
                </c:pt>
                <c:pt idx="66">
                  <c:v>184001.631977718</c:v>
                </c:pt>
                <c:pt idx="67">
                  <c:v>184001.631977718</c:v>
                </c:pt>
                <c:pt idx="68">
                  <c:v>184001.631977718</c:v>
                </c:pt>
                <c:pt idx="69">
                  <c:v>184001.631977718</c:v>
                </c:pt>
                <c:pt idx="70">
                  <c:v>184001.631977718</c:v>
                </c:pt>
                <c:pt idx="71">
                  <c:v>184001.631977718</c:v>
                </c:pt>
                <c:pt idx="72">
                  <c:v>184001.631977718</c:v>
                </c:pt>
                <c:pt idx="73">
                  <c:v>184001.631977718</c:v>
                </c:pt>
              </c:numCache>
            </c:numRef>
          </c:xVal>
          <c:yVal>
            <c:numRef>
              <c:f>市区町村別_年齢調整生活習慣病医療費!$J$5:$J$78</c:f>
              <c:numCache>
                <c:formatCode>#,##0_ </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1B-03D7-49A7-9530-E68E9ADADFEF}"/>
            </c:ext>
          </c:extLst>
        </c:ser>
        <c:dLbls>
          <c:showLegendKey val="0"/>
          <c:showVal val="0"/>
          <c:showCatName val="0"/>
          <c:showSerName val="0"/>
          <c:showPercent val="0"/>
          <c:showBubbleSize val="0"/>
        </c:dLbls>
        <c:axId val="453431232"/>
        <c:axId val="453430656"/>
      </c:scatterChart>
      <c:catAx>
        <c:axId val="453087744"/>
        <c:scaling>
          <c:orientation val="maxMin"/>
        </c:scaling>
        <c:delete val="0"/>
        <c:axPos val="l"/>
        <c:numFmt formatCode="General" sourceLinked="0"/>
        <c:majorTickMark val="none"/>
        <c:minorTickMark val="none"/>
        <c:tickLblPos val="nextTo"/>
        <c:spPr>
          <a:ln>
            <a:solidFill>
              <a:srgbClr val="7F7F7F"/>
            </a:solidFill>
          </a:ln>
        </c:spPr>
        <c:crossAx val="453430080"/>
        <c:crosses val="autoZero"/>
        <c:auto val="1"/>
        <c:lblAlgn val="ctr"/>
        <c:lblOffset val="100"/>
        <c:noMultiLvlLbl val="0"/>
      </c:catAx>
      <c:valAx>
        <c:axId val="453430080"/>
        <c:scaling>
          <c:orientation val="minMax"/>
          <c:min val="0"/>
        </c:scaling>
        <c:delete val="0"/>
        <c:axPos val="t"/>
        <c:majorGridlines>
          <c:spPr>
            <a:ln>
              <a:solidFill>
                <a:srgbClr val="D9D9D9"/>
              </a:solidFill>
            </a:ln>
          </c:spPr>
        </c:majorGridlines>
        <c:title>
          <c:tx>
            <c:rich>
              <a:bodyPr/>
              <a:lstStyle/>
              <a:p>
                <a:pPr>
                  <a:defRPr/>
                </a:pPr>
                <a:r>
                  <a:rPr lang="en-US"/>
                  <a:t>(</a:t>
                </a:r>
                <a:r>
                  <a:rPr lang="ja-JP"/>
                  <a:t>円</a:t>
                </a:r>
                <a:r>
                  <a:rPr lang="en-US"/>
                  <a:t>)</a:t>
                </a:r>
                <a:endParaRPr lang="ja-JP"/>
              </a:p>
            </c:rich>
          </c:tx>
          <c:layout>
            <c:manualLayout>
              <c:xMode val="edge"/>
              <c:yMode val="edge"/>
              <c:x val="0.88980772946859898"/>
              <c:y val="2.8458856682769727E-2"/>
            </c:manualLayout>
          </c:layout>
          <c:overlay val="0"/>
        </c:title>
        <c:numFmt formatCode="#,##0_ " sourceLinked="0"/>
        <c:majorTickMark val="out"/>
        <c:minorTickMark val="none"/>
        <c:tickLblPos val="nextTo"/>
        <c:spPr>
          <a:ln>
            <a:solidFill>
              <a:srgbClr val="7F7F7F"/>
            </a:solidFill>
          </a:ln>
        </c:spPr>
        <c:crossAx val="453087744"/>
        <c:crosses val="autoZero"/>
        <c:crossBetween val="between"/>
      </c:valAx>
      <c:valAx>
        <c:axId val="453430656"/>
        <c:scaling>
          <c:orientation val="minMax"/>
          <c:max val="50"/>
          <c:min val="0"/>
        </c:scaling>
        <c:delete val="1"/>
        <c:axPos val="r"/>
        <c:numFmt formatCode="#,##0_ " sourceLinked="1"/>
        <c:majorTickMark val="out"/>
        <c:minorTickMark val="none"/>
        <c:tickLblPos val="nextTo"/>
        <c:crossAx val="453431232"/>
        <c:crosses val="max"/>
        <c:crossBetween val="midCat"/>
      </c:valAx>
      <c:valAx>
        <c:axId val="453431232"/>
        <c:scaling>
          <c:orientation val="minMax"/>
        </c:scaling>
        <c:delete val="1"/>
        <c:axPos val="b"/>
        <c:numFmt formatCode="#,##0_ " sourceLinked="1"/>
        <c:majorTickMark val="out"/>
        <c:minorTickMark val="none"/>
        <c:tickLblPos val="nextTo"/>
        <c:crossAx val="453430656"/>
        <c:crosses val="autoZero"/>
        <c:crossBetween val="midCat"/>
      </c:valAx>
      <c:spPr>
        <a:ln>
          <a:solidFill>
            <a:srgbClr val="7F7F7F"/>
          </a:solidFill>
        </a:ln>
      </c:spPr>
    </c:plotArea>
    <c:legend>
      <c:legendPos val="r"/>
      <c:layout>
        <c:manualLayout>
          <c:xMode val="edge"/>
          <c:yMode val="edge"/>
          <c:x val="0.17252727568078444"/>
          <c:y val="1.2600679816983661E-2"/>
          <c:w val="0.61498862897985707"/>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18.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25.xml"/><Relationship Id="rId1" Type="http://schemas.openxmlformats.org/officeDocument/2006/relationships/chart" Target="../charts/chart2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333374</xdr:colOff>
      <xdr:row>23</xdr:row>
      <xdr:rowOff>28575</xdr:rowOff>
    </xdr:from>
    <xdr:to>
      <xdr:col>8</xdr:col>
      <xdr:colOff>15974</xdr:colOff>
      <xdr:row>50</xdr:row>
      <xdr:rowOff>142875</xdr:rowOff>
    </xdr:to>
    <xdr:graphicFrame macro="">
      <xdr:nvGraphicFramePr>
        <xdr:cNvPr id="2" name="生活習慣病医療費と有病率">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oneCell">
    <xdr:from>
      <xdr:col>9</xdr:col>
      <xdr:colOff>7285</xdr:colOff>
      <xdr:row>3</xdr:row>
      <xdr:rowOff>1677</xdr:rowOff>
    </xdr:from>
    <xdr:to>
      <xdr:col>19</xdr:col>
      <xdr:colOff>435460</xdr:colOff>
      <xdr:row>75</xdr:row>
      <xdr:rowOff>98877</xdr:rowOff>
    </xdr:to>
    <xdr:graphicFrame macro="">
      <xdr:nvGraphicFramePr>
        <xdr:cNvPr id="2" name="グラフ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333374</xdr:colOff>
      <xdr:row>3</xdr:row>
      <xdr:rowOff>19049</xdr:rowOff>
    </xdr:from>
    <xdr:to>
      <xdr:col>8</xdr:col>
      <xdr:colOff>342449</xdr:colOff>
      <xdr:row>75</xdr:row>
      <xdr:rowOff>116249</xdr:rowOff>
    </xdr:to>
    <xdr:graphicFrame macro="">
      <xdr:nvGraphicFramePr>
        <xdr:cNvPr id="3" name="グラフ 2">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oneCell">
    <xdr:from>
      <xdr:col>9</xdr:col>
      <xdr:colOff>1</xdr:colOff>
      <xdr:row>3</xdr:row>
      <xdr:rowOff>9524</xdr:rowOff>
    </xdr:from>
    <xdr:to>
      <xdr:col>19</xdr:col>
      <xdr:colOff>428176</xdr:colOff>
      <xdr:row>75</xdr:row>
      <xdr:rowOff>106724</xdr:rowOff>
    </xdr:to>
    <xdr:graphicFrame macro="">
      <xdr:nvGraphicFramePr>
        <xdr:cNvPr id="2" name="グラフ 1">
          <a:extLst>
            <a:ext uri="{FF2B5EF4-FFF2-40B4-BE49-F238E27FC236}">
              <a16:creationId xmlns:a16="http://schemas.microsoft.com/office/drawing/2014/main" id="{00000000-0008-0000-0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333375</xdr:colOff>
      <xdr:row>3</xdr:row>
      <xdr:rowOff>19050</xdr:rowOff>
    </xdr:from>
    <xdr:to>
      <xdr:col>8</xdr:col>
      <xdr:colOff>342450</xdr:colOff>
      <xdr:row>75</xdr:row>
      <xdr:rowOff>116250</xdr:rowOff>
    </xdr:to>
    <xdr:graphicFrame macro="">
      <xdr:nvGraphicFramePr>
        <xdr:cNvPr id="3" name="グラフ 2">
          <a:extLst>
            <a:ext uri="{FF2B5EF4-FFF2-40B4-BE49-F238E27FC236}">
              <a16:creationId xmlns:a16="http://schemas.microsoft.com/office/drawing/2014/main" id="{00000000-0008-0000-0E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342898</xdr:colOff>
      <xdr:row>27</xdr:row>
      <xdr:rowOff>47625</xdr:rowOff>
    </xdr:from>
    <xdr:to>
      <xdr:col>11</xdr:col>
      <xdr:colOff>47625</xdr:colOff>
      <xdr:row>54</xdr:row>
      <xdr:rowOff>152400</xdr:rowOff>
    </xdr:to>
    <xdr:graphicFrame macro="">
      <xdr:nvGraphicFramePr>
        <xdr:cNvPr id="2" name="生活習慣病疾病別の医療費割合">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304800</xdr:colOff>
      <xdr:row>65</xdr:row>
      <xdr:rowOff>0</xdr:rowOff>
    </xdr:from>
    <xdr:to>
      <xdr:col>11</xdr:col>
      <xdr:colOff>8625</xdr:colOff>
      <xdr:row>97</xdr:row>
      <xdr:rowOff>0</xdr:rowOff>
    </xdr:to>
    <xdr:graphicFrame macro="">
      <xdr:nvGraphicFramePr>
        <xdr:cNvPr id="3" name="生活習慣病疾病別 患者一人当たりの医療費と有病率">
          <a:extLst>
            <a:ext uri="{FF2B5EF4-FFF2-40B4-BE49-F238E27FC236}">
              <a16:creationId xmlns:a16="http://schemas.microsoft.com/office/drawing/2014/main" id="{00000000-0008-0000-0F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2</xdr:row>
      <xdr:rowOff>38100</xdr:rowOff>
    </xdr:from>
    <xdr:to>
      <xdr:col>12</xdr:col>
      <xdr:colOff>628200</xdr:colOff>
      <xdr:row>74</xdr:row>
      <xdr:rowOff>135300</xdr:rowOff>
    </xdr:to>
    <xdr:graphicFrame macro="">
      <xdr:nvGraphicFramePr>
        <xdr:cNvPr id="2" name="グラフ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2</xdr:row>
      <xdr:rowOff>38100</xdr:rowOff>
    </xdr:from>
    <xdr:to>
      <xdr:col>12</xdr:col>
      <xdr:colOff>628200</xdr:colOff>
      <xdr:row>74</xdr:row>
      <xdr:rowOff>135300</xdr:rowOff>
    </xdr:to>
    <xdr:graphicFrame macro="">
      <xdr:nvGraphicFramePr>
        <xdr:cNvPr id="2" name="グラフ 1">
          <a:extLst>
            <a:ext uri="{FF2B5EF4-FFF2-40B4-BE49-F238E27FC236}">
              <a16:creationId xmlns:a16="http://schemas.microsoft.com/office/drawing/2014/main" id="{00000000-0008-0000-1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oneCell">
    <xdr:from>
      <xdr:col>9</xdr:col>
      <xdr:colOff>7285</xdr:colOff>
      <xdr:row>3</xdr:row>
      <xdr:rowOff>1677</xdr:rowOff>
    </xdr:from>
    <xdr:to>
      <xdr:col>19</xdr:col>
      <xdr:colOff>435460</xdr:colOff>
      <xdr:row>75</xdr:row>
      <xdr:rowOff>98877</xdr:rowOff>
    </xdr:to>
    <xdr:graphicFrame macro="">
      <xdr:nvGraphicFramePr>
        <xdr:cNvPr id="2" name="グラフ 1">
          <a:extLst>
            <a:ext uri="{FF2B5EF4-FFF2-40B4-BE49-F238E27FC236}">
              <a16:creationId xmlns:a16="http://schemas.microsoft.com/office/drawing/2014/main" id="{00000000-0008-0000-1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333374</xdr:colOff>
      <xdr:row>3</xdr:row>
      <xdr:rowOff>19049</xdr:rowOff>
    </xdr:from>
    <xdr:to>
      <xdr:col>8</xdr:col>
      <xdr:colOff>342449</xdr:colOff>
      <xdr:row>75</xdr:row>
      <xdr:rowOff>116249</xdr:rowOff>
    </xdr:to>
    <xdr:graphicFrame macro="">
      <xdr:nvGraphicFramePr>
        <xdr:cNvPr id="3" name="グラフ 2">
          <a:extLst>
            <a:ext uri="{FF2B5EF4-FFF2-40B4-BE49-F238E27FC236}">
              <a16:creationId xmlns:a16="http://schemas.microsoft.com/office/drawing/2014/main" id="{00000000-0008-0000-1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editAs="oneCell">
    <xdr:from>
      <xdr:col>9</xdr:col>
      <xdr:colOff>1</xdr:colOff>
      <xdr:row>3</xdr:row>
      <xdr:rowOff>9524</xdr:rowOff>
    </xdr:from>
    <xdr:to>
      <xdr:col>19</xdr:col>
      <xdr:colOff>428176</xdr:colOff>
      <xdr:row>75</xdr:row>
      <xdr:rowOff>106724</xdr:rowOff>
    </xdr:to>
    <xdr:graphicFrame macro="">
      <xdr:nvGraphicFramePr>
        <xdr:cNvPr id="2" name="グラフ 1">
          <a:extLst>
            <a:ext uri="{FF2B5EF4-FFF2-40B4-BE49-F238E27FC236}">
              <a16:creationId xmlns:a16="http://schemas.microsoft.com/office/drawing/2014/main" id="{00000000-0008-0000-1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333375</xdr:colOff>
      <xdr:row>3</xdr:row>
      <xdr:rowOff>19050</xdr:rowOff>
    </xdr:from>
    <xdr:to>
      <xdr:col>8</xdr:col>
      <xdr:colOff>342450</xdr:colOff>
      <xdr:row>75</xdr:row>
      <xdr:rowOff>116250</xdr:rowOff>
    </xdr:to>
    <xdr:graphicFrame macro="">
      <xdr:nvGraphicFramePr>
        <xdr:cNvPr id="3" name="グラフ 2">
          <a:extLst>
            <a:ext uri="{FF2B5EF4-FFF2-40B4-BE49-F238E27FC236}">
              <a16:creationId xmlns:a16="http://schemas.microsoft.com/office/drawing/2014/main" id="{00000000-0008-0000-1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editAs="oneCell">
    <xdr:from>
      <xdr:col>9</xdr:col>
      <xdr:colOff>7285</xdr:colOff>
      <xdr:row>3</xdr:row>
      <xdr:rowOff>1677</xdr:rowOff>
    </xdr:from>
    <xdr:to>
      <xdr:col>19</xdr:col>
      <xdr:colOff>435460</xdr:colOff>
      <xdr:row>75</xdr:row>
      <xdr:rowOff>98877</xdr:rowOff>
    </xdr:to>
    <xdr:graphicFrame macro="">
      <xdr:nvGraphicFramePr>
        <xdr:cNvPr id="2" name="グラフ 1">
          <a:extLst>
            <a:ext uri="{FF2B5EF4-FFF2-40B4-BE49-F238E27FC236}">
              <a16:creationId xmlns:a16="http://schemas.microsoft.com/office/drawing/2014/main" id="{00000000-0008-0000-1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333374</xdr:colOff>
      <xdr:row>3</xdr:row>
      <xdr:rowOff>19049</xdr:rowOff>
    </xdr:from>
    <xdr:to>
      <xdr:col>8</xdr:col>
      <xdr:colOff>342449</xdr:colOff>
      <xdr:row>75</xdr:row>
      <xdr:rowOff>116249</xdr:rowOff>
    </xdr:to>
    <xdr:graphicFrame macro="">
      <xdr:nvGraphicFramePr>
        <xdr:cNvPr id="3" name="グラフ 2">
          <a:extLst>
            <a:ext uri="{FF2B5EF4-FFF2-40B4-BE49-F238E27FC236}">
              <a16:creationId xmlns:a16="http://schemas.microsoft.com/office/drawing/2014/main" id="{00000000-0008-0000-1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oneCell">
    <xdr:from>
      <xdr:col>9</xdr:col>
      <xdr:colOff>1</xdr:colOff>
      <xdr:row>3</xdr:row>
      <xdr:rowOff>9524</xdr:rowOff>
    </xdr:from>
    <xdr:to>
      <xdr:col>19</xdr:col>
      <xdr:colOff>428176</xdr:colOff>
      <xdr:row>75</xdr:row>
      <xdr:rowOff>106724</xdr:rowOff>
    </xdr:to>
    <xdr:graphicFrame macro="">
      <xdr:nvGraphicFramePr>
        <xdr:cNvPr id="2" name="グラフ 1">
          <a:extLst>
            <a:ext uri="{FF2B5EF4-FFF2-40B4-BE49-F238E27FC236}">
              <a16:creationId xmlns:a16="http://schemas.microsoft.com/office/drawing/2014/main" id="{00000000-0008-0000-1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333375</xdr:colOff>
      <xdr:row>3</xdr:row>
      <xdr:rowOff>19050</xdr:rowOff>
    </xdr:from>
    <xdr:to>
      <xdr:col>8</xdr:col>
      <xdr:colOff>342450</xdr:colOff>
      <xdr:row>75</xdr:row>
      <xdr:rowOff>116250</xdr:rowOff>
    </xdr:to>
    <xdr:graphicFrame macro="">
      <xdr:nvGraphicFramePr>
        <xdr:cNvPr id="3" name="グラフ 2">
          <a:extLst>
            <a:ext uri="{FF2B5EF4-FFF2-40B4-BE49-F238E27FC236}">
              <a16:creationId xmlns:a16="http://schemas.microsoft.com/office/drawing/2014/main" id="{00000000-0008-0000-1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editAs="oneCell">
    <xdr:from>
      <xdr:col>9</xdr:col>
      <xdr:colOff>7285</xdr:colOff>
      <xdr:row>3</xdr:row>
      <xdr:rowOff>1677</xdr:rowOff>
    </xdr:from>
    <xdr:to>
      <xdr:col>19</xdr:col>
      <xdr:colOff>435460</xdr:colOff>
      <xdr:row>75</xdr:row>
      <xdr:rowOff>98877</xdr:rowOff>
    </xdr:to>
    <xdr:graphicFrame macro="">
      <xdr:nvGraphicFramePr>
        <xdr:cNvPr id="2" name="グラフ 1">
          <a:extLst>
            <a:ext uri="{FF2B5EF4-FFF2-40B4-BE49-F238E27FC236}">
              <a16:creationId xmlns:a16="http://schemas.microsoft.com/office/drawing/2014/main" id="{00000000-0008-0000-1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333374</xdr:colOff>
      <xdr:row>3</xdr:row>
      <xdr:rowOff>19049</xdr:rowOff>
    </xdr:from>
    <xdr:to>
      <xdr:col>8</xdr:col>
      <xdr:colOff>342449</xdr:colOff>
      <xdr:row>75</xdr:row>
      <xdr:rowOff>116249</xdr:rowOff>
    </xdr:to>
    <xdr:graphicFrame macro="">
      <xdr:nvGraphicFramePr>
        <xdr:cNvPr id="3" name="グラフ 2">
          <a:extLst>
            <a:ext uri="{FF2B5EF4-FFF2-40B4-BE49-F238E27FC236}">
              <a16:creationId xmlns:a16="http://schemas.microsoft.com/office/drawing/2014/main" id="{00000000-0008-0000-1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314325</xdr:colOff>
      <xdr:row>2</xdr:row>
      <xdr:rowOff>28571</xdr:rowOff>
    </xdr:from>
    <xdr:to>
      <xdr:col>9</xdr:col>
      <xdr:colOff>1123500</xdr:colOff>
      <xdr:row>74</xdr:row>
      <xdr:rowOff>125771</xdr:rowOff>
    </xdr:to>
    <xdr:graphicFrame macro="">
      <xdr:nvGraphicFramePr>
        <xdr:cNvPr id="2" name="グラフ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editAs="oneCell">
    <xdr:from>
      <xdr:col>9</xdr:col>
      <xdr:colOff>1</xdr:colOff>
      <xdr:row>3</xdr:row>
      <xdr:rowOff>9524</xdr:rowOff>
    </xdr:from>
    <xdr:to>
      <xdr:col>19</xdr:col>
      <xdr:colOff>428176</xdr:colOff>
      <xdr:row>75</xdr:row>
      <xdr:rowOff>106724</xdr:rowOff>
    </xdr:to>
    <xdr:graphicFrame macro="">
      <xdr:nvGraphicFramePr>
        <xdr:cNvPr id="2" name="グラフ 1">
          <a:extLst>
            <a:ext uri="{FF2B5EF4-FFF2-40B4-BE49-F238E27FC236}">
              <a16:creationId xmlns:a16="http://schemas.microsoft.com/office/drawing/2014/main" id="{00000000-0008-0000-1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333375</xdr:colOff>
      <xdr:row>3</xdr:row>
      <xdr:rowOff>19050</xdr:rowOff>
    </xdr:from>
    <xdr:to>
      <xdr:col>8</xdr:col>
      <xdr:colOff>342450</xdr:colOff>
      <xdr:row>75</xdr:row>
      <xdr:rowOff>116250</xdr:rowOff>
    </xdr:to>
    <xdr:graphicFrame macro="">
      <xdr:nvGraphicFramePr>
        <xdr:cNvPr id="3" name="グラフ 2">
          <a:extLst>
            <a:ext uri="{FF2B5EF4-FFF2-40B4-BE49-F238E27FC236}">
              <a16:creationId xmlns:a16="http://schemas.microsoft.com/office/drawing/2014/main" id="{00000000-0008-0000-1F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0</xdr:colOff>
      <xdr:row>18</xdr:row>
      <xdr:rowOff>0</xdr:rowOff>
    </xdr:from>
    <xdr:to>
      <xdr:col>14</xdr:col>
      <xdr:colOff>225840</xdr:colOff>
      <xdr:row>75</xdr:row>
      <xdr:rowOff>138328</xdr:rowOff>
    </xdr:to>
    <xdr:pic>
      <xdr:nvPicPr>
        <xdr:cNvPr id="4" name="図 3">
          <a:extLst>
            <a:ext uri="{FF2B5EF4-FFF2-40B4-BE49-F238E27FC236}">
              <a16:creationId xmlns:a16="http://schemas.microsoft.com/office/drawing/2014/main" id="{70344CBB-AA39-498E-8942-D337D227D84F}"/>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72197"/>
        <a:stretch/>
      </xdr:blipFill>
      <xdr:spPr>
        <a:xfrm>
          <a:off x="1036320" y="3017520"/>
          <a:ext cx="6840000" cy="969380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342900</xdr:colOff>
      <xdr:row>2</xdr:row>
      <xdr:rowOff>47625</xdr:rowOff>
    </xdr:from>
    <xdr:to>
      <xdr:col>9</xdr:col>
      <xdr:colOff>1152075</xdr:colOff>
      <xdr:row>74</xdr:row>
      <xdr:rowOff>144825</xdr:rowOff>
    </xdr:to>
    <xdr:graphicFrame macro="">
      <xdr:nvGraphicFramePr>
        <xdr:cNvPr id="3" name="グラフ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0</xdr:colOff>
      <xdr:row>18</xdr:row>
      <xdr:rowOff>0</xdr:rowOff>
    </xdr:from>
    <xdr:to>
      <xdr:col>14</xdr:col>
      <xdr:colOff>225840</xdr:colOff>
      <xdr:row>79</xdr:row>
      <xdr:rowOff>137403</xdr:rowOff>
    </xdr:to>
    <xdr:pic>
      <xdr:nvPicPr>
        <xdr:cNvPr id="5" name="図 4">
          <a:extLst>
            <a:ext uri="{FF2B5EF4-FFF2-40B4-BE49-F238E27FC236}">
              <a16:creationId xmlns:a16="http://schemas.microsoft.com/office/drawing/2014/main" id="{6F51DCF8-C9C5-4502-878C-77E24C8DC65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72261"/>
        <a:stretch/>
      </xdr:blipFill>
      <xdr:spPr>
        <a:xfrm>
          <a:off x="1036320" y="3017520"/>
          <a:ext cx="6840000" cy="1036344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19050</xdr:colOff>
      <xdr:row>2</xdr:row>
      <xdr:rowOff>38100</xdr:rowOff>
    </xdr:from>
    <xdr:to>
      <xdr:col>9</xdr:col>
      <xdr:colOff>1180650</xdr:colOff>
      <xdr:row>74</xdr:row>
      <xdr:rowOff>135300</xdr:rowOff>
    </xdr:to>
    <xdr:graphicFrame macro="">
      <xdr:nvGraphicFramePr>
        <xdr:cNvPr id="3" name="グラフ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0</xdr:colOff>
      <xdr:row>18</xdr:row>
      <xdr:rowOff>0</xdr:rowOff>
    </xdr:from>
    <xdr:to>
      <xdr:col>14</xdr:col>
      <xdr:colOff>225840</xdr:colOff>
      <xdr:row>77</xdr:row>
      <xdr:rowOff>82090</xdr:rowOff>
    </xdr:to>
    <xdr:pic>
      <xdr:nvPicPr>
        <xdr:cNvPr id="4" name="図 3">
          <a:extLst>
            <a:ext uri="{FF2B5EF4-FFF2-40B4-BE49-F238E27FC236}">
              <a16:creationId xmlns:a16="http://schemas.microsoft.com/office/drawing/2014/main" id="{5D60BDC8-4461-45E9-8370-B2C19C8A15CD}"/>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72121"/>
        <a:stretch/>
      </xdr:blipFill>
      <xdr:spPr>
        <a:xfrm>
          <a:off x="1036320" y="3017520"/>
          <a:ext cx="6840000" cy="99728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19050</xdr:colOff>
      <xdr:row>2</xdr:row>
      <xdr:rowOff>57150</xdr:rowOff>
    </xdr:from>
    <xdr:to>
      <xdr:col>9</xdr:col>
      <xdr:colOff>1180650</xdr:colOff>
      <xdr:row>74</xdr:row>
      <xdr:rowOff>154350</xdr:rowOff>
    </xdr:to>
    <xdr:graphicFrame macro="">
      <xdr:nvGraphicFramePr>
        <xdr:cNvPr id="3" name="グラフ 2">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0</xdr:colOff>
      <xdr:row>18</xdr:row>
      <xdr:rowOff>0</xdr:rowOff>
    </xdr:from>
    <xdr:to>
      <xdr:col>14</xdr:col>
      <xdr:colOff>225840</xdr:colOff>
      <xdr:row>80</xdr:row>
      <xdr:rowOff>101832</xdr:rowOff>
    </xdr:to>
    <xdr:pic>
      <xdr:nvPicPr>
        <xdr:cNvPr id="5" name="図 4">
          <a:extLst>
            <a:ext uri="{FF2B5EF4-FFF2-40B4-BE49-F238E27FC236}">
              <a16:creationId xmlns:a16="http://schemas.microsoft.com/office/drawing/2014/main" id="{3A179DB2-9F1B-40DC-9D8B-557EBDB5408F}"/>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71911"/>
        <a:stretch/>
      </xdr:blipFill>
      <xdr:spPr>
        <a:xfrm>
          <a:off x="1036320" y="3017520"/>
          <a:ext cx="6840000" cy="1049551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H59"/>
  <sheetViews>
    <sheetView showGridLines="0" tabSelected="1" zoomScaleNormal="100" zoomScaleSheetLayoutView="100" workbookViewId="0"/>
  </sheetViews>
  <sheetFormatPr defaultColWidth="9" defaultRowHeight="13.5"/>
  <cols>
    <col min="1" max="1" width="4.625" style="10" customWidth="1"/>
    <col min="2" max="2" width="16.625" style="10" customWidth="1"/>
    <col min="3" max="8" width="17.625" style="10" customWidth="1"/>
    <col min="9" max="9" width="4.625" style="10" customWidth="1"/>
    <col min="10" max="16384" width="9" style="10"/>
  </cols>
  <sheetData>
    <row r="1" spans="1:8" ht="18" customHeight="1">
      <c r="A1" s="10" t="s">
        <v>132</v>
      </c>
    </row>
    <row r="2" spans="1:8">
      <c r="A2" s="10" t="s">
        <v>101</v>
      </c>
    </row>
    <row r="3" spans="1:8" ht="48">
      <c r="B3" s="7" t="s">
        <v>64</v>
      </c>
      <c r="C3" s="7" t="s">
        <v>149</v>
      </c>
      <c r="D3" s="135" t="s">
        <v>69</v>
      </c>
      <c r="E3" s="135" t="s">
        <v>70</v>
      </c>
      <c r="F3" s="135" t="s">
        <v>147</v>
      </c>
      <c r="G3" s="135" t="s">
        <v>158</v>
      </c>
      <c r="H3" s="135" t="s">
        <v>71</v>
      </c>
    </row>
    <row r="4" spans="1:8" ht="30" customHeight="1">
      <c r="B4" s="137" t="s">
        <v>150</v>
      </c>
      <c r="C4" s="138">
        <v>4073</v>
      </c>
      <c r="D4" s="138">
        <v>7445823800</v>
      </c>
      <c r="E4" s="138">
        <v>2836215002</v>
      </c>
      <c r="F4" s="138">
        <v>3304</v>
      </c>
      <c r="G4" s="139">
        <v>0.81119567886079058</v>
      </c>
      <c r="H4" s="138">
        <f t="shared" ref="H4:H11" si="0">IFERROR(E4/F4,0)</f>
        <v>858418.58414043579</v>
      </c>
    </row>
    <row r="5" spans="1:8" ht="30" customHeight="1">
      <c r="B5" s="137" t="s">
        <v>151</v>
      </c>
      <c r="C5" s="138">
        <v>8246</v>
      </c>
      <c r="D5" s="138">
        <v>15776044300</v>
      </c>
      <c r="E5" s="138">
        <v>6253407205</v>
      </c>
      <c r="F5" s="138">
        <v>7107</v>
      </c>
      <c r="G5" s="139">
        <v>0.86187242299296629</v>
      </c>
      <c r="H5" s="138">
        <f t="shared" si="0"/>
        <v>879894.07696637115</v>
      </c>
    </row>
    <row r="6" spans="1:8" ht="30" customHeight="1">
      <c r="B6" s="137" t="s">
        <v>152</v>
      </c>
      <c r="C6" s="138">
        <v>502368</v>
      </c>
      <c r="D6" s="138">
        <v>346049933710</v>
      </c>
      <c r="E6" s="138">
        <v>76505821916</v>
      </c>
      <c r="F6" s="138">
        <v>402933</v>
      </c>
      <c r="G6" s="139">
        <v>0.80207698830723662</v>
      </c>
      <c r="H6" s="138">
        <f t="shared" si="0"/>
        <v>189872.31603269029</v>
      </c>
    </row>
    <row r="7" spans="1:8" ht="30" customHeight="1">
      <c r="B7" s="137" t="s">
        <v>153</v>
      </c>
      <c r="C7" s="138">
        <v>364377</v>
      </c>
      <c r="D7" s="138">
        <v>330051072460</v>
      </c>
      <c r="E7" s="138">
        <v>69798605182</v>
      </c>
      <c r="F7" s="138">
        <v>313268</v>
      </c>
      <c r="G7" s="139">
        <v>0.85974301130157471</v>
      </c>
      <c r="H7" s="138">
        <f t="shared" si="0"/>
        <v>222807.96373073536</v>
      </c>
    </row>
    <row r="8" spans="1:8" ht="30" customHeight="1">
      <c r="B8" s="137" t="s">
        <v>154</v>
      </c>
      <c r="C8" s="138">
        <v>229658</v>
      </c>
      <c r="D8" s="138">
        <v>242451239720</v>
      </c>
      <c r="E8" s="138">
        <v>47122956351</v>
      </c>
      <c r="F8" s="138">
        <v>201293</v>
      </c>
      <c r="G8" s="139">
        <v>0.87650170908536718</v>
      </c>
      <c r="H8" s="138">
        <f t="shared" si="0"/>
        <v>234101.31674226129</v>
      </c>
    </row>
    <row r="9" spans="1:8" ht="30" customHeight="1">
      <c r="B9" s="137" t="s">
        <v>155</v>
      </c>
      <c r="C9" s="138">
        <v>105915</v>
      </c>
      <c r="D9" s="138">
        <v>118579932160</v>
      </c>
      <c r="E9" s="138">
        <v>20970210998</v>
      </c>
      <c r="F9" s="138">
        <v>90951</v>
      </c>
      <c r="G9" s="139">
        <v>0.8587250033045678</v>
      </c>
      <c r="H9" s="138">
        <f t="shared" si="0"/>
        <v>230566.03003815241</v>
      </c>
    </row>
    <row r="10" spans="1:8" ht="30" customHeight="1" thickBot="1">
      <c r="B10" s="137" t="s">
        <v>156</v>
      </c>
      <c r="C10" s="138">
        <v>38029</v>
      </c>
      <c r="D10" s="138">
        <v>42003638510</v>
      </c>
      <c r="E10" s="138">
        <v>7005371669</v>
      </c>
      <c r="F10" s="138">
        <v>30427</v>
      </c>
      <c r="G10" s="139">
        <v>0.80009992374240713</v>
      </c>
      <c r="H10" s="138">
        <f t="shared" si="0"/>
        <v>230235.37216945476</v>
      </c>
    </row>
    <row r="11" spans="1:8" ht="30" customHeight="1" thickTop="1">
      <c r="B11" s="140" t="s">
        <v>66</v>
      </c>
      <c r="C11" s="141">
        <v>1252666</v>
      </c>
      <c r="D11" s="141">
        <v>1102357684660</v>
      </c>
      <c r="E11" s="141">
        <v>230492588323</v>
      </c>
      <c r="F11" s="141">
        <v>1049283</v>
      </c>
      <c r="G11" s="142">
        <v>0.83764857466513076</v>
      </c>
      <c r="H11" s="141">
        <f t="shared" si="0"/>
        <v>219666.7517943205</v>
      </c>
    </row>
    <row r="12" spans="1:8">
      <c r="B12" s="57" t="s">
        <v>213</v>
      </c>
    </row>
    <row r="13" spans="1:8">
      <c r="B13" s="60" t="s">
        <v>145</v>
      </c>
    </row>
    <row r="14" spans="1:8">
      <c r="B14" s="57" t="s">
        <v>214</v>
      </c>
    </row>
    <row r="15" spans="1:8">
      <c r="B15" s="174" t="s">
        <v>226</v>
      </c>
      <c r="C15" s="11"/>
    </row>
    <row r="16" spans="1:8">
      <c r="B16" s="175" t="s">
        <v>227</v>
      </c>
      <c r="C16" s="11"/>
    </row>
    <row r="17" spans="1:7">
      <c r="B17" s="59" t="s">
        <v>228</v>
      </c>
      <c r="C17" s="12"/>
      <c r="D17" s="12"/>
      <c r="E17" s="12"/>
      <c r="F17" s="12"/>
      <c r="G17" s="12"/>
    </row>
    <row r="18" spans="1:7">
      <c r="B18" s="58" t="s">
        <v>68</v>
      </c>
      <c r="C18" s="12"/>
      <c r="D18" s="12"/>
      <c r="E18" s="12"/>
      <c r="F18" s="12"/>
      <c r="G18" s="12"/>
    </row>
    <row r="19" spans="1:7">
      <c r="B19" s="58" t="s">
        <v>148</v>
      </c>
    </row>
    <row r="22" spans="1:7" ht="18" customHeight="1">
      <c r="A22" s="10" t="s">
        <v>157</v>
      </c>
    </row>
    <row r="23" spans="1:7">
      <c r="A23" s="10" t="s">
        <v>101</v>
      </c>
    </row>
    <row r="52" spans="2:7">
      <c r="B52" s="57" t="s">
        <v>213</v>
      </c>
    </row>
    <row r="53" spans="2:7">
      <c r="B53" s="60" t="s">
        <v>145</v>
      </c>
    </row>
    <row r="54" spans="2:7">
      <c r="B54" s="57" t="s">
        <v>214</v>
      </c>
    </row>
    <row r="55" spans="2:7">
      <c r="B55" s="174" t="s">
        <v>226</v>
      </c>
      <c r="C55" s="11"/>
    </row>
    <row r="56" spans="2:7">
      <c r="B56" s="175" t="s">
        <v>227</v>
      </c>
      <c r="C56" s="11"/>
    </row>
    <row r="57" spans="2:7">
      <c r="B57" s="59" t="s">
        <v>228</v>
      </c>
      <c r="C57" s="12"/>
      <c r="D57" s="12"/>
      <c r="E57" s="12"/>
      <c r="F57" s="12"/>
      <c r="G57" s="12"/>
    </row>
    <row r="58" spans="2:7">
      <c r="B58" s="58" t="s">
        <v>68</v>
      </c>
      <c r="C58" s="12"/>
      <c r="D58" s="12"/>
      <c r="E58" s="12"/>
      <c r="F58" s="12"/>
      <c r="G58" s="12"/>
    </row>
    <row r="59" spans="2:7">
      <c r="B59" s="58"/>
    </row>
  </sheetData>
  <phoneticPr fontId="3"/>
  <pageMargins left="0.39370078740157483" right="0.19685039370078741" top="0.47244094488188981" bottom="0.39370078740157483" header="0.31496062992125984" footer="0.19685039370078741"/>
  <pageSetup paperSize="9" scale="75" fitToHeight="0" orientation="portrait" r:id="rId1"/>
  <headerFooter>
    <oddHeader>&amp;R&amp;"ＭＳ 明朝,標準"&amp;12 2-4.生活習慣病に係る医療費等の状況</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M2"/>
  <sheetViews>
    <sheetView showGridLines="0" zoomScaleNormal="100" zoomScaleSheetLayoutView="100" workbookViewId="0"/>
  </sheetViews>
  <sheetFormatPr defaultColWidth="9" defaultRowHeight="13.5"/>
  <cols>
    <col min="1" max="1" width="4.625" style="4" customWidth="1"/>
    <col min="2" max="2" width="3.625" style="4" customWidth="1"/>
    <col min="3" max="3" width="9.625" style="4" customWidth="1"/>
    <col min="4" max="9" width="13.125" style="4" customWidth="1"/>
    <col min="10" max="12" width="20.625" style="4" customWidth="1"/>
    <col min="13" max="13" width="5.625" style="40" customWidth="1"/>
    <col min="14" max="16384" width="9" style="4"/>
  </cols>
  <sheetData>
    <row r="1" spans="1:12" ht="16.5" customHeight="1">
      <c r="A1" s="4" t="s">
        <v>144</v>
      </c>
      <c r="B1" s="40"/>
      <c r="C1" s="40"/>
      <c r="D1" s="40"/>
      <c r="E1" s="40"/>
      <c r="F1" s="40"/>
      <c r="G1" s="40"/>
      <c r="H1" s="40"/>
      <c r="I1" s="40"/>
      <c r="J1" s="40"/>
      <c r="K1" s="40"/>
      <c r="L1" s="40"/>
    </row>
    <row r="2" spans="1:12" ht="16.5" customHeight="1">
      <c r="A2" s="4" t="s">
        <v>143</v>
      </c>
      <c r="B2" s="40"/>
    </row>
  </sheetData>
  <phoneticPr fontId="3"/>
  <pageMargins left="0.39370078740157483" right="0.19685039370078741" top="0.47244094488188981" bottom="0.39370078740157483" header="0.31496062992125984" footer="0.19685039370078741"/>
  <pageSetup paperSize="9" scale="75" fitToHeight="0" orientation="portrait" r:id="rId1"/>
  <headerFooter>
    <oddHeader>&amp;R&amp;"ＭＳ 明朝,標準"&amp;12 2-4.生活習慣病に係る医療費等の状況</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P84"/>
  <sheetViews>
    <sheetView showGridLines="0" zoomScaleNormal="100" zoomScaleSheetLayoutView="100" workbookViewId="0"/>
  </sheetViews>
  <sheetFormatPr defaultColWidth="9" defaultRowHeight="13.5"/>
  <cols>
    <col min="1" max="1" width="4.625" style="33" customWidth="1"/>
    <col min="2" max="2" width="2.125" style="33" customWidth="1"/>
    <col min="3" max="3" width="8.375" style="33" customWidth="1"/>
    <col min="4" max="4" width="11.625" style="33" customWidth="1"/>
    <col min="5" max="5" width="5.5" style="33" bestFit="1" customWidth="1"/>
    <col min="6" max="6" width="11.625" style="33" customWidth="1"/>
    <col min="7" max="7" width="5.5" style="33" customWidth="1"/>
    <col min="8" max="16" width="8.875" style="33" customWidth="1"/>
    <col min="17" max="17" width="2" style="4" customWidth="1"/>
    <col min="18" max="16384" width="9" style="4"/>
  </cols>
  <sheetData>
    <row r="1" spans="1:16">
      <c r="A1" s="33" t="s">
        <v>208</v>
      </c>
    </row>
    <row r="2" spans="1:16">
      <c r="A2" s="33" t="s">
        <v>209</v>
      </c>
    </row>
    <row r="4" spans="1:16" ht="13.5" customHeight="1">
      <c r="B4" s="117"/>
      <c r="C4" s="118"/>
      <c r="D4" s="118"/>
      <c r="E4" s="118"/>
      <c r="F4" s="118"/>
      <c r="G4" s="119"/>
    </row>
    <row r="5" spans="1:16" ht="13.5" customHeight="1">
      <c r="B5" s="120"/>
      <c r="C5" s="121"/>
      <c r="D5" s="134">
        <v>251020</v>
      </c>
      <c r="E5" s="108" t="s">
        <v>217</v>
      </c>
      <c r="F5" s="134">
        <v>270100</v>
      </c>
      <c r="G5" s="124" t="s">
        <v>218</v>
      </c>
    </row>
    <row r="6" spans="1:16">
      <c r="B6" s="120"/>
      <c r="D6" s="134"/>
      <c r="E6" s="108"/>
      <c r="F6" s="134"/>
      <c r="G6" s="124"/>
    </row>
    <row r="7" spans="1:16">
      <c r="B7" s="120"/>
      <c r="C7" s="125"/>
      <c r="D7" s="134">
        <v>231940</v>
      </c>
      <c r="E7" s="108" t="s">
        <v>217</v>
      </c>
      <c r="F7" s="134">
        <v>251020</v>
      </c>
      <c r="G7" s="124" t="s">
        <v>219</v>
      </c>
    </row>
    <row r="8" spans="1:16">
      <c r="B8" s="120"/>
      <c r="D8" s="134"/>
      <c r="E8" s="108"/>
      <c r="F8" s="134"/>
      <c r="G8" s="124"/>
    </row>
    <row r="9" spans="1:16">
      <c r="B9" s="120"/>
      <c r="C9" s="126"/>
      <c r="D9" s="134">
        <v>212860</v>
      </c>
      <c r="E9" s="108" t="s">
        <v>217</v>
      </c>
      <c r="F9" s="134">
        <v>231940</v>
      </c>
      <c r="G9" s="124" t="s">
        <v>219</v>
      </c>
    </row>
    <row r="10" spans="1:16">
      <c r="B10" s="120"/>
      <c r="D10" s="134"/>
      <c r="E10" s="108"/>
      <c r="F10" s="134"/>
      <c r="G10" s="124"/>
    </row>
    <row r="11" spans="1:16">
      <c r="B11" s="120"/>
      <c r="C11" s="127"/>
      <c r="D11" s="134">
        <v>193780</v>
      </c>
      <c r="E11" s="108" t="s">
        <v>217</v>
      </c>
      <c r="F11" s="134">
        <v>212860</v>
      </c>
      <c r="G11" s="124" t="s">
        <v>219</v>
      </c>
    </row>
    <row r="12" spans="1:16">
      <c r="B12" s="120"/>
      <c r="D12" s="134"/>
      <c r="E12" s="108"/>
      <c r="F12" s="134"/>
      <c r="G12" s="124"/>
    </row>
    <row r="13" spans="1:16">
      <c r="B13" s="120"/>
      <c r="C13" s="128"/>
      <c r="D13" s="134">
        <v>174700</v>
      </c>
      <c r="E13" s="108" t="s">
        <v>217</v>
      </c>
      <c r="F13" s="134">
        <v>193780</v>
      </c>
      <c r="G13" s="124" t="s">
        <v>219</v>
      </c>
    </row>
    <row r="14" spans="1:16">
      <c r="B14" s="129"/>
      <c r="C14" s="130"/>
      <c r="D14" s="130"/>
      <c r="E14" s="130"/>
      <c r="F14" s="130"/>
      <c r="G14" s="133"/>
    </row>
    <row r="16" spans="1:16">
      <c r="B16" s="117"/>
      <c r="C16" s="118"/>
      <c r="D16" s="118"/>
      <c r="E16" s="118"/>
      <c r="F16" s="118"/>
      <c r="G16" s="118"/>
      <c r="H16" s="118"/>
      <c r="I16" s="118"/>
      <c r="J16" s="118"/>
      <c r="K16" s="118"/>
      <c r="L16" s="118"/>
      <c r="M16" s="118"/>
      <c r="N16" s="118"/>
      <c r="O16" s="118"/>
      <c r="P16" s="119"/>
    </row>
    <row r="17" spans="2:16">
      <c r="B17" s="120"/>
      <c r="P17" s="132"/>
    </row>
    <row r="18" spans="2:16">
      <c r="B18" s="120"/>
      <c r="P18" s="132"/>
    </row>
    <row r="19" spans="2:16">
      <c r="B19" s="120"/>
      <c r="P19" s="132"/>
    </row>
    <row r="20" spans="2:16">
      <c r="B20" s="120"/>
      <c r="P20" s="132"/>
    </row>
    <row r="21" spans="2:16">
      <c r="B21" s="120"/>
      <c r="P21" s="132"/>
    </row>
    <row r="22" spans="2:16">
      <c r="B22" s="120"/>
      <c r="P22" s="132"/>
    </row>
    <row r="23" spans="2:16">
      <c r="B23" s="120"/>
      <c r="P23" s="132"/>
    </row>
    <row r="24" spans="2:16">
      <c r="B24" s="120"/>
      <c r="P24" s="132"/>
    </row>
    <row r="25" spans="2:16">
      <c r="B25" s="120"/>
      <c r="P25" s="132"/>
    </row>
    <row r="26" spans="2:16">
      <c r="B26" s="120"/>
      <c r="P26" s="132"/>
    </row>
    <row r="27" spans="2:16">
      <c r="B27" s="120"/>
      <c r="P27" s="132"/>
    </row>
    <row r="28" spans="2:16">
      <c r="B28" s="120"/>
      <c r="P28" s="132"/>
    </row>
    <row r="29" spans="2:16">
      <c r="B29" s="120"/>
      <c r="P29" s="132"/>
    </row>
    <row r="30" spans="2:16">
      <c r="B30" s="120"/>
      <c r="P30" s="132"/>
    </row>
    <row r="31" spans="2:16">
      <c r="B31" s="120"/>
      <c r="P31" s="132"/>
    </row>
    <row r="32" spans="2:16">
      <c r="B32" s="120"/>
      <c r="P32" s="132"/>
    </row>
    <row r="33" spans="2:16">
      <c r="B33" s="120"/>
      <c r="P33" s="132"/>
    </row>
    <row r="34" spans="2:16">
      <c r="B34" s="120"/>
      <c r="P34" s="132"/>
    </row>
    <row r="35" spans="2:16">
      <c r="B35" s="120"/>
      <c r="P35" s="132"/>
    </row>
    <row r="36" spans="2:16">
      <c r="B36" s="120"/>
      <c r="P36" s="132"/>
    </row>
    <row r="37" spans="2:16">
      <c r="B37" s="120"/>
      <c r="P37" s="132"/>
    </row>
    <row r="38" spans="2:16">
      <c r="B38" s="120"/>
      <c r="P38" s="132"/>
    </row>
    <row r="39" spans="2:16">
      <c r="B39" s="120"/>
      <c r="P39" s="132"/>
    </row>
    <row r="40" spans="2:16">
      <c r="B40" s="120"/>
      <c r="P40" s="132"/>
    </row>
    <row r="41" spans="2:16">
      <c r="B41" s="120"/>
      <c r="P41" s="132"/>
    </row>
    <row r="42" spans="2:16">
      <c r="B42" s="120"/>
      <c r="P42" s="132"/>
    </row>
    <row r="43" spans="2:16">
      <c r="B43" s="120"/>
      <c r="P43" s="132"/>
    </row>
    <row r="44" spans="2:16">
      <c r="B44" s="120"/>
      <c r="P44" s="132"/>
    </row>
    <row r="45" spans="2:16">
      <c r="B45" s="120"/>
      <c r="P45" s="132"/>
    </row>
    <row r="46" spans="2:16">
      <c r="B46" s="120"/>
      <c r="P46" s="132"/>
    </row>
    <row r="47" spans="2:16">
      <c r="B47" s="120"/>
      <c r="P47" s="132"/>
    </row>
    <row r="48" spans="2:16">
      <c r="B48" s="120"/>
      <c r="P48" s="132"/>
    </row>
    <row r="49" spans="2:16">
      <c r="B49" s="120"/>
      <c r="P49" s="132"/>
    </row>
    <row r="50" spans="2:16">
      <c r="B50" s="120"/>
      <c r="P50" s="132"/>
    </row>
    <row r="51" spans="2:16">
      <c r="B51" s="120"/>
      <c r="P51" s="132"/>
    </row>
    <row r="52" spans="2:16">
      <c r="B52" s="120"/>
      <c r="P52" s="132"/>
    </row>
    <row r="53" spans="2:16">
      <c r="B53" s="120"/>
      <c r="P53" s="132"/>
    </row>
    <row r="54" spans="2:16">
      <c r="B54" s="120"/>
      <c r="P54" s="132"/>
    </row>
    <row r="55" spans="2:16">
      <c r="B55" s="120"/>
      <c r="P55" s="132"/>
    </row>
    <row r="56" spans="2:16">
      <c r="B56" s="120"/>
      <c r="P56" s="132"/>
    </row>
    <row r="57" spans="2:16">
      <c r="B57" s="120"/>
      <c r="P57" s="132"/>
    </row>
    <row r="58" spans="2:16">
      <c r="B58" s="120"/>
      <c r="P58" s="132"/>
    </row>
    <row r="59" spans="2:16">
      <c r="B59" s="120"/>
      <c r="P59" s="132"/>
    </row>
    <row r="60" spans="2:16">
      <c r="B60" s="120"/>
      <c r="P60" s="132"/>
    </row>
    <row r="61" spans="2:16">
      <c r="B61" s="120"/>
      <c r="P61" s="132"/>
    </row>
    <row r="62" spans="2:16">
      <c r="B62" s="120"/>
      <c r="P62" s="132"/>
    </row>
    <row r="63" spans="2:16">
      <c r="B63" s="120"/>
      <c r="P63" s="132"/>
    </row>
    <row r="64" spans="2:16">
      <c r="B64" s="120"/>
      <c r="P64" s="132"/>
    </row>
    <row r="65" spans="2:16">
      <c r="B65" s="120"/>
      <c r="P65" s="132"/>
    </row>
    <row r="66" spans="2:16">
      <c r="B66" s="120"/>
      <c r="P66" s="132"/>
    </row>
    <row r="67" spans="2:16">
      <c r="B67" s="120"/>
      <c r="P67" s="132"/>
    </row>
    <row r="68" spans="2:16">
      <c r="B68" s="120"/>
      <c r="P68" s="132"/>
    </row>
    <row r="69" spans="2:16">
      <c r="B69" s="120"/>
      <c r="P69" s="132"/>
    </row>
    <row r="70" spans="2:16">
      <c r="B70" s="120"/>
      <c r="P70" s="132"/>
    </row>
    <row r="71" spans="2:16">
      <c r="B71" s="120"/>
      <c r="P71" s="132"/>
    </row>
    <row r="72" spans="2:16">
      <c r="B72" s="120"/>
      <c r="P72" s="132"/>
    </row>
    <row r="73" spans="2:16">
      <c r="B73" s="120"/>
      <c r="P73" s="132"/>
    </row>
    <row r="74" spans="2:16">
      <c r="B74" s="120"/>
      <c r="P74" s="132"/>
    </row>
    <row r="75" spans="2:16">
      <c r="B75" s="120"/>
      <c r="P75" s="132"/>
    </row>
    <row r="76" spans="2:16">
      <c r="B76" s="120"/>
      <c r="P76" s="132"/>
    </row>
    <row r="77" spans="2:16">
      <c r="B77" s="120"/>
      <c r="P77" s="132"/>
    </row>
    <row r="78" spans="2:16">
      <c r="B78" s="120"/>
      <c r="P78" s="132"/>
    </row>
    <row r="79" spans="2:16">
      <c r="B79" s="120"/>
      <c r="P79" s="132"/>
    </row>
    <row r="80" spans="2:16">
      <c r="B80" s="120"/>
      <c r="P80" s="132"/>
    </row>
    <row r="81" spans="2:16">
      <c r="B81" s="120"/>
      <c r="P81" s="132"/>
    </row>
    <row r="82" spans="2:16">
      <c r="B82" s="120"/>
      <c r="P82" s="132"/>
    </row>
    <row r="83" spans="2:16">
      <c r="B83" s="120"/>
      <c r="P83" s="132"/>
    </row>
    <row r="84" spans="2:16">
      <c r="B84" s="129"/>
      <c r="C84" s="130"/>
      <c r="D84" s="130"/>
      <c r="E84" s="130"/>
      <c r="F84" s="130"/>
      <c r="G84" s="130"/>
      <c r="H84" s="130"/>
      <c r="I84" s="130"/>
      <c r="J84" s="130"/>
      <c r="K84" s="130"/>
      <c r="L84" s="130"/>
      <c r="M84" s="130"/>
      <c r="N84" s="130"/>
      <c r="O84" s="130"/>
      <c r="P84" s="133"/>
    </row>
  </sheetData>
  <phoneticPr fontId="3"/>
  <pageMargins left="0.39370078740157483" right="0.19685039370078741" top="0.47244094488188981" bottom="0.39370078740157483" header="0.31496062992125984" footer="0.19685039370078741"/>
  <pageSetup paperSize="9" scale="75" orientation="portrait" r:id="rId1"/>
  <headerFooter>
    <oddHeader>&amp;R&amp;"ＭＳ 明朝,標準"&amp;12 2-4.生活習慣病に係る医療費等の状況</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J18"/>
  <sheetViews>
    <sheetView showGridLines="0" zoomScaleNormal="100" zoomScaleSheetLayoutView="100" workbookViewId="0"/>
  </sheetViews>
  <sheetFormatPr defaultColWidth="9" defaultRowHeight="13.5"/>
  <cols>
    <col min="1" max="1" width="4.625" style="40" customWidth="1"/>
    <col min="2" max="2" width="3.25" style="40" customWidth="1"/>
    <col min="3" max="3" width="18.75" style="40" customWidth="1"/>
    <col min="4" max="7" width="20.625" style="40" customWidth="1"/>
    <col min="8" max="10" width="20.625" style="94" customWidth="1"/>
    <col min="11" max="16384" width="9" style="40"/>
  </cols>
  <sheetData>
    <row r="1" spans="1:10" ht="16.5" customHeight="1">
      <c r="A1" s="40" t="s">
        <v>222</v>
      </c>
      <c r="F1" s="94"/>
      <c r="G1" s="94"/>
    </row>
    <row r="2" spans="1:10" ht="16.5" customHeight="1">
      <c r="A2" s="40" t="s">
        <v>140</v>
      </c>
      <c r="F2" s="94"/>
      <c r="G2" s="95"/>
      <c r="H2" s="96" t="s">
        <v>102</v>
      </c>
      <c r="I2" s="97"/>
      <c r="J2" s="95"/>
    </row>
    <row r="3" spans="1:10" ht="16.5" customHeight="1">
      <c r="B3" s="187"/>
      <c r="C3" s="189" t="s">
        <v>103</v>
      </c>
      <c r="D3" s="191" t="s">
        <v>165</v>
      </c>
      <c r="E3" s="191" t="s">
        <v>166</v>
      </c>
      <c r="F3" s="98"/>
      <c r="G3" s="99"/>
      <c r="H3" s="185" t="s">
        <v>167</v>
      </c>
      <c r="I3" s="185" t="s">
        <v>168</v>
      </c>
      <c r="J3" s="100"/>
    </row>
    <row r="4" spans="1:10" ht="18" customHeight="1">
      <c r="B4" s="188"/>
      <c r="C4" s="190"/>
      <c r="D4" s="192"/>
      <c r="E4" s="192"/>
      <c r="F4" s="98"/>
      <c r="G4" s="99"/>
      <c r="H4" s="186"/>
      <c r="I4" s="186"/>
      <c r="J4" s="101"/>
    </row>
    <row r="5" spans="1:10" ht="13.5" customHeight="1">
      <c r="B5" s="102">
        <v>1</v>
      </c>
      <c r="C5" s="47" t="s">
        <v>128</v>
      </c>
      <c r="D5" s="165">
        <v>170676.38145853201</v>
      </c>
      <c r="E5" s="165">
        <v>180995.93928495</v>
      </c>
      <c r="F5" s="103"/>
      <c r="G5" s="104"/>
      <c r="H5" s="105">
        <f t="shared" ref="H5:H12" si="0">$D$13</f>
        <v>184001.631977718</v>
      </c>
      <c r="I5" s="105">
        <f t="shared" ref="I5:I12" si="1">$E$13</f>
        <v>184001.631977718</v>
      </c>
      <c r="J5" s="106">
        <v>0</v>
      </c>
    </row>
    <row r="6" spans="1:10" ht="13.5" customHeight="1">
      <c r="B6" s="46">
        <v>2</v>
      </c>
      <c r="C6" s="47" t="s">
        <v>7</v>
      </c>
      <c r="D6" s="165">
        <v>171374.720621999</v>
      </c>
      <c r="E6" s="165">
        <v>181387.57398061</v>
      </c>
      <c r="F6" s="103"/>
      <c r="G6" s="104"/>
      <c r="H6" s="105">
        <f t="shared" si="0"/>
        <v>184001.631977718</v>
      </c>
      <c r="I6" s="105">
        <f t="shared" si="1"/>
        <v>184001.631977718</v>
      </c>
      <c r="J6" s="106">
        <v>0</v>
      </c>
    </row>
    <row r="7" spans="1:10" ht="13.5" customHeight="1">
      <c r="B7" s="46">
        <v>3</v>
      </c>
      <c r="C7" s="50" t="s">
        <v>12</v>
      </c>
      <c r="D7" s="165">
        <v>177291.98461679401</v>
      </c>
      <c r="E7" s="165">
        <v>182022.03438314999</v>
      </c>
      <c r="F7" s="103"/>
      <c r="G7" s="104"/>
      <c r="H7" s="105">
        <f t="shared" si="0"/>
        <v>184001.631977718</v>
      </c>
      <c r="I7" s="105">
        <f t="shared" si="1"/>
        <v>184001.631977718</v>
      </c>
      <c r="J7" s="106">
        <v>0</v>
      </c>
    </row>
    <row r="8" spans="1:10" ht="13.5" customHeight="1">
      <c r="B8" s="46">
        <v>4</v>
      </c>
      <c r="C8" s="50" t="s">
        <v>20</v>
      </c>
      <c r="D8" s="165">
        <v>172315.447876294</v>
      </c>
      <c r="E8" s="165">
        <v>180124.90051180701</v>
      </c>
      <c r="F8" s="103"/>
      <c r="G8" s="104"/>
      <c r="H8" s="105">
        <f t="shared" si="0"/>
        <v>184001.631977718</v>
      </c>
      <c r="I8" s="105">
        <f t="shared" si="1"/>
        <v>184001.631977718</v>
      </c>
      <c r="J8" s="106">
        <v>0</v>
      </c>
    </row>
    <row r="9" spans="1:10" ht="13.5" customHeight="1">
      <c r="B9" s="46">
        <v>5</v>
      </c>
      <c r="C9" s="50" t="s">
        <v>24</v>
      </c>
      <c r="D9" s="165">
        <v>169804.26698754501</v>
      </c>
      <c r="E9" s="165">
        <v>183004.56835651401</v>
      </c>
      <c r="F9" s="103"/>
      <c r="G9" s="104"/>
      <c r="H9" s="105">
        <f t="shared" si="0"/>
        <v>184001.631977718</v>
      </c>
      <c r="I9" s="105">
        <f t="shared" si="1"/>
        <v>184001.631977718</v>
      </c>
      <c r="J9" s="106">
        <v>0</v>
      </c>
    </row>
    <row r="10" spans="1:10" ht="13.5" customHeight="1">
      <c r="B10" s="46">
        <v>6</v>
      </c>
      <c r="C10" s="50" t="s">
        <v>34</v>
      </c>
      <c r="D10" s="165">
        <v>182324.31278285</v>
      </c>
      <c r="E10" s="165">
        <v>186209.99624381599</v>
      </c>
      <c r="F10" s="103"/>
      <c r="G10" s="104"/>
      <c r="H10" s="105">
        <f t="shared" si="0"/>
        <v>184001.631977718</v>
      </c>
      <c r="I10" s="105">
        <f t="shared" si="1"/>
        <v>184001.631977718</v>
      </c>
      <c r="J10" s="106">
        <v>0</v>
      </c>
    </row>
    <row r="11" spans="1:10" ht="13.5" customHeight="1">
      <c r="B11" s="46">
        <v>7</v>
      </c>
      <c r="C11" s="50" t="s">
        <v>43</v>
      </c>
      <c r="D11" s="165">
        <v>186644.96819869999</v>
      </c>
      <c r="E11" s="165">
        <v>186428.525944661</v>
      </c>
      <c r="F11" s="103"/>
      <c r="G11" s="104"/>
      <c r="H11" s="105">
        <f t="shared" si="0"/>
        <v>184001.631977718</v>
      </c>
      <c r="I11" s="105">
        <f t="shared" si="1"/>
        <v>184001.631977718</v>
      </c>
      <c r="J11" s="106">
        <v>0</v>
      </c>
    </row>
    <row r="12" spans="1:10" ht="13.5" customHeight="1" thickBot="1">
      <c r="B12" s="46">
        <v>8</v>
      </c>
      <c r="C12" s="50" t="s">
        <v>56</v>
      </c>
      <c r="D12" s="165">
        <v>195242.04449664999</v>
      </c>
      <c r="E12" s="165">
        <v>187452.60471799099</v>
      </c>
      <c r="F12" s="103"/>
      <c r="G12" s="104"/>
      <c r="H12" s="105">
        <f t="shared" si="0"/>
        <v>184001.631977718</v>
      </c>
      <c r="I12" s="105">
        <f t="shared" si="1"/>
        <v>184001.631977718</v>
      </c>
      <c r="J12" s="106">
        <v>999</v>
      </c>
    </row>
    <row r="13" spans="1:10" ht="13.5" customHeight="1" thickTop="1">
      <c r="B13" s="179" t="s">
        <v>0</v>
      </c>
      <c r="C13" s="180"/>
      <c r="D13" s="166">
        <v>184001.631977718</v>
      </c>
      <c r="E13" s="166">
        <v>184001.631977718</v>
      </c>
      <c r="F13" s="103"/>
      <c r="G13" s="104"/>
      <c r="H13" s="95"/>
    </row>
    <row r="14" spans="1:10" ht="13.5" customHeight="1">
      <c r="B14" s="60" t="s">
        <v>211</v>
      </c>
    </row>
    <row r="15" spans="1:10" ht="13.5" customHeight="1">
      <c r="B15" s="60" t="s">
        <v>220</v>
      </c>
    </row>
    <row r="16" spans="1:10" ht="13.5" customHeight="1">
      <c r="B16" s="60" t="s">
        <v>169</v>
      </c>
    </row>
    <row r="17" spans="2:2">
      <c r="B17" s="107"/>
    </row>
    <row r="18" spans="2:2">
      <c r="B18" s="107"/>
    </row>
  </sheetData>
  <mergeCells count="7">
    <mergeCell ref="H3:H4"/>
    <mergeCell ref="I3:I4"/>
    <mergeCell ref="B13:C13"/>
    <mergeCell ref="B3:B4"/>
    <mergeCell ref="C3:C4"/>
    <mergeCell ref="D3:D4"/>
    <mergeCell ref="E3:E4"/>
  </mergeCells>
  <phoneticPr fontId="3"/>
  <pageMargins left="0.39370078740157483" right="0.19685039370078741" top="0.47244094488188981" bottom="0.39370078740157483" header="0.31496062992125984" footer="0.19685039370078741"/>
  <pageSetup paperSize="9" scale="75" fitToHeight="0" orientation="portrait" r:id="rId1"/>
  <headerFooter>
    <oddHeader>&amp;R&amp;"ＭＳ 明朝,標準"&amp;12 2-4.生活習慣病に係る医療費等の状況</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J3"/>
  <sheetViews>
    <sheetView showGridLines="0" zoomScaleNormal="100" zoomScaleSheetLayoutView="100" workbookViewId="0"/>
  </sheetViews>
  <sheetFormatPr defaultColWidth="9" defaultRowHeight="13.5"/>
  <cols>
    <col min="1" max="1" width="4.625" style="40" customWidth="1"/>
    <col min="2" max="2" width="3.25" style="40" customWidth="1"/>
    <col min="3" max="3" width="18.75" style="40" customWidth="1"/>
    <col min="4" max="5" width="20.625" style="40" customWidth="1"/>
    <col min="6" max="6" width="12.375" style="108" customWidth="1"/>
    <col min="7" max="7" width="6.25" style="40" customWidth="1"/>
    <col min="8" max="10" width="20.625" style="40" customWidth="1"/>
    <col min="11" max="16384" width="9" style="40"/>
  </cols>
  <sheetData>
    <row r="1" spans="1:10" ht="16.5" customHeight="1">
      <c r="A1" s="40" t="s">
        <v>164</v>
      </c>
    </row>
    <row r="2" spans="1:10" ht="16.5" customHeight="1">
      <c r="A2" s="40" t="s">
        <v>140</v>
      </c>
    </row>
    <row r="3" spans="1:10" ht="16.5" customHeight="1">
      <c r="A3" s="40" t="s">
        <v>170</v>
      </c>
      <c r="J3" s="40" t="s">
        <v>171</v>
      </c>
    </row>
  </sheetData>
  <phoneticPr fontId="3"/>
  <pageMargins left="0.39370078740157483" right="0.19685039370078741" top="0.59055118110236227" bottom="0.39370078740157483" header="0.31496062992125984" footer="0.19685039370078741"/>
  <pageSetup paperSize="8" scale="75" fitToHeight="0" orientation="landscape" r:id="rId1"/>
  <headerFooter>
    <oddHeader>&amp;R&amp;"ＭＳ 明朝,標準"&amp;12 2-4.生活習慣病に係る医療費等の状況</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dimension ref="A1:K82"/>
  <sheetViews>
    <sheetView showGridLines="0" zoomScaleNormal="100" zoomScaleSheetLayoutView="100" workbookViewId="0"/>
  </sheetViews>
  <sheetFormatPr defaultColWidth="9" defaultRowHeight="13.5"/>
  <cols>
    <col min="1" max="1" width="4.625" style="40" customWidth="1"/>
    <col min="2" max="2" width="3.25" style="40" customWidth="1"/>
    <col min="3" max="3" width="18.75" style="40" customWidth="1"/>
    <col min="4" max="5" width="20.625" style="40" customWidth="1"/>
    <col min="6" max="6" width="20.625" style="95" customWidth="1"/>
    <col min="7" max="7" width="20.625" style="109" customWidth="1"/>
    <col min="8" max="10" width="20.625" style="96" customWidth="1"/>
    <col min="11" max="11" width="9" style="110"/>
    <col min="12" max="16384" width="9" style="40"/>
  </cols>
  <sheetData>
    <row r="1" spans="1:10" ht="16.5" customHeight="1">
      <c r="A1" s="40" t="s">
        <v>164</v>
      </c>
    </row>
    <row r="2" spans="1:10" ht="16.5" customHeight="1">
      <c r="A2" s="40" t="s">
        <v>143</v>
      </c>
      <c r="H2" s="96" t="s">
        <v>102</v>
      </c>
      <c r="I2" s="97"/>
      <c r="J2" s="95"/>
    </row>
    <row r="3" spans="1:10" s="110" customFormat="1" ht="16.5" customHeight="1">
      <c r="B3" s="187"/>
      <c r="C3" s="189" t="s">
        <v>172</v>
      </c>
      <c r="D3" s="191" t="s">
        <v>173</v>
      </c>
      <c r="E3" s="191" t="s">
        <v>174</v>
      </c>
      <c r="F3" s="111"/>
      <c r="G3" s="112"/>
      <c r="H3" s="185" t="s">
        <v>175</v>
      </c>
      <c r="I3" s="185" t="s">
        <v>176</v>
      </c>
      <c r="J3" s="113"/>
    </row>
    <row r="4" spans="1:10" s="110" customFormat="1" ht="18" customHeight="1">
      <c r="B4" s="188"/>
      <c r="C4" s="190"/>
      <c r="D4" s="192"/>
      <c r="E4" s="192"/>
      <c r="F4" s="111"/>
      <c r="G4" s="112"/>
      <c r="H4" s="186"/>
      <c r="I4" s="186"/>
      <c r="J4" s="114"/>
    </row>
    <row r="5" spans="1:10" s="110" customFormat="1" ht="13.5" customHeight="1">
      <c r="B5" s="102">
        <v>1</v>
      </c>
      <c r="C5" s="83" t="s">
        <v>57</v>
      </c>
      <c r="D5" s="165">
        <v>195242.04449664999</v>
      </c>
      <c r="E5" s="165">
        <v>187452.60471799099</v>
      </c>
      <c r="F5" s="115"/>
      <c r="G5" s="116"/>
      <c r="H5" s="105">
        <f t="shared" ref="H5:H68" si="0">$D$79</f>
        <v>184001.631977718</v>
      </c>
      <c r="I5" s="105">
        <f t="shared" ref="I5:I68" si="1">$E$79</f>
        <v>184001.631977718</v>
      </c>
      <c r="J5" s="106">
        <v>0</v>
      </c>
    </row>
    <row r="6" spans="1:10" s="110" customFormat="1" ht="13.5" customHeight="1">
      <c r="B6" s="46">
        <v>2</v>
      </c>
      <c r="C6" s="83" t="s">
        <v>104</v>
      </c>
      <c r="D6" s="165">
        <v>182810.77108523101</v>
      </c>
      <c r="E6" s="165">
        <v>187652.49710764899</v>
      </c>
      <c r="F6" s="115"/>
      <c r="G6" s="116"/>
      <c r="H6" s="105">
        <f t="shared" si="0"/>
        <v>184001.631977718</v>
      </c>
      <c r="I6" s="105">
        <f t="shared" si="1"/>
        <v>184001.631977718</v>
      </c>
      <c r="J6" s="106">
        <v>0</v>
      </c>
    </row>
    <row r="7" spans="1:10" s="110" customFormat="1" ht="13.5" customHeight="1">
      <c r="B7" s="46">
        <v>3</v>
      </c>
      <c r="C7" s="84" t="s">
        <v>105</v>
      </c>
      <c r="D7" s="165">
        <v>188199.04971724801</v>
      </c>
      <c r="E7" s="165">
        <v>189340.50288196301</v>
      </c>
      <c r="F7" s="115"/>
      <c r="G7" s="116"/>
      <c r="H7" s="105">
        <f t="shared" si="0"/>
        <v>184001.631977718</v>
      </c>
      <c r="I7" s="105">
        <f t="shared" si="1"/>
        <v>184001.631977718</v>
      </c>
      <c r="J7" s="106">
        <v>0</v>
      </c>
    </row>
    <row r="8" spans="1:10" s="110" customFormat="1" ht="13.5" customHeight="1">
      <c r="B8" s="46">
        <v>4</v>
      </c>
      <c r="C8" s="84" t="s">
        <v>106</v>
      </c>
      <c r="D8" s="165">
        <v>203604.36021998199</v>
      </c>
      <c r="E8" s="165">
        <v>187638.69517467299</v>
      </c>
      <c r="F8" s="115"/>
      <c r="G8" s="116"/>
      <c r="H8" s="105">
        <f t="shared" si="0"/>
        <v>184001.631977718</v>
      </c>
      <c r="I8" s="105">
        <f t="shared" si="1"/>
        <v>184001.631977718</v>
      </c>
      <c r="J8" s="106">
        <v>0</v>
      </c>
    </row>
    <row r="9" spans="1:10" s="110" customFormat="1" ht="13.5" customHeight="1">
      <c r="B9" s="46">
        <v>5</v>
      </c>
      <c r="C9" s="84" t="s">
        <v>107</v>
      </c>
      <c r="D9" s="165">
        <v>185574.931141662</v>
      </c>
      <c r="E9" s="165">
        <v>186995.792116033</v>
      </c>
      <c r="F9" s="115"/>
      <c r="G9" s="116"/>
      <c r="H9" s="105">
        <f t="shared" si="0"/>
        <v>184001.631977718</v>
      </c>
      <c r="I9" s="105">
        <f t="shared" si="1"/>
        <v>184001.631977718</v>
      </c>
      <c r="J9" s="106">
        <v>0</v>
      </c>
    </row>
    <row r="10" spans="1:10" s="110" customFormat="1" ht="13.5" customHeight="1">
      <c r="B10" s="46">
        <v>6</v>
      </c>
      <c r="C10" s="84" t="s">
        <v>108</v>
      </c>
      <c r="D10" s="165">
        <v>193557.563750103</v>
      </c>
      <c r="E10" s="165">
        <v>188719.488598645</v>
      </c>
      <c r="F10" s="115"/>
      <c r="G10" s="116"/>
      <c r="H10" s="105">
        <f t="shared" si="0"/>
        <v>184001.631977718</v>
      </c>
      <c r="I10" s="105">
        <f t="shared" si="1"/>
        <v>184001.631977718</v>
      </c>
      <c r="J10" s="106">
        <v>0</v>
      </c>
    </row>
    <row r="11" spans="1:10" s="110" customFormat="1" ht="13.5" customHeight="1">
      <c r="B11" s="46">
        <v>7</v>
      </c>
      <c r="C11" s="84" t="s">
        <v>109</v>
      </c>
      <c r="D11" s="165">
        <v>207996.35226850101</v>
      </c>
      <c r="E11" s="165">
        <v>188393.22097801499</v>
      </c>
      <c r="F11" s="115"/>
      <c r="G11" s="116"/>
      <c r="H11" s="105">
        <f t="shared" si="0"/>
        <v>184001.631977718</v>
      </c>
      <c r="I11" s="105">
        <f t="shared" si="1"/>
        <v>184001.631977718</v>
      </c>
      <c r="J11" s="106">
        <v>0</v>
      </c>
    </row>
    <row r="12" spans="1:10" s="110" customFormat="1" ht="13.5" customHeight="1">
      <c r="B12" s="46">
        <v>8</v>
      </c>
      <c r="C12" s="84" t="s">
        <v>58</v>
      </c>
      <c r="D12" s="165">
        <v>172853.77434240899</v>
      </c>
      <c r="E12" s="165">
        <v>188712.962721213</v>
      </c>
      <c r="F12" s="115"/>
      <c r="G12" s="116"/>
      <c r="H12" s="105">
        <f t="shared" si="0"/>
        <v>184001.631977718</v>
      </c>
      <c r="I12" s="105">
        <f t="shared" si="1"/>
        <v>184001.631977718</v>
      </c>
      <c r="J12" s="106">
        <v>0</v>
      </c>
    </row>
    <row r="13" spans="1:10" s="110" customFormat="1" ht="13.5" customHeight="1">
      <c r="B13" s="46">
        <v>9</v>
      </c>
      <c r="C13" s="84" t="s">
        <v>110</v>
      </c>
      <c r="D13" s="165">
        <v>204707.76286995501</v>
      </c>
      <c r="E13" s="165">
        <v>187582.914575217</v>
      </c>
      <c r="F13" s="115"/>
      <c r="G13" s="116"/>
      <c r="H13" s="105">
        <f t="shared" si="0"/>
        <v>184001.631977718</v>
      </c>
      <c r="I13" s="105">
        <f t="shared" si="1"/>
        <v>184001.631977718</v>
      </c>
      <c r="J13" s="106">
        <v>0</v>
      </c>
    </row>
    <row r="14" spans="1:10" s="110" customFormat="1" ht="13.5" customHeight="1">
      <c r="B14" s="46">
        <v>10</v>
      </c>
      <c r="C14" s="84" t="s">
        <v>59</v>
      </c>
      <c r="D14" s="165">
        <v>181128.356559901</v>
      </c>
      <c r="E14" s="165">
        <v>185605.01050953</v>
      </c>
      <c r="F14" s="115"/>
      <c r="G14" s="116"/>
      <c r="H14" s="105">
        <f t="shared" si="0"/>
        <v>184001.631977718</v>
      </c>
      <c r="I14" s="105">
        <f t="shared" si="1"/>
        <v>184001.631977718</v>
      </c>
      <c r="J14" s="106">
        <v>0</v>
      </c>
    </row>
    <row r="15" spans="1:10" s="110" customFormat="1" ht="13.5" customHeight="1">
      <c r="B15" s="46">
        <v>11</v>
      </c>
      <c r="C15" s="84" t="s">
        <v>60</v>
      </c>
      <c r="D15" s="165">
        <v>180884.15268969801</v>
      </c>
      <c r="E15" s="165">
        <v>186714.12115923001</v>
      </c>
      <c r="F15" s="115"/>
      <c r="G15" s="116"/>
      <c r="H15" s="105">
        <f t="shared" si="0"/>
        <v>184001.631977718</v>
      </c>
      <c r="I15" s="105">
        <f t="shared" si="1"/>
        <v>184001.631977718</v>
      </c>
      <c r="J15" s="106">
        <v>0</v>
      </c>
    </row>
    <row r="16" spans="1:10" s="110" customFormat="1" ht="13.5" customHeight="1">
      <c r="B16" s="46">
        <v>12</v>
      </c>
      <c r="C16" s="84" t="s">
        <v>111</v>
      </c>
      <c r="D16" s="165">
        <v>183515.200136031</v>
      </c>
      <c r="E16" s="165">
        <v>187612.73537544499</v>
      </c>
      <c r="F16" s="115"/>
      <c r="G16" s="116"/>
      <c r="H16" s="105">
        <f t="shared" si="0"/>
        <v>184001.631977718</v>
      </c>
      <c r="I16" s="105">
        <f t="shared" si="1"/>
        <v>184001.631977718</v>
      </c>
      <c r="J16" s="106">
        <v>0</v>
      </c>
    </row>
    <row r="17" spans="2:10" s="110" customFormat="1" ht="13.5" customHeight="1">
      <c r="B17" s="46">
        <v>13</v>
      </c>
      <c r="C17" s="84" t="s">
        <v>112</v>
      </c>
      <c r="D17" s="165">
        <v>198729.068805093</v>
      </c>
      <c r="E17" s="165">
        <v>189363.92179363401</v>
      </c>
      <c r="F17" s="115"/>
      <c r="G17" s="116"/>
      <c r="H17" s="105">
        <f t="shared" si="0"/>
        <v>184001.631977718</v>
      </c>
      <c r="I17" s="105">
        <f t="shared" si="1"/>
        <v>184001.631977718</v>
      </c>
      <c r="J17" s="106">
        <v>0</v>
      </c>
    </row>
    <row r="18" spans="2:10" s="110" customFormat="1" ht="13.5" customHeight="1">
      <c r="B18" s="46">
        <v>14</v>
      </c>
      <c r="C18" s="84" t="s">
        <v>113</v>
      </c>
      <c r="D18" s="165">
        <v>181106.56178824799</v>
      </c>
      <c r="E18" s="165">
        <v>187658.700042874</v>
      </c>
      <c r="F18" s="115"/>
      <c r="G18" s="116"/>
      <c r="H18" s="105">
        <f t="shared" si="0"/>
        <v>184001.631977718</v>
      </c>
      <c r="I18" s="105">
        <f t="shared" si="1"/>
        <v>184001.631977718</v>
      </c>
      <c r="J18" s="106">
        <v>0</v>
      </c>
    </row>
    <row r="19" spans="2:10" s="110" customFormat="1" ht="13.5" customHeight="1">
      <c r="B19" s="46">
        <v>15</v>
      </c>
      <c r="C19" s="84" t="s">
        <v>114</v>
      </c>
      <c r="D19" s="165">
        <v>181093.13534542799</v>
      </c>
      <c r="E19" s="165">
        <v>187784.05243830199</v>
      </c>
      <c r="F19" s="115"/>
      <c r="G19" s="116"/>
      <c r="H19" s="105">
        <f t="shared" si="0"/>
        <v>184001.631977718</v>
      </c>
      <c r="I19" s="105">
        <f t="shared" si="1"/>
        <v>184001.631977718</v>
      </c>
      <c r="J19" s="106">
        <v>0</v>
      </c>
    </row>
    <row r="20" spans="2:10" s="110" customFormat="1" ht="13.5" customHeight="1">
      <c r="B20" s="46">
        <v>16</v>
      </c>
      <c r="C20" s="84" t="s">
        <v>61</v>
      </c>
      <c r="D20" s="165">
        <v>173425.12462836</v>
      </c>
      <c r="E20" s="165">
        <v>188134.55095589301</v>
      </c>
      <c r="F20" s="115"/>
      <c r="G20" s="116"/>
      <c r="H20" s="105">
        <f t="shared" si="0"/>
        <v>184001.631977718</v>
      </c>
      <c r="I20" s="105">
        <f t="shared" si="1"/>
        <v>184001.631977718</v>
      </c>
      <c r="J20" s="106">
        <v>0</v>
      </c>
    </row>
    <row r="21" spans="2:10" s="110" customFormat="1" ht="13.5" customHeight="1">
      <c r="B21" s="46">
        <v>17</v>
      </c>
      <c r="C21" s="84" t="s">
        <v>115</v>
      </c>
      <c r="D21" s="165">
        <v>193967.34001624401</v>
      </c>
      <c r="E21" s="165">
        <v>188562.93376463099</v>
      </c>
      <c r="F21" s="115"/>
      <c r="G21" s="116"/>
      <c r="H21" s="105">
        <f t="shared" si="0"/>
        <v>184001.631977718</v>
      </c>
      <c r="I21" s="105">
        <f t="shared" si="1"/>
        <v>184001.631977718</v>
      </c>
      <c r="J21" s="106">
        <v>0</v>
      </c>
    </row>
    <row r="22" spans="2:10" s="110" customFormat="1" ht="13.5" customHeight="1">
      <c r="B22" s="46">
        <v>18</v>
      </c>
      <c r="C22" s="84" t="s">
        <v>62</v>
      </c>
      <c r="D22" s="165">
        <v>195568.33419995301</v>
      </c>
      <c r="E22" s="165">
        <v>186919.56418523</v>
      </c>
      <c r="F22" s="115"/>
      <c r="G22" s="116"/>
      <c r="H22" s="105">
        <f t="shared" si="0"/>
        <v>184001.631977718</v>
      </c>
      <c r="I22" s="105">
        <f t="shared" si="1"/>
        <v>184001.631977718</v>
      </c>
      <c r="J22" s="106">
        <v>0</v>
      </c>
    </row>
    <row r="23" spans="2:10" s="110" customFormat="1" ht="13.5" customHeight="1">
      <c r="B23" s="46">
        <v>19</v>
      </c>
      <c r="C23" s="84" t="s">
        <v>116</v>
      </c>
      <c r="D23" s="165">
        <v>193538.728033188</v>
      </c>
      <c r="E23" s="165">
        <v>189964.54216635801</v>
      </c>
      <c r="F23" s="115"/>
      <c r="G23" s="116"/>
      <c r="H23" s="105">
        <f t="shared" si="0"/>
        <v>184001.631977718</v>
      </c>
      <c r="I23" s="105">
        <f t="shared" si="1"/>
        <v>184001.631977718</v>
      </c>
      <c r="J23" s="106">
        <v>0</v>
      </c>
    </row>
    <row r="24" spans="2:10" s="110" customFormat="1" ht="13.5" customHeight="1">
      <c r="B24" s="46">
        <v>20</v>
      </c>
      <c r="C24" s="84" t="s">
        <v>117</v>
      </c>
      <c r="D24" s="165">
        <v>191055.72422810501</v>
      </c>
      <c r="E24" s="165">
        <v>186990.575802409</v>
      </c>
      <c r="F24" s="115"/>
      <c r="G24" s="116"/>
      <c r="H24" s="105">
        <f t="shared" si="0"/>
        <v>184001.631977718</v>
      </c>
      <c r="I24" s="105">
        <f t="shared" si="1"/>
        <v>184001.631977718</v>
      </c>
      <c r="J24" s="106">
        <v>0</v>
      </c>
    </row>
    <row r="25" spans="2:10" s="110" customFormat="1" ht="13.5" customHeight="1">
      <c r="B25" s="46">
        <v>21</v>
      </c>
      <c r="C25" s="84" t="s">
        <v>118</v>
      </c>
      <c r="D25" s="165">
        <v>195340.634262126</v>
      </c>
      <c r="E25" s="165">
        <v>186248.84517073701</v>
      </c>
      <c r="F25" s="115"/>
      <c r="G25" s="116"/>
      <c r="H25" s="105">
        <f t="shared" si="0"/>
        <v>184001.631977718</v>
      </c>
      <c r="I25" s="105">
        <f t="shared" si="1"/>
        <v>184001.631977718</v>
      </c>
      <c r="J25" s="106">
        <v>0</v>
      </c>
    </row>
    <row r="26" spans="2:10" s="110" customFormat="1" ht="13.5" customHeight="1">
      <c r="B26" s="46">
        <v>22</v>
      </c>
      <c r="C26" s="84" t="s">
        <v>63</v>
      </c>
      <c r="D26" s="165">
        <v>207643.94589783699</v>
      </c>
      <c r="E26" s="165">
        <v>187435.50712464401</v>
      </c>
      <c r="F26" s="115"/>
      <c r="G26" s="116"/>
      <c r="H26" s="105">
        <f t="shared" si="0"/>
        <v>184001.631977718</v>
      </c>
      <c r="I26" s="105">
        <f t="shared" si="1"/>
        <v>184001.631977718</v>
      </c>
      <c r="J26" s="106">
        <v>0</v>
      </c>
    </row>
    <row r="27" spans="2:10" s="110" customFormat="1" ht="13.5" customHeight="1">
      <c r="B27" s="46">
        <v>23</v>
      </c>
      <c r="C27" s="84" t="s">
        <v>119</v>
      </c>
      <c r="D27" s="165">
        <v>194552.976489386</v>
      </c>
      <c r="E27" s="165">
        <v>187457.20730034</v>
      </c>
      <c r="F27" s="115"/>
      <c r="G27" s="116"/>
      <c r="H27" s="105">
        <f t="shared" si="0"/>
        <v>184001.631977718</v>
      </c>
      <c r="I27" s="105">
        <f t="shared" si="1"/>
        <v>184001.631977718</v>
      </c>
      <c r="J27" s="106">
        <v>0</v>
      </c>
    </row>
    <row r="28" spans="2:10" s="110" customFormat="1" ht="13.5" customHeight="1">
      <c r="B28" s="46">
        <v>24</v>
      </c>
      <c r="C28" s="84" t="s">
        <v>120</v>
      </c>
      <c r="D28" s="165">
        <v>184588.09660952399</v>
      </c>
      <c r="E28" s="165">
        <v>187308.16400895201</v>
      </c>
      <c r="F28" s="115"/>
      <c r="G28" s="116"/>
      <c r="H28" s="105">
        <f t="shared" si="0"/>
        <v>184001.631977718</v>
      </c>
      <c r="I28" s="105">
        <f t="shared" si="1"/>
        <v>184001.631977718</v>
      </c>
      <c r="J28" s="106">
        <v>0</v>
      </c>
    </row>
    <row r="29" spans="2:10" s="110" customFormat="1" ht="13.5" customHeight="1">
      <c r="B29" s="46">
        <v>25</v>
      </c>
      <c r="C29" s="84" t="s">
        <v>121</v>
      </c>
      <c r="D29" s="165">
        <v>182562.071232274</v>
      </c>
      <c r="E29" s="165">
        <v>185861.474018131</v>
      </c>
      <c r="F29" s="115"/>
      <c r="G29" s="116"/>
      <c r="H29" s="105">
        <f t="shared" si="0"/>
        <v>184001.631977718</v>
      </c>
      <c r="I29" s="105">
        <f t="shared" si="1"/>
        <v>184001.631977718</v>
      </c>
      <c r="J29" s="106">
        <v>0</v>
      </c>
    </row>
    <row r="30" spans="2:10" s="110" customFormat="1" ht="13.5" customHeight="1">
      <c r="B30" s="46">
        <v>26</v>
      </c>
      <c r="C30" s="84" t="s">
        <v>35</v>
      </c>
      <c r="D30" s="165">
        <v>182324.31278285</v>
      </c>
      <c r="E30" s="165">
        <v>186209.99624381599</v>
      </c>
      <c r="F30" s="115"/>
      <c r="G30" s="116"/>
      <c r="H30" s="105">
        <f t="shared" si="0"/>
        <v>184001.631977718</v>
      </c>
      <c r="I30" s="105">
        <f t="shared" si="1"/>
        <v>184001.631977718</v>
      </c>
      <c r="J30" s="106">
        <v>0</v>
      </c>
    </row>
    <row r="31" spans="2:10" s="110" customFormat="1" ht="13.5" customHeight="1">
      <c r="B31" s="46">
        <v>27</v>
      </c>
      <c r="C31" s="84" t="s">
        <v>36</v>
      </c>
      <c r="D31" s="165">
        <v>179944.18651047899</v>
      </c>
      <c r="E31" s="165">
        <v>187733.619606761</v>
      </c>
      <c r="F31" s="115"/>
      <c r="G31" s="116"/>
      <c r="H31" s="105">
        <f t="shared" si="0"/>
        <v>184001.631977718</v>
      </c>
      <c r="I31" s="105">
        <f t="shared" si="1"/>
        <v>184001.631977718</v>
      </c>
      <c r="J31" s="106">
        <v>0</v>
      </c>
    </row>
    <row r="32" spans="2:10" s="110" customFormat="1" ht="13.5" customHeight="1">
      <c r="B32" s="46">
        <v>28</v>
      </c>
      <c r="C32" s="84" t="s">
        <v>37</v>
      </c>
      <c r="D32" s="165">
        <v>179738.900809249</v>
      </c>
      <c r="E32" s="165">
        <v>186126.93042885599</v>
      </c>
      <c r="F32" s="115"/>
      <c r="G32" s="116"/>
      <c r="H32" s="105">
        <f t="shared" si="0"/>
        <v>184001.631977718</v>
      </c>
      <c r="I32" s="105">
        <f t="shared" si="1"/>
        <v>184001.631977718</v>
      </c>
      <c r="J32" s="106">
        <v>0</v>
      </c>
    </row>
    <row r="33" spans="2:10" s="110" customFormat="1" ht="13.5" customHeight="1">
      <c r="B33" s="46">
        <v>29</v>
      </c>
      <c r="C33" s="84" t="s">
        <v>38</v>
      </c>
      <c r="D33" s="165">
        <v>178836.81804723799</v>
      </c>
      <c r="E33" s="165">
        <v>185992.242712593</v>
      </c>
      <c r="F33" s="115"/>
      <c r="G33" s="116"/>
      <c r="H33" s="105">
        <f t="shared" si="0"/>
        <v>184001.631977718</v>
      </c>
      <c r="I33" s="105">
        <f t="shared" si="1"/>
        <v>184001.631977718</v>
      </c>
      <c r="J33" s="106">
        <v>0</v>
      </c>
    </row>
    <row r="34" spans="2:10" s="110" customFormat="1" ht="13.5" customHeight="1">
      <c r="B34" s="46">
        <v>30</v>
      </c>
      <c r="C34" s="84" t="s">
        <v>39</v>
      </c>
      <c r="D34" s="165">
        <v>173801.24209427199</v>
      </c>
      <c r="E34" s="165">
        <v>185250.48713173301</v>
      </c>
      <c r="F34" s="115"/>
      <c r="G34" s="116"/>
      <c r="H34" s="105">
        <f t="shared" si="0"/>
        <v>184001.631977718</v>
      </c>
      <c r="I34" s="105">
        <f t="shared" si="1"/>
        <v>184001.631977718</v>
      </c>
      <c r="J34" s="106">
        <v>0</v>
      </c>
    </row>
    <row r="35" spans="2:10" s="110" customFormat="1" ht="13.5" customHeight="1">
      <c r="B35" s="46">
        <v>31</v>
      </c>
      <c r="C35" s="84" t="s">
        <v>40</v>
      </c>
      <c r="D35" s="165">
        <v>176021.09853021201</v>
      </c>
      <c r="E35" s="165">
        <v>186972.87414937801</v>
      </c>
      <c r="F35" s="115"/>
      <c r="G35" s="116"/>
      <c r="H35" s="105">
        <f t="shared" si="0"/>
        <v>184001.631977718</v>
      </c>
      <c r="I35" s="105">
        <f t="shared" si="1"/>
        <v>184001.631977718</v>
      </c>
      <c r="J35" s="106">
        <v>0</v>
      </c>
    </row>
    <row r="36" spans="2:10" s="110" customFormat="1" ht="13.5" customHeight="1">
      <c r="B36" s="46">
        <v>32</v>
      </c>
      <c r="C36" s="84" t="s">
        <v>41</v>
      </c>
      <c r="D36" s="165">
        <v>178597.28617435301</v>
      </c>
      <c r="E36" s="165">
        <v>186298.184517805</v>
      </c>
      <c r="F36" s="115"/>
      <c r="G36" s="116"/>
      <c r="H36" s="105">
        <f t="shared" si="0"/>
        <v>184001.631977718</v>
      </c>
      <c r="I36" s="105">
        <f t="shared" si="1"/>
        <v>184001.631977718</v>
      </c>
      <c r="J36" s="106">
        <v>0</v>
      </c>
    </row>
    <row r="37" spans="2:10" s="110" customFormat="1" ht="13.5" customHeight="1">
      <c r="B37" s="46">
        <v>33</v>
      </c>
      <c r="C37" s="84" t="s">
        <v>42</v>
      </c>
      <c r="D37" s="165">
        <v>201025.319703799</v>
      </c>
      <c r="E37" s="165">
        <v>186766.084525969</v>
      </c>
      <c r="F37" s="115"/>
      <c r="G37" s="116"/>
      <c r="H37" s="105">
        <f t="shared" si="0"/>
        <v>184001.631977718</v>
      </c>
      <c r="I37" s="105">
        <f t="shared" si="1"/>
        <v>184001.631977718</v>
      </c>
      <c r="J37" s="106">
        <v>0</v>
      </c>
    </row>
    <row r="38" spans="2:10" s="110" customFormat="1" ht="13.5" customHeight="1">
      <c r="B38" s="46">
        <v>34</v>
      </c>
      <c r="C38" s="84" t="s">
        <v>44</v>
      </c>
      <c r="D38" s="165">
        <v>190226.01821203501</v>
      </c>
      <c r="E38" s="165">
        <v>187301.59485819901</v>
      </c>
      <c r="F38" s="115"/>
      <c r="G38" s="116"/>
      <c r="H38" s="105">
        <f t="shared" si="0"/>
        <v>184001.631977718</v>
      </c>
      <c r="I38" s="105">
        <f t="shared" si="1"/>
        <v>184001.631977718</v>
      </c>
      <c r="J38" s="106">
        <v>0</v>
      </c>
    </row>
    <row r="39" spans="2:10" s="110" customFormat="1" ht="13.5" customHeight="1">
      <c r="B39" s="46">
        <v>35</v>
      </c>
      <c r="C39" s="84" t="s">
        <v>1</v>
      </c>
      <c r="D39" s="165">
        <v>169916.58721734301</v>
      </c>
      <c r="E39" s="165">
        <v>180368.72977970299</v>
      </c>
      <c r="F39" s="115"/>
      <c r="G39" s="116"/>
      <c r="H39" s="105">
        <f t="shared" si="0"/>
        <v>184001.631977718</v>
      </c>
      <c r="I39" s="105">
        <f t="shared" si="1"/>
        <v>184001.631977718</v>
      </c>
      <c r="J39" s="106">
        <v>0</v>
      </c>
    </row>
    <row r="40" spans="2:10" s="110" customFormat="1" ht="13.5" customHeight="1">
      <c r="B40" s="46">
        <v>36</v>
      </c>
      <c r="C40" s="84" t="s">
        <v>2</v>
      </c>
      <c r="D40" s="165">
        <v>170712.38830052299</v>
      </c>
      <c r="E40" s="165">
        <v>182903.27635877801</v>
      </c>
      <c r="F40" s="115"/>
      <c r="G40" s="116"/>
      <c r="H40" s="105">
        <f t="shared" si="0"/>
        <v>184001.631977718</v>
      </c>
      <c r="I40" s="105">
        <f t="shared" si="1"/>
        <v>184001.631977718</v>
      </c>
      <c r="J40" s="106">
        <v>0</v>
      </c>
    </row>
    <row r="41" spans="2:10" s="110" customFormat="1" ht="13.5" customHeight="1">
      <c r="B41" s="46">
        <v>37</v>
      </c>
      <c r="C41" s="84" t="s">
        <v>3</v>
      </c>
      <c r="D41" s="165">
        <v>169066.205767684</v>
      </c>
      <c r="E41" s="165">
        <v>181423.67241249399</v>
      </c>
      <c r="F41" s="115"/>
      <c r="G41" s="116"/>
      <c r="H41" s="105">
        <f t="shared" si="0"/>
        <v>184001.631977718</v>
      </c>
      <c r="I41" s="105">
        <f t="shared" si="1"/>
        <v>184001.631977718</v>
      </c>
      <c r="J41" s="106">
        <v>0</v>
      </c>
    </row>
    <row r="42" spans="2:10" s="110" customFormat="1" ht="13.5" customHeight="1">
      <c r="B42" s="46">
        <v>38</v>
      </c>
      <c r="C42" s="85" t="s">
        <v>45</v>
      </c>
      <c r="D42" s="165">
        <v>179054.35298116101</v>
      </c>
      <c r="E42" s="165">
        <v>183666.55173998501</v>
      </c>
      <c r="F42" s="115"/>
      <c r="G42" s="116"/>
      <c r="H42" s="105">
        <f t="shared" si="0"/>
        <v>184001.631977718</v>
      </c>
      <c r="I42" s="105">
        <f t="shared" si="1"/>
        <v>184001.631977718</v>
      </c>
      <c r="J42" s="106">
        <v>0</v>
      </c>
    </row>
    <row r="43" spans="2:10" s="110" customFormat="1" ht="13.5" customHeight="1">
      <c r="B43" s="46">
        <v>39</v>
      </c>
      <c r="C43" s="85" t="s">
        <v>8</v>
      </c>
      <c r="D43" s="165">
        <v>169541.24127116901</v>
      </c>
      <c r="E43" s="165">
        <v>180270.09367264001</v>
      </c>
      <c r="F43" s="115"/>
      <c r="G43" s="116"/>
      <c r="H43" s="105">
        <f t="shared" si="0"/>
        <v>184001.631977718</v>
      </c>
      <c r="I43" s="105">
        <f t="shared" si="1"/>
        <v>184001.631977718</v>
      </c>
      <c r="J43" s="106">
        <v>0</v>
      </c>
    </row>
    <row r="44" spans="2:10" s="110" customFormat="1" ht="13.5" customHeight="1">
      <c r="B44" s="46">
        <v>40</v>
      </c>
      <c r="C44" s="85" t="s">
        <v>46</v>
      </c>
      <c r="D44" s="165">
        <v>183664.15402244299</v>
      </c>
      <c r="E44" s="165">
        <v>189757.15892165501</v>
      </c>
      <c r="F44" s="115"/>
      <c r="G44" s="116"/>
      <c r="H44" s="105">
        <f t="shared" si="0"/>
        <v>184001.631977718</v>
      </c>
      <c r="I44" s="105">
        <f t="shared" si="1"/>
        <v>184001.631977718</v>
      </c>
      <c r="J44" s="106">
        <v>0</v>
      </c>
    </row>
    <row r="45" spans="2:10" s="110" customFormat="1" ht="13.5" customHeight="1">
      <c r="B45" s="46">
        <v>41</v>
      </c>
      <c r="C45" s="85" t="s">
        <v>13</v>
      </c>
      <c r="D45" s="165">
        <v>187121.18379861899</v>
      </c>
      <c r="E45" s="165">
        <v>182441.46026611299</v>
      </c>
      <c r="F45" s="115"/>
      <c r="G45" s="116"/>
      <c r="H45" s="105">
        <f t="shared" si="0"/>
        <v>184001.631977718</v>
      </c>
      <c r="I45" s="105">
        <f t="shared" si="1"/>
        <v>184001.631977718</v>
      </c>
      <c r="J45" s="106">
        <v>0</v>
      </c>
    </row>
    <row r="46" spans="2:10" s="110" customFormat="1" ht="13.5" customHeight="1">
      <c r="B46" s="46">
        <v>42</v>
      </c>
      <c r="C46" s="85" t="s">
        <v>14</v>
      </c>
      <c r="D46" s="165">
        <v>169045.38359538399</v>
      </c>
      <c r="E46" s="165">
        <v>182811.512572626</v>
      </c>
      <c r="F46" s="115"/>
      <c r="G46" s="116"/>
      <c r="H46" s="105">
        <f t="shared" si="0"/>
        <v>184001.631977718</v>
      </c>
      <c r="I46" s="105">
        <f t="shared" si="1"/>
        <v>184001.631977718</v>
      </c>
      <c r="J46" s="106">
        <v>0</v>
      </c>
    </row>
    <row r="47" spans="2:10" s="110" customFormat="1" ht="13.5" customHeight="1">
      <c r="B47" s="46">
        <v>43</v>
      </c>
      <c r="C47" s="85" t="s">
        <v>9</v>
      </c>
      <c r="D47" s="165">
        <v>170599.133636238</v>
      </c>
      <c r="E47" s="165">
        <v>183700.78599117699</v>
      </c>
      <c r="F47" s="115"/>
      <c r="G47" s="116"/>
      <c r="H47" s="105">
        <f t="shared" si="0"/>
        <v>184001.631977718</v>
      </c>
      <c r="I47" s="105">
        <f t="shared" si="1"/>
        <v>184001.631977718</v>
      </c>
      <c r="J47" s="106">
        <v>0</v>
      </c>
    </row>
    <row r="48" spans="2:10" s="110" customFormat="1" ht="13.5" customHeight="1">
      <c r="B48" s="46">
        <v>44</v>
      </c>
      <c r="C48" s="85" t="s">
        <v>21</v>
      </c>
      <c r="D48" s="165">
        <v>167897.25494425601</v>
      </c>
      <c r="E48" s="165">
        <v>180328.28475889101</v>
      </c>
      <c r="F48" s="115"/>
      <c r="G48" s="116"/>
      <c r="H48" s="105">
        <f t="shared" si="0"/>
        <v>184001.631977718</v>
      </c>
      <c r="I48" s="105">
        <f t="shared" si="1"/>
        <v>184001.631977718</v>
      </c>
      <c r="J48" s="106">
        <v>0</v>
      </c>
    </row>
    <row r="49" spans="2:10" s="110" customFormat="1" ht="13.5" customHeight="1">
      <c r="B49" s="46">
        <v>45</v>
      </c>
      <c r="C49" s="85" t="s">
        <v>47</v>
      </c>
      <c r="D49" s="165">
        <v>188921.654609586</v>
      </c>
      <c r="E49" s="165">
        <v>189873.90318010701</v>
      </c>
      <c r="F49" s="115"/>
      <c r="G49" s="116"/>
      <c r="H49" s="105">
        <f t="shared" si="0"/>
        <v>184001.631977718</v>
      </c>
      <c r="I49" s="105">
        <f t="shared" si="1"/>
        <v>184001.631977718</v>
      </c>
      <c r="J49" s="106">
        <v>0</v>
      </c>
    </row>
    <row r="50" spans="2:10" s="110" customFormat="1" ht="13.5" customHeight="1">
      <c r="B50" s="46">
        <v>46</v>
      </c>
      <c r="C50" s="85" t="s">
        <v>25</v>
      </c>
      <c r="D50" s="165">
        <v>171358.75294375399</v>
      </c>
      <c r="E50" s="165">
        <v>187102.875887945</v>
      </c>
      <c r="F50" s="115"/>
      <c r="G50" s="116"/>
      <c r="H50" s="105">
        <f t="shared" si="0"/>
        <v>184001.631977718</v>
      </c>
      <c r="I50" s="105">
        <f t="shared" si="1"/>
        <v>184001.631977718</v>
      </c>
      <c r="J50" s="106">
        <v>0</v>
      </c>
    </row>
    <row r="51" spans="2:10" s="110" customFormat="1" ht="13.5" customHeight="1">
      <c r="B51" s="46">
        <v>47</v>
      </c>
      <c r="C51" s="85" t="s">
        <v>15</v>
      </c>
      <c r="D51" s="165">
        <v>173292.60265098899</v>
      </c>
      <c r="E51" s="165">
        <v>181781.82441874</v>
      </c>
      <c r="F51" s="115"/>
      <c r="G51" s="116"/>
      <c r="H51" s="105">
        <f t="shared" si="0"/>
        <v>184001.631977718</v>
      </c>
      <c r="I51" s="105">
        <f t="shared" si="1"/>
        <v>184001.631977718</v>
      </c>
      <c r="J51" s="106">
        <v>0</v>
      </c>
    </row>
    <row r="52" spans="2:10" s="110" customFormat="1" ht="13.5" customHeight="1">
      <c r="B52" s="46">
        <v>48</v>
      </c>
      <c r="C52" s="85" t="s">
        <v>26</v>
      </c>
      <c r="D52" s="165">
        <v>173956.04656713401</v>
      </c>
      <c r="E52" s="165">
        <v>182864.00250538799</v>
      </c>
      <c r="F52" s="115"/>
      <c r="G52" s="116"/>
      <c r="H52" s="105">
        <f t="shared" si="0"/>
        <v>184001.631977718</v>
      </c>
      <c r="I52" s="105">
        <f t="shared" si="1"/>
        <v>184001.631977718</v>
      </c>
      <c r="J52" s="106">
        <v>0</v>
      </c>
    </row>
    <row r="53" spans="2:10" s="110" customFormat="1" ht="13.5" customHeight="1">
      <c r="B53" s="46">
        <v>49</v>
      </c>
      <c r="C53" s="85" t="s">
        <v>27</v>
      </c>
      <c r="D53" s="165">
        <v>162214.46696606799</v>
      </c>
      <c r="E53" s="165">
        <v>179083.03266752799</v>
      </c>
      <c r="F53" s="115"/>
      <c r="G53" s="116"/>
      <c r="H53" s="105">
        <f t="shared" si="0"/>
        <v>184001.631977718</v>
      </c>
      <c r="I53" s="105">
        <f t="shared" si="1"/>
        <v>184001.631977718</v>
      </c>
      <c r="J53" s="106">
        <v>0</v>
      </c>
    </row>
    <row r="54" spans="2:10" s="110" customFormat="1" ht="13.5" customHeight="1">
      <c r="B54" s="46">
        <v>50</v>
      </c>
      <c r="C54" s="85" t="s">
        <v>16</v>
      </c>
      <c r="D54" s="165">
        <v>180580.19376617501</v>
      </c>
      <c r="E54" s="165">
        <v>183517.07384330101</v>
      </c>
      <c r="F54" s="115"/>
      <c r="G54" s="116"/>
      <c r="H54" s="105">
        <f t="shared" si="0"/>
        <v>184001.631977718</v>
      </c>
      <c r="I54" s="105">
        <f t="shared" si="1"/>
        <v>184001.631977718</v>
      </c>
      <c r="J54" s="106">
        <v>0</v>
      </c>
    </row>
    <row r="55" spans="2:10" s="110" customFormat="1" ht="13.5" customHeight="1">
      <c r="B55" s="46">
        <v>51</v>
      </c>
      <c r="C55" s="85" t="s">
        <v>48</v>
      </c>
      <c r="D55" s="165">
        <v>176965.39009024299</v>
      </c>
      <c r="E55" s="165">
        <v>183947.838611716</v>
      </c>
      <c r="F55" s="115"/>
      <c r="G55" s="116"/>
      <c r="H55" s="105">
        <f t="shared" si="0"/>
        <v>184001.631977718</v>
      </c>
      <c r="I55" s="105">
        <f t="shared" si="1"/>
        <v>184001.631977718</v>
      </c>
      <c r="J55" s="106">
        <v>0</v>
      </c>
    </row>
    <row r="56" spans="2:10" s="110" customFormat="1" ht="13.5" customHeight="1">
      <c r="B56" s="46">
        <v>52</v>
      </c>
      <c r="C56" s="85" t="s">
        <v>4</v>
      </c>
      <c r="D56" s="165">
        <v>169799.99439834</v>
      </c>
      <c r="E56" s="165">
        <v>179730.64808784399</v>
      </c>
      <c r="F56" s="115"/>
      <c r="G56" s="116"/>
      <c r="H56" s="105">
        <f t="shared" si="0"/>
        <v>184001.631977718</v>
      </c>
      <c r="I56" s="105">
        <f t="shared" si="1"/>
        <v>184001.631977718</v>
      </c>
      <c r="J56" s="106">
        <v>0</v>
      </c>
    </row>
    <row r="57" spans="2:10" s="110" customFormat="1" ht="13.5" customHeight="1">
      <c r="B57" s="46">
        <v>53</v>
      </c>
      <c r="C57" s="85" t="s">
        <v>22</v>
      </c>
      <c r="D57" s="165">
        <v>179688.901427787</v>
      </c>
      <c r="E57" s="165">
        <v>184619.28877229299</v>
      </c>
      <c r="F57" s="115"/>
      <c r="G57" s="116"/>
      <c r="H57" s="105">
        <f t="shared" si="0"/>
        <v>184001.631977718</v>
      </c>
      <c r="I57" s="105">
        <f t="shared" si="1"/>
        <v>184001.631977718</v>
      </c>
      <c r="J57" s="106">
        <v>0</v>
      </c>
    </row>
    <row r="58" spans="2:10" s="110" customFormat="1" ht="13.5" customHeight="1">
      <c r="B58" s="46">
        <v>54</v>
      </c>
      <c r="C58" s="85" t="s">
        <v>28</v>
      </c>
      <c r="D58" s="165">
        <v>159491.01402478799</v>
      </c>
      <c r="E58" s="165">
        <v>186286.812488795</v>
      </c>
      <c r="F58" s="115"/>
      <c r="G58" s="116"/>
      <c r="H58" s="105">
        <f t="shared" si="0"/>
        <v>184001.631977718</v>
      </c>
      <c r="I58" s="105">
        <f t="shared" si="1"/>
        <v>184001.631977718</v>
      </c>
      <c r="J58" s="106">
        <v>0</v>
      </c>
    </row>
    <row r="59" spans="2:10" s="110" customFormat="1" ht="13.5" customHeight="1">
      <c r="B59" s="46">
        <v>55</v>
      </c>
      <c r="C59" s="85" t="s">
        <v>17</v>
      </c>
      <c r="D59" s="165">
        <v>186698.570766024</v>
      </c>
      <c r="E59" s="165">
        <v>181475.60811927301</v>
      </c>
      <c r="F59" s="115"/>
      <c r="G59" s="116"/>
      <c r="H59" s="105">
        <f t="shared" si="0"/>
        <v>184001.631977718</v>
      </c>
      <c r="I59" s="105">
        <f t="shared" si="1"/>
        <v>184001.631977718</v>
      </c>
      <c r="J59" s="106">
        <v>0</v>
      </c>
    </row>
    <row r="60" spans="2:10" s="110" customFormat="1" ht="13.5" customHeight="1">
      <c r="B60" s="46">
        <v>56</v>
      </c>
      <c r="C60" s="85" t="s">
        <v>10</v>
      </c>
      <c r="D60" s="165">
        <v>174028.16851459999</v>
      </c>
      <c r="E60" s="165">
        <v>180063.551110272</v>
      </c>
      <c r="F60" s="115"/>
      <c r="G60" s="116"/>
      <c r="H60" s="105">
        <f t="shared" si="0"/>
        <v>184001.631977718</v>
      </c>
      <c r="I60" s="105">
        <f t="shared" si="1"/>
        <v>184001.631977718</v>
      </c>
      <c r="J60" s="106">
        <v>0</v>
      </c>
    </row>
    <row r="61" spans="2:10" s="110" customFormat="1" ht="13.5" customHeight="1">
      <c r="B61" s="46">
        <v>57</v>
      </c>
      <c r="C61" s="85" t="s">
        <v>49</v>
      </c>
      <c r="D61" s="165">
        <v>187354.331183526</v>
      </c>
      <c r="E61" s="165">
        <v>186973.37599325</v>
      </c>
      <c r="F61" s="115"/>
      <c r="G61" s="116"/>
      <c r="H61" s="105">
        <f t="shared" si="0"/>
        <v>184001.631977718</v>
      </c>
      <c r="I61" s="105">
        <f t="shared" si="1"/>
        <v>184001.631977718</v>
      </c>
      <c r="J61" s="106">
        <v>0</v>
      </c>
    </row>
    <row r="62" spans="2:10" s="110" customFormat="1" ht="13.5" customHeight="1">
      <c r="B62" s="46">
        <v>58</v>
      </c>
      <c r="C62" s="85" t="s">
        <v>29</v>
      </c>
      <c r="D62" s="165">
        <v>170062.752485865</v>
      </c>
      <c r="E62" s="165">
        <v>182878.84341460501</v>
      </c>
      <c r="F62" s="115"/>
      <c r="G62" s="116"/>
      <c r="H62" s="105">
        <f t="shared" si="0"/>
        <v>184001.631977718</v>
      </c>
      <c r="I62" s="105">
        <f t="shared" si="1"/>
        <v>184001.631977718</v>
      </c>
      <c r="J62" s="106">
        <v>0</v>
      </c>
    </row>
    <row r="63" spans="2:10" s="110" customFormat="1" ht="13.5" customHeight="1">
      <c r="B63" s="46">
        <v>59</v>
      </c>
      <c r="C63" s="85" t="s">
        <v>23</v>
      </c>
      <c r="D63" s="165">
        <v>172372.602788547</v>
      </c>
      <c r="E63" s="165">
        <v>179424.383037922</v>
      </c>
      <c r="F63" s="115"/>
      <c r="G63" s="116"/>
      <c r="H63" s="105">
        <f t="shared" si="0"/>
        <v>184001.631977718</v>
      </c>
      <c r="I63" s="105">
        <f t="shared" si="1"/>
        <v>184001.631977718</v>
      </c>
      <c r="J63" s="106">
        <v>0</v>
      </c>
    </row>
    <row r="64" spans="2:10" s="110" customFormat="1" ht="13.5" customHeight="1">
      <c r="B64" s="46">
        <v>60</v>
      </c>
      <c r="C64" s="85" t="s">
        <v>50</v>
      </c>
      <c r="D64" s="165">
        <v>190652.41768678799</v>
      </c>
      <c r="E64" s="165">
        <v>183741.818594549</v>
      </c>
      <c r="F64" s="115"/>
      <c r="G64" s="116"/>
      <c r="H64" s="105">
        <f t="shared" si="0"/>
        <v>184001.631977718</v>
      </c>
      <c r="I64" s="105">
        <f t="shared" si="1"/>
        <v>184001.631977718</v>
      </c>
      <c r="J64" s="106">
        <v>0</v>
      </c>
    </row>
    <row r="65" spans="2:10" s="110" customFormat="1" ht="13.5" customHeight="1">
      <c r="B65" s="46">
        <v>61</v>
      </c>
      <c r="C65" s="85" t="s">
        <v>18</v>
      </c>
      <c r="D65" s="165">
        <v>180674.041871316</v>
      </c>
      <c r="E65" s="165">
        <v>178450.17520963401</v>
      </c>
      <c r="F65" s="115"/>
      <c r="G65" s="116"/>
      <c r="H65" s="105">
        <f t="shared" si="0"/>
        <v>184001.631977718</v>
      </c>
      <c r="I65" s="105">
        <f t="shared" si="1"/>
        <v>184001.631977718</v>
      </c>
      <c r="J65" s="106">
        <v>0</v>
      </c>
    </row>
    <row r="66" spans="2:10" s="110" customFormat="1" ht="13.5" customHeight="1">
      <c r="B66" s="46">
        <v>62</v>
      </c>
      <c r="C66" s="85" t="s">
        <v>19</v>
      </c>
      <c r="D66" s="165">
        <v>160603.83581472299</v>
      </c>
      <c r="E66" s="165">
        <v>181000.81462843801</v>
      </c>
      <c r="F66" s="115"/>
      <c r="G66" s="116"/>
      <c r="H66" s="105">
        <f t="shared" si="0"/>
        <v>184001.631977718</v>
      </c>
      <c r="I66" s="105">
        <f t="shared" si="1"/>
        <v>184001.631977718</v>
      </c>
      <c r="J66" s="106">
        <v>0</v>
      </c>
    </row>
    <row r="67" spans="2:10" s="110" customFormat="1" ht="13.5" customHeight="1">
      <c r="B67" s="46">
        <v>63</v>
      </c>
      <c r="C67" s="85" t="s">
        <v>30</v>
      </c>
      <c r="D67" s="165">
        <v>181832.769760614</v>
      </c>
      <c r="E67" s="165">
        <v>179933.675845502</v>
      </c>
      <c r="F67" s="115"/>
      <c r="G67" s="116"/>
      <c r="H67" s="105">
        <f t="shared" si="0"/>
        <v>184001.631977718</v>
      </c>
      <c r="I67" s="105">
        <f t="shared" si="1"/>
        <v>184001.631977718</v>
      </c>
      <c r="J67" s="106">
        <v>0</v>
      </c>
    </row>
    <row r="68" spans="2:10" s="110" customFormat="1" ht="13.5" customHeight="1">
      <c r="B68" s="46">
        <v>64</v>
      </c>
      <c r="C68" s="85" t="s">
        <v>51</v>
      </c>
      <c r="D68" s="165">
        <v>188007.69982884001</v>
      </c>
      <c r="E68" s="165">
        <v>189683.81987592799</v>
      </c>
      <c r="F68" s="115"/>
      <c r="G68" s="116"/>
      <c r="H68" s="105">
        <f t="shared" si="0"/>
        <v>184001.631977718</v>
      </c>
      <c r="I68" s="105">
        <f t="shared" si="1"/>
        <v>184001.631977718</v>
      </c>
      <c r="J68" s="106">
        <v>0</v>
      </c>
    </row>
    <row r="69" spans="2:10" s="110" customFormat="1" ht="13.5" customHeight="1">
      <c r="B69" s="46">
        <v>65</v>
      </c>
      <c r="C69" s="85" t="s">
        <v>11</v>
      </c>
      <c r="D69" s="165">
        <v>166947.882731102</v>
      </c>
      <c r="E69" s="165">
        <v>181999.50049237101</v>
      </c>
      <c r="F69" s="115"/>
      <c r="G69" s="116"/>
      <c r="H69" s="105">
        <f t="shared" ref="H69:H78" si="2">$D$79</f>
        <v>184001.631977718</v>
      </c>
      <c r="I69" s="105">
        <f t="shared" ref="I69:I78" si="3">$E$79</f>
        <v>184001.631977718</v>
      </c>
      <c r="J69" s="106">
        <v>0</v>
      </c>
    </row>
    <row r="70" spans="2:10" s="110" customFormat="1" ht="13.5" customHeight="1">
      <c r="B70" s="46">
        <v>66</v>
      </c>
      <c r="C70" s="85" t="s">
        <v>5</v>
      </c>
      <c r="D70" s="165">
        <v>143845.465528562</v>
      </c>
      <c r="E70" s="165">
        <v>179499.611837376</v>
      </c>
      <c r="F70" s="115"/>
      <c r="G70" s="116"/>
      <c r="H70" s="105">
        <f t="shared" si="2"/>
        <v>184001.631977718</v>
      </c>
      <c r="I70" s="105">
        <f t="shared" si="3"/>
        <v>184001.631977718</v>
      </c>
      <c r="J70" s="106">
        <v>0</v>
      </c>
    </row>
    <row r="71" spans="2:10" s="110" customFormat="1" ht="13.5" customHeight="1">
      <c r="B71" s="46">
        <v>67</v>
      </c>
      <c r="C71" s="85" t="s">
        <v>6</v>
      </c>
      <c r="D71" s="165">
        <v>177620.92795389</v>
      </c>
      <c r="E71" s="165">
        <v>196676.088551327</v>
      </c>
      <c r="F71" s="115"/>
      <c r="G71" s="116"/>
      <c r="H71" s="105">
        <f t="shared" si="2"/>
        <v>184001.631977718</v>
      </c>
      <c r="I71" s="105">
        <f t="shared" si="3"/>
        <v>184001.631977718</v>
      </c>
      <c r="J71" s="106">
        <v>0</v>
      </c>
    </row>
    <row r="72" spans="2:10" s="110" customFormat="1" ht="13.5" customHeight="1">
      <c r="B72" s="46">
        <v>68</v>
      </c>
      <c r="C72" s="85" t="s">
        <v>52</v>
      </c>
      <c r="D72" s="165">
        <v>179761.49822946201</v>
      </c>
      <c r="E72" s="165">
        <v>191425.791583204</v>
      </c>
      <c r="F72" s="115"/>
      <c r="G72" s="116"/>
      <c r="H72" s="105">
        <f t="shared" si="2"/>
        <v>184001.631977718</v>
      </c>
      <c r="I72" s="105">
        <f t="shared" si="3"/>
        <v>184001.631977718</v>
      </c>
      <c r="J72" s="106">
        <v>0</v>
      </c>
    </row>
    <row r="73" spans="2:10" s="110" customFormat="1" ht="13.5" customHeight="1">
      <c r="B73" s="46">
        <v>69</v>
      </c>
      <c r="C73" s="85" t="s">
        <v>53</v>
      </c>
      <c r="D73" s="165">
        <v>165619.405783133</v>
      </c>
      <c r="E73" s="165">
        <v>183242.632617336</v>
      </c>
      <c r="F73" s="115"/>
      <c r="G73" s="116"/>
      <c r="H73" s="105">
        <f t="shared" si="2"/>
        <v>184001.631977718</v>
      </c>
      <c r="I73" s="105">
        <f t="shared" si="3"/>
        <v>184001.631977718</v>
      </c>
      <c r="J73" s="106">
        <v>0</v>
      </c>
    </row>
    <row r="74" spans="2:10" s="110" customFormat="1" ht="13.5" customHeight="1">
      <c r="B74" s="46">
        <v>70</v>
      </c>
      <c r="C74" s="85" t="s">
        <v>54</v>
      </c>
      <c r="D74" s="165">
        <v>179459.11888701501</v>
      </c>
      <c r="E74" s="165">
        <v>183170.190355459</v>
      </c>
      <c r="F74" s="115"/>
      <c r="G74" s="116"/>
      <c r="H74" s="105">
        <f t="shared" si="2"/>
        <v>184001.631977718</v>
      </c>
      <c r="I74" s="105">
        <f t="shared" si="3"/>
        <v>184001.631977718</v>
      </c>
      <c r="J74" s="106">
        <v>0</v>
      </c>
    </row>
    <row r="75" spans="2:10" s="110" customFormat="1" ht="13.5" customHeight="1">
      <c r="B75" s="46">
        <v>71</v>
      </c>
      <c r="C75" s="85" t="s">
        <v>55</v>
      </c>
      <c r="D75" s="165">
        <v>172941.764638016</v>
      </c>
      <c r="E75" s="165">
        <v>183397.84684565401</v>
      </c>
      <c r="F75" s="115"/>
      <c r="G75" s="116"/>
      <c r="H75" s="105">
        <f t="shared" si="2"/>
        <v>184001.631977718</v>
      </c>
      <c r="I75" s="105">
        <f t="shared" si="3"/>
        <v>184001.631977718</v>
      </c>
      <c r="J75" s="106">
        <v>0</v>
      </c>
    </row>
    <row r="76" spans="2:10" s="110" customFormat="1" ht="13.5" customHeight="1">
      <c r="B76" s="46">
        <v>72</v>
      </c>
      <c r="C76" s="85" t="s">
        <v>31</v>
      </c>
      <c r="D76" s="165">
        <v>144992.146757679</v>
      </c>
      <c r="E76" s="165">
        <v>182429.7207686</v>
      </c>
      <c r="F76" s="115"/>
      <c r="G76" s="116"/>
      <c r="H76" s="105">
        <f t="shared" si="2"/>
        <v>184001.631977718</v>
      </c>
      <c r="I76" s="105">
        <f t="shared" si="3"/>
        <v>184001.631977718</v>
      </c>
      <c r="J76" s="106">
        <v>0</v>
      </c>
    </row>
    <row r="77" spans="2:10" s="110" customFormat="1" ht="13.5" customHeight="1">
      <c r="B77" s="46">
        <v>73</v>
      </c>
      <c r="C77" s="85" t="s">
        <v>32</v>
      </c>
      <c r="D77" s="165">
        <v>158929.120744121</v>
      </c>
      <c r="E77" s="165">
        <v>180657.435224163</v>
      </c>
      <c r="F77" s="115"/>
      <c r="G77" s="116"/>
      <c r="H77" s="105">
        <f t="shared" si="2"/>
        <v>184001.631977718</v>
      </c>
      <c r="I77" s="105">
        <f t="shared" si="3"/>
        <v>184001.631977718</v>
      </c>
      <c r="J77" s="106">
        <v>0</v>
      </c>
    </row>
    <row r="78" spans="2:10" s="110" customFormat="1" ht="13.5" customHeight="1" thickBot="1">
      <c r="B78" s="46">
        <v>74</v>
      </c>
      <c r="C78" s="85" t="s">
        <v>33</v>
      </c>
      <c r="D78" s="165">
        <v>206828.07303807299</v>
      </c>
      <c r="E78" s="165">
        <v>179587.20810372499</v>
      </c>
      <c r="F78" s="115"/>
      <c r="G78" s="116"/>
      <c r="H78" s="105">
        <f t="shared" si="2"/>
        <v>184001.631977718</v>
      </c>
      <c r="I78" s="105">
        <f t="shared" si="3"/>
        <v>184001.631977718</v>
      </c>
      <c r="J78" s="106">
        <v>9999</v>
      </c>
    </row>
    <row r="79" spans="2:10" s="110" customFormat="1" ht="13.5" customHeight="1" thickTop="1">
      <c r="B79" s="179" t="s">
        <v>0</v>
      </c>
      <c r="C79" s="180"/>
      <c r="D79" s="166">
        <v>184001.631977718</v>
      </c>
      <c r="E79" s="166">
        <v>184001.631977718</v>
      </c>
      <c r="F79" s="115"/>
      <c r="G79" s="116"/>
      <c r="H79" s="96"/>
      <c r="I79" s="96"/>
      <c r="J79" s="96"/>
    </row>
    <row r="80" spans="2:10" ht="13.5" customHeight="1">
      <c r="B80" s="60" t="s">
        <v>211</v>
      </c>
    </row>
    <row r="81" spans="2:2" ht="13.5" customHeight="1">
      <c r="B81" s="60" t="s">
        <v>221</v>
      </c>
    </row>
    <row r="82" spans="2:2" ht="13.5" customHeight="1">
      <c r="B82" s="60" t="s">
        <v>169</v>
      </c>
    </row>
  </sheetData>
  <mergeCells count="7">
    <mergeCell ref="H3:H4"/>
    <mergeCell ref="I3:I4"/>
    <mergeCell ref="B79:C79"/>
    <mergeCell ref="B3:B4"/>
    <mergeCell ref="C3:C4"/>
    <mergeCell ref="D3:D4"/>
    <mergeCell ref="E3:E4"/>
  </mergeCells>
  <phoneticPr fontId="3"/>
  <pageMargins left="0.39370078740157483" right="0.19685039370078741" top="0.59055118110236227" bottom="0.39370078740157483" header="0.31496062992125984" footer="0.19685039370078741"/>
  <pageSetup paperSize="9" scale="69" fitToHeight="0" orientation="portrait" r:id="rId1"/>
  <headerFooter>
    <oddHeader>&amp;R&amp;"ＭＳ 明朝,標準"&amp;12 2-4.生活習慣病に係る医療費等の状況</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dimension ref="A1:J3"/>
  <sheetViews>
    <sheetView showGridLines="0" zoomScaleNormal="100" zoomScaleSheetLayoutView="100" workbookViewId="0"/>
  </sheetViews>
  <sheetFormatPr defaultColWidth="9" defaultRowHeight="13.5"/>
  <cols>
    <col min="1" max="1" width="4.625" style="40" customWidth="1"/>
    <col min="2" max="2" width="3.25" style="40" customWidth="1"/>
    <col min="3" max="3" width="18.75" style="40" customWidth="1"/>
    <col min="4" max="5" width="20.625" style="40" customWidth="1"/>
    <col min="6" max="6" width="12.375" style="108" customWidth="1"/>
    <col min="7" max="7" width="6.25" style="40" customWidth="1"/>
    <col min="8" max="10" width="20.625" style="40" customWidth="1"/>
    <col min="11" max="16384" width="9" style="40"/>
  </cols>
  <sheetData>
    <row r="1" spans="1:10" ht="16.5" customHeight="1">
      <c r="A1" s="40" t="s">
        <v>164</v>
      </c>
    </row>
    <row r="2" spans="1:10" ht="16.5" customHeight="1">
      <c r="A2" s="40" t="s">
        <v>143</v>
      </c>
    </row>
    <row r="3" spans="1:10" ht="16.5" customHeight="1">
      <c r="A3" s="40" t="s">
        <v>177</v>
      </c>
      <c r="J3" s="40" t="s">
        <v>171</v>
      </c>
    </row>
  </sheetData>
  <phoneticPr fontId="3"/>
  <pageMargins left="0.39370078740157483" right="0.19685039370078741" top="0.59055118110236227" bottom="0.39370078740157483" header="0.31496062992125984" footer="0.19685039370078741"/>
  <pageSetup paperSize="8" scale="75" fitToHeight="0" orientation="landscape" r:id="rId1"/>
  <headerFooter>
    <oddHeader>&amp;R&amp;"ＭＳ 明朝,標準"&amp;12 2-4.生活習慣病に係る医療費等の状況</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dimension ref="A1:K104"/>
  <sheetViews>
    <sheetView showGridLines="0" zoomScaleNormal="100" zoomScaleSheetLayoutView="100" workbookViewId="0"/>
  </sheetViews>
  <sheetFormatPr defaultColWidth="9" defaultRowHeight="13.5"/>
  <cols>
    <col min="1" max="1" width="4.625" style="10" customWidth="1"/>
    <col min="2" max="2" width="6.125" style="10" customWidth="1"/>
    <col min="3" max="4" width="16.625" style="10" customWidth="1"/>
    <col min="5" max="5" width="12.625" style="10" customWidth="1"/>
    <col min="6" max="6" width="4.625" style="10" customWidth="1"/>
    <col min="7" max="7" width="16.625" style="10" customWidth="1"/>
    <col min="8" max="8" width="12.625" style="10" customWidth="1"/>
    <col min="9" max="9" width="4.625" style="10" customWidth="1"/>
    <col min="10" max="10" width="16.625" style="10" customWidth="1"/>
    <col min="11" max="11" width="4.625" style="10" customWidth="1"/>
    <col min="12" max="16384" width="9" style="10"/>
  </cols>
  <sheetData>
    <row r="1" spans="1:11" ht="18" customHeight="1">
      <c r="A1" s="10" t="s">
        <v>162</v>
      </c>
    </row>
    <row r="2" spans="1:11" ht="18" customHeight="1">
      <c r="A2" s="10" t="s">
        <v>101</v>
      </c>
    </row>
    <row r="3" spans="1:11" ht="30" customHeight="1">
      <c r="B3" s="193" t="s">
        <v>146</v>
      </c>
      <c r="C3" s="194"/>
      <c r="D3" s="93">
        <f>生活習慣病の状況!C11</f>
        <v>1252666</v>
      </c>
    </row>
    <row r="4" spans="1:11" ht="4.5" customHeight="1"/>
    <row r="5" spans="1:11" ht="49.9" customHeight="1">
      <c r="B5" s="195" t="s">
        <v>72</v>
      </c>
      <c r="C5" s="196"/>
      <c r="D5" s="143" t="s">
        <v>65</v>
      </c>
      <c r="E5" s="144" t="s">
        <v>67</v>
      </c>
      <c r="F5" s="145" t="s">
        <v>73</v>
      </c>
      <c r="G5" s="171" t="s">
        <v>74</v>
      </c>
      <c r="H5" s="173" t="s">
        <v>225</v>
      </c>
      <c r="I5" s="172" t="s">
        <v>73</v>
      </c>
      <c r="J5" s="146" t="s">
        <v>210</v>
      </c>
      <c r="K5" s="145" t="s">
        <v>73</v>
      </c>
    </row>
    <row r="6" spans="1:11" ht="30" customHeight="1">
      <c r="B6" s="147" t="s">
        <v>75</v>
      </c>
      <c r="C6" s="148" t="s">
        <v>76</v>
      </c>
      <c r="D6" s="154">
        <v>35581038750</v>
      </c>
      <c r="E6" s="149">
        <v>0.15436955699477256</v>
      </c>
      <c r="F6" s="150">
        <v>4</v>
      </c>
      <c r="G6" s="154">
        <v>621879</v>
      </c>
      <c r="H6" s="149">
        <v>0.49644953550584242</v>
      </c>
      <c r="I6" s="150">
        <v>2</v>
      </c>
      <c r="J6" s="154">
        <v>57215.372685040013</v>
      </c>
      <c r="K6" s="150">
        <v>6</v>
      </c>
    </row>
    <row r="7" spans="1:11" ht="30" customHeight="1">
      <c r="B7" s="147" t="s">
        <v>77</v>
      </c>
      <c r="C7" s="148" t="s">
        <v>78</v>
      </c>
      <c r="D7" s="154">
        <v>22059667694</v>
      </c>
      <c r="E7" s="149">
        <v>9.5706624904948176E-2</v>
      </c>
      <c r="F7" s="150">
        <v>6</v>
      </c>
      <c r="G7" s="154">
        <v>537862</v>
      </c>
      <c r="H7" s="149">
        <v>0.42937828752256213</v>
      </c>
      <c r="I7" s="150">
        <v>3</v>
      </c>
      <c r="J7" s="154">
        <v>41013.620025210927</v>
      </c>
      <c r="K7" s="150">
        <v>8</v>
      </c>
    </row>
    <row r="8" spans="1:11" ht="30" customHeight="1">
      <c r="B8" s="147" t="s">
        <v>79</v>
      </c>
      <c r="C8" s="148" t="s">
        <v>80</v>
      </c>
      <c r="D8" s="154">
        <v>40467457543</v>
      </c>
      <c r="E8" s="149">
        <v>0.17556945252526326</v>
      </c>
      <c r="F8" s="150">
        <v>2</v>
      </c>
      <c r="G8" s="154">
        <v>823521</v>
      </c>
      <c r="H8" s="149">
        <v>0.65742148863252636</v>
      </c>
      <c r="I8" s="150">
        <v>1</v>
      </c>
      <c r="J8" s="154">
        <v>49139.557513408887</v>
      </c>
      <c r="K8" s="150">
        <v>7</v>
      </c>
    </row>
    <row r="9" spans="1:11" ht="30" customHeight="1">
      <c r="B9" s="147" t="s">
        <v>81</v>
      </c>
      <c r="C9" s="148" t="s">
        <v>82</v>
      </c>
      <c r="D9" s="154">
        <v>23459701833</v>
      </c>
      <c r="E9" s="149">
        <v>0.10178072103613513</v>
      </c>
      <c r="F9" s="150">
        <v>5</v>
      </c>
      <c r="G9" s="154">
        <v>327612</v>
      </c>
      <c r="H9" s="149">
        <v>0.26153451913658449</v>
      </c>
      <c r="I9" s="150">
        <v>4</v>
      </c>
      <c r="J9" s="154">
        <v>71608.188445478183</v>
      </c>
      <c r="K9" s="150">
        <v>5</v>
      </c>
    </row>
    <row r="10" spans="1:11" ht="30" customHeight="1">
      <c r="B10" s="147" t="s">
        <v>83</v>
      </c>
      <c r="C10" s="148" t="s">
        <v>84</v>
      </c>
      <c r="D10" s="154">
        <v>2289833667</v>
      </c>
      <c r="E10" s="149">
        <v>9.9345219022450703E-3</v>
      </c>
      <c r="F10" s="150">
        <v>9</v>
      </c>
      <c r="G10" s="154">
        <v>5468</v>
      </c>
      <c r="H10" s="149">
        <v>4.3651354365494676E-3</v>
      </c>
      <c r="I10" s="150">
        <v>9</v>
      </c>
      <c r="J10" s="154">
        <v>418769.8732626189</v>
      </c>
      <c r="K10" s="150">
        <v>2</v>
      </c>
    </row>
    <row r="11" spans="1:11" ht="30" customHeight="1">
      <c r="B11" s="147" t="s">
        <v>85</v>
      </c>
      <c r="C11" s="148" t="s">
        <v>86</v>
      </c>
      <c r="D11" s="154">
        <v>9227959104</v>
      </c>
      <c r="E11" s="149">
        <v>4.0035817078284665E-2</v>
      </c>
      <c r="F11" s="150">
        <v>7</v>
      </c>
      <c r="G11" s="154">
        <v>45282</v>
      </c>
      <c r="H11" s="149">
        <v>3.6148877622134784E-2</v>
      </c>
      <c r="I11" s="150">
        <v>8</v>
      </c>
      <c r="J11" s="154">
        <v>203788.68212534781</v>
      </c>
      <c r="K11" s="150">
        <v>3</v>
      </c>
    </row>
    <row r="12" spans="1:11" ht="30" customHeight="1">
      <c r="B12" s="147" t="s">
        <v>87</v>
      </c>
      <c r="C12" s="148" t="s">
        <v>88</v>
      </c>
      <c r="D12" s="154">
        <v>36578797865</v>
      </c>
      <c r="E12" s="149">
        <v>0.15869836913688706</v>
      </c>
      <c r="F12" s="150">
        <v>3</v>
      </c>
      <c r="G12" s="154">
        <v>264421</v>
      </c>
      <c r="H12" s="149">
        <v>0.2110887851623714</v>
      </c>
      <c r="I12" s="150">
        <v>5</v>
      </c>
      <c r="J12" s="154">
        <v>138335.44939698436</v>
      </c>
      <c r="K12" s="150">
        <v>4</v>
      </c>
    </row>
    <row r="13" spans="1:11" ht="30" customHeight="1">
      <c r="B13" s="147" t="s">
        <v>89</v>
      </c>
      <c r="C13" s="148" t="s">
        <v>90</v>
      </c>
      <c r="D13" s="154">
        <v>91417472</v>
      </c>
      <c r="E13" s="149">
        <v>3.9661783775837703E-4</v>
      </c>
      <c r="F13" s="150">
        <v>10</v>
      </c>
      <c r="G13" s="154">
        <v>5207</v>
      </c>
      <c r="H13" s="149">
        <v>4.1567776551048059E-3</v>
      </c>
      <c r="I13" s="150">
        <v>10</v>
      </c>
      <c r="J13" s="154">
        <v>17556.6491261763</v>
      </c>
      <c r="K13" s="150">
        <v>10</v>
      </c>
    </row>
    <row r="14" spans="1:11" ht="30" customHeight="1">
      <c r="B14" s="147" t="s">
        <v>91</v>
      </c>
      <c r="C14" s="148" t="s">
        <v>92</v>
      </c>
      <c r="D14" s="154">
        <v>5349504139</v>
      </c>
      <c r="E14" s="149">
        <v>2.3209007187265783E-2</v>
      </c>
      <c r="F14" s="150">
        <v>8</v>
      </c>
      <c r="G14" s="154">
        <v>171319</v>
      </c>
      <c r="H14" s="149">
        <v>0.1367649301123296</v>
      </c>
      <c r="I14" s="150">
        <v>6</v>
      </c>
      <c r="J14" s="154">
        <v>31225.3990450563</v>
      </c>
      <c r="K14" s="150">
        <v>9</v>
      </c>
    </row>
    <row r="15" spans="1:11" ht="30" customHeight="1" thickBot="1">
      <c r="B15" s="147" t="s">
        <v>93</v>
      </c>
      <c r="C15" s="148" t="s">
        <v>94</v>
      </c>
      <c r="D15" s="154">
        <v>55387210256</v>
      </c>
      <c r="E15" s="149">
        <v>0.24029931139643987</v>
      </c>
      <c r="F15" s="150">
        <v>1</v>
      </c>
      <c r="G15" s="154">
        <v>110971</v>
      </c>
      <c r="H15" s="149">
        <v>8.8588779175078819E-2</v>
      </c>
      <c r="I15" s="150">
        <v>7</v>
      </c>
      <c r="J15" s="154">
        <v>499114.27540528605</v>
      </c>
      <c r="K15" s="150">
        <v>1</v>
      </c>
    </row>
    <row r="16" spans="1:11" ht="30" customHeight="1" thickTop="1">
      <c r="B16" s="197" t="s">
        <v>66</v>
      </c>
      <c r="C16" s="198"/>
      <c r="D16" s="155">
        <v>230492588323</v>
      </c>
      <c r="E16" s="151"/>
      <c r="F16" s="152"/>
      <c r="G16" s="155">
        <v>1049283</v>
      </c>
      <c r="H16" s="153">
        <v>0.83764857466513076</v>
      </c>
      <c r="I16" s="152"/>
      <c r="J16" s="155">
        <v>219666.7517943205</v>
      </c>
      <c r="K16" s="152"/>
    </row>
    <row r="17" spans="1:3">
      <c r="B17" s="57" t="s">
        <v>213</v>
      </c>
    </row>
    <row r="18" spans="1:3">
      <c r="B18" s="60" t="s">
        <v>145</v>
      </c>
    </row>
    <row r="19" spans="1:3">
      <c r="B19" s="174" t="s">
        <v>226</v>
      </c>
      <c r="C19" s="11"/>
    </row>
    <row r="20" spans="1:3">
      <c r="B20" s="175" t="s">
        <v>227</v>
      </c>
      <c r="C20" s="44"/>
    </row>
    <row r="21" spans="1:3">
      <c r="B21" s="59" t="s">
        <v>228</v>
      </c>
      <c r="C21" s="44"/>
    </row>
    <row r="22" spans="1:3">
      <c r="B22" s="59" t="s">
        <v>68</v>
      </c>
    </row>
    <row r="23" spans="1:3">
      <c r="B23" s="59"/>
    </row>
    <row r="24" spans="1:3">
      <c r="B24" s="59"/>
    </row>
    <row r="25" spans="1:3">
      <c r="B25" s="59"/>
    </row>
    <row r="26" spans="1:3">
      <c r="A26" s="10" t="s">
        <v>216</v>
      </c>
    </row>
    <row r="27" spans="1:3">
      <c r="A27" s="10" t="s">
        <v>101</v>
      </c>
    </row>
    <row r="56" spans="1:2">
      <c r="B56" s="57" t="s">
        <v>213</v>
      </c>
    </row>
    <row r="57" spans="1:2" ht="18" customHeight="1">
      <c r="B57" s="60" t="s">
        <v>145</v>
      </c>
    </row>
    <row r="58" spans="1:2" ht="13.15" customHeight="1">
      <c r="B58" s="174" t="s">
        <v>226</v>
      </c>
    </row>
    <row r="59" spans="1:2">
      <c r="B59" s="175" t="s">
        <v>227</v>
      </c>
    </row>
    <row r="60" spans="1:2">
      <c r="B60" s="59" t="s">
        <v>228</v>
      </c>
    </row>
    <row r="61" spans="1:2">
      <c r="B61" s="59" t="s">
        <v>68</v>
      </c>
    </row>
    <row r="64" spans="1:2">
      <c r="A64" s="10" t="s">
        <v>215</v>
      </c>
    </row>
    <row r="65" spans="1:1">
      <c r="A65" s="10" t="s">
        <v>101</v>
      </c>
    </row>
    <row r="93" spans="3:3">
      <c r="C93" s="11"/>
    </row>
    <row r="94" spans="3:3">
      <c r="C94" s="11"/>
    </row>
    <row r="95" spans="3:3">
      <c r="C95" s="11"/>
    </row>
    <row r="96" spans="3:3">
      <c r="C96" s="11"/>
    </row>
    <row r="97" spans="2:3">
      <c r="C97" s="11"/>
    </row>
    <row r="98" spans="2:3">
      <c r="B98" s="57" t="s">
        <v>213</v>
      </c>
      <c r="C98" s="44"/>
    </row>
    <row r="99" spans="2:3">
      <c r="B99" s="60" t="s">
        <v>145</v>
      </c>
    </row>
    <row r="100" spans="2:3">
      <c r="B100" s="174" t="s">
        <v>226</v>
      </c>
    </row>
    <row r="101" spans="2:3">
      <c r="B101" s="175" t="s">
        <v>227</v>
      </c>
    </row>
    <row r="102" spans="2:3">
      <c r="B102" s="59" t="s">
        <v>228</v>
      </c>
    </row>
    <row r="103" spans="2:3">
      <c r="B103" s="59" t="s">
        <v>68</v>
      </c>
    </row>
    <row r="104" spans="2:3">
      <c r="B104" s="59"/>
    </row>
  </sheetData>
  <mergeCells count="3">
    <mergeCell ref="B3:C3"/>
    <mergeCell ref="B5:C5"/>
    <mergeCell ref="B16:C16"/>
  </mergeCells>
  <phoneticPr fontId="3"/>
  <pageMargins left="0.39370078740157483" right="0.19685039370078741" top="0.59055118110236227" bottom="0.39370078740157483" header="0.31496062992125984" footer="0.19685039370078741"/>
  <pageSetup paperSize="9" scale="75" fitToHeight="0" orientation="portrait" r:id="rId1"/>
  <headerFooter>
    <oddHeader>&amp;R&amp;"ＭＳ 明朝,標準"&amp;12 2-4.生活習慣病に係る医療費等の状況</oddHeader>
  </headerFooter>
  <rowBreaks count="1" manualBreakCount="1">
    <brk id="24" max="11" man="1"/>
  </rowBreaks>
  <ignoredErrors>
    <ignoredError sqref="B6:B15" numberStoredAsText="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dimension ref="A1:X103"/>
  <sheetViews>
    <sheetView showGridLines="0" zoomScaleNormal="100" zoomScaleSheetLayoutView="100" workbookViewId="0"/>
  </sheetViews>
  <sheetFormatPr defaultColWidth="9" defaultRowHeight="13.5"/>
  <cols>
    <col min="1" max="1" width="4.625" style="4" customWidth="1"/>
    <col min="2" max="2" width="3.25" style="26" bestFit="1" customWidth="1"/>
    <col min="3" max="3" width="12.25" style="4" customWidth="1"/>
    <col min="4" max="4" width="11" style="4" bestFit="1" customWidth="1"/>
    <col min="5" max="5" width="7.5" style="4" customWidth="1"/>
    <col min="6" max="6" width="23.25" style="4" bestFit="1" customWidth="1"/>
    <col min="7" max="7" width="16" style="4" customWidth="1"/>
    <col min="8" max="8" width="8.625" style="4" customWidth="1"/>
    <col min="9" max="10" width="11.5" style="4" customWidth="1"/>
    <col min="11" max="11" width="13.75" style="4" customWidth="1"/>
    <col min="12" max="12" width="5.875" style="4" customWidth="1"/>
    <col min="13" max="13" width="13.75" style="41" customWidth="1"/>
    <col min="14" max="14" width="15.625" style="33" customWidth="1"/>
    <col min="15" max="18" width="11.625" style="42" bestFit="1" customWidth="1"/>
    <col min="19" max="19" width="10.5" style="42" bestFit="1" customWidth="1"/>
    <col min="20" max="22" width="11.625" style="42" bestFit="1" customWidth="1"/>
    <col min="23" max="23" width="10.5" style="42" bestFit="1" customWidth="1"/>
    <col min="24" max="24" width="11.625" style="42" bestFit="1" customWidth="1"/>
    <col min="25" max="16384" width="9" style="4"/>
  </cols>
  <sheetData>
    <row r="1" spans="1:24">
      <c r="A1" s="10" t="s">
        <v>163</v>
      </c>
      <c r="C1" s="10"/>
    </row>
    <row r="2" spans="1:24">
      <c r="A2" s="10" t="s">
        <v>140</v>
      </c>
      <c r="C2" s="10"/>
      <c r="N2" s="33" t="s">
        <v>127</v>
      </c>
    </row>
    <row r="3" spans="1:24" ht="60" customHeight="1">
      <c r="B3" s="5"/>
      <c r="C3" s="5" t="s">
        <v>103</v>
      </c>
      <c r="D3" s="6" t="s">
        <v>98</v>
      </c>
      <c r="E3" s="212" t="s">
        <v>72</v>
      </c>
      <c r="F3" s="213"/>
      <c r="G3" s="7" t="s">
        <v>100</v>
      </c>
      <c r="H3" s="7" t="s">
        <v>67</v>
      </c>
      <c r="I3" s="8" t="s">
        <v>99</v>
      </c>
      <c r="J3" s="136" t="s">
        <v>223</v>
      </c>
      <c r="K3" s="8" t="s">
        <v>159</v>
      </c>
      <c r="L3" s="9"/>
      <c r="M3" s="9"/>
      <c r="N3" s="61"/>
      <c r="O3" s="92" t="s">
        <v>76</v>
      </c>
      <c r="P3" s="92" t="s">
        <v>78</v>
      </c>
      <c r="Q3" s="92" t="s">
        <v>80</v>
      </c>
      <c r="R3" s="92" t="s">
        <v>82</v>
      </c>
      <c r="S3" s="92" t="s">
        <v>84</v>
      </c>
      <c r="T3" s="92" t="s">
        <v>86</v>
      </c>
      <c r="U3" s="92" t="s">
        <v>88</v>
      </c>
      <c r="V3" s="92" t="s">
        <v>90</v>
      </c>
      <c r="W3" s="92" t="s">
        <v>92</v>
      </c>
      <c r="X3" s="92" t="s">
        <v>94</v>
      </c>
    </row>
    <row r="4" spans="1:24">
      <c r="B4" s="199">
        <v>1</v>
      </c>
      <c r="C4" s="199" t="s">
        <v>129</v>
      </c>
      <c r="D4" s="202">
        <f>VLOOKUP(C4,地区別_生活習慣病の状況!$C$5:$D$12,2,FALSE)</f>
        <v>146860</v>
      </c>
      <c r="E4" s="13" t="s">
        <v>75</v>
      </c>
      <c r="F4" s="14" t="s">
        <v>76</v>
      </c>
      <c r="G4" s="167">
        <v>3867631988</v>
      </c>
      <c r="H4" s="27">
        <f>IFERROR(G4/G14,"-")</f>
        <v>0.15430080538129362</v>
      </c>
      <c r="I4" s="168">
        <v>66945</v>
      </c>
      <c r="J4" s="27">
        <f>IFERROR(I4/D4,"-")</f>
        <v>0.45584229878796134</v>
      </c>
      <c r="K4" s="64">
        <f>IFERROR(G4/I4,"-")</f>
        <v>57773.276391067295</v>
      </c>
      <c r="L4" s="62"/>
      <c r="M4" s="91">
        <v>1</v>
      </c>
      <c r="N4" s="47" t="s">
        <v>128</v>
      </c>
      <c r="O4" s="76">
        <f t="shared" ref="O4:O12" si="0">INDEX($H:$H,ROW()+((M4-1)*10))</f>
        <v>0.15430080538129362</v>
      </c>
      <c r="P4" s="76">
        <f t="shared" ref="P4:P12" si="1">INDEX($H:$H,ROW()+((M4-1)*10+1))</f>
        <v>0.10325554268722864</v>
      </c>
      <c r="Q4" s="76">
        <f t="shared" ref="Q4:Q12" si="2">INDEX($H:$H,ROW()+((M4-1)*10+2))</f>
        <v>0.17957090098915857</v>
      </c>
      <c r="R4" s="76">
        <f t="shared" ref="R4:R12" si="3">INDEX($H:$H,ROW()+((M4-1)*10+3))</f>
        <v>0.10787935680035071</v>
      </c>
      <c r="S4" s="76">
        <f t="shared" ref="S4:S12" si="4">INDEX($H:$H,ROW()+((M4-1)*10+4))</f>
        <v>1.1519174222674403E-2</v>
      </c>
      <c r="T4" s="76">
        <f t="shared" ref="T4:T12" si="5">INDEX($H:$H,ROW()+((M4-1)*10+5))</f>
        <v>4.8489192530859711E-2</v>
      </c>
      <c r="U4" s="76">
        <f t="shared" ref="U4:U12" si="6">INDEX($H:$H,ROW()+((M4-1)*10+6))</f>
        <v>0.17165522311451983</v>
      </c>
      <c r="V4" s="76">
        <f t="shared" ref="V4:V12" si="7">INDEX($H:$H,ROW()+((M4-1)*10+7))</f>
        <v>3.4126985729671832E-4</v>
      </c>
      <c r="W4" s="76">
        <f t="shared" ref="W4:W12" si="8">INDEX($H:$H,ROW()+((M4-1)*10+8))</f>
        <v>1.7985066351778344E-2</v>
      </c>
      <c r="X4" s="76">
        <f t="shared" ref="X4:X12" si="9">INDEX($H:$H,ROW()+((M4-1)*10+9))</f>
        <v>0.20500346806483943</v>
      </c>
    </row>
    <row r="5" spans="1:24">
      <c r="B5" s="200"/>
      <c r="C5" s="200"/>
      <c r="D5" s="203"/>
      <c r="E5" s="15" t="s">
        <v>77</v>
      </c>
      <c r="F5" s="16" t="s">
        <v>78</v>
      </c>
      <c r="G5" s="169">
        <v>2588155252</v>
      </c>
      <c r="H5" s="28">
        <f>IFERROR(G5/G14,"-")</f>
        <v>0.10325554268722864</v>
      </c>
      <c r="I5" s="80">
        <v>62476</v>
      </c>
      <c r="J5" s="28">
        <f>IFERROR(I5/D4,"-")</f>
        <v>0.42541195696581779</v>
      </c>
      <c r="K5" s="65">
        <f t="shared" ref="K5:K68" si="10">IFERROR(G5/I5,"-")</f>
        <v>41426.391766438312</v>
      </c>
      <c r="L5" s="62"/>
      <c r="M5" s="91">
        <v>2</v>
      </c>
      <c r="N5" s="47" t="s">
        <v>7</v>
      </c>
      <c r="O5" s="76">
        <f t="shared" si="0"/>
        <v>0.17135737463408993</v>
      </c>
      <c r="P5" s="76">
        <f t="shared" si="1"/>
        <v>0.10087099537242236</v>
      </c>
      <c r="Q5" s="76">
        <f t="shared" si="2"/>
        <v>0.17248733114961592</v>
      </c>
      <c r="R5" s="76">
        <f t="shared" si="3"/>
        <v>0.10441823208271098</v>
      </c>
      <c r="S5" s="76">
        <f t="shared" si="4"/>
        <v>7.5572768083389799E-3</v>
      </c>
      <c r="T5" s="76">
        <f t="shared" si="5"/>
        <v>3.995576240550977E-2</v>
      </c>
      <c r="U5" s="76">
        <f t="shared" si="6"/>
        <v>0.16227765961622442</v>
      </c>
      <c r="V5" s="76">
        <f t="shared" si="7"/>
        <v>2.098776293847414E-4</v>
      </c>
      <c r="W5" s="76">
        <f t="shared" si="8"/>
        <v>2.1919777108258258E-2</v>
      </c>
      <c r="X5" s="76">
        <f t="shared" si="9"/>
        <v>0.21894571319344466</v>
      </c>
    </row>
    <row r="6" spans="1:24">
      <c r="B6" s="200"/>
      <c r="C6" s="200"/>
      <c r="D6" s="203"/>
      <c r="E6" s="15" t="s">
        <v>79</v>
      </c>
      <c r="F6" s="17" t="s">
        <v>80</v>
      </c>
      <c r="G6" s="169">
        <v>4501040413</v>
      </c>
      <c r="H6" s="28">
        <f>IFERROR(G6/G14,"-")</f>
        <v>0.17957090098915857</v>
      </c>
      <c r="I6" s="80">
        <v>92546</v>
      </c>
      <c r="J6" s="28">
        <f>IFERROR(I6/D4,"-")</f>
        <v>0.63016478278632715</v>
      </c>
      <c r="K6" s="65">
        <f t="shared" si="10"/>
        <v>48635.709949646662</v>
      </c>
      <c r="L6" s="62"/>
      <c r="M6" s="91">
        <v>3</v>
      </c>
      <c r="N6" s="50" t="s">
        <v>12</v>
      </c>
      <c r="O6" s="76">
        <f t="shared" si="0"/>
        <v>0.15608130022112418</v>
      </c>
      <c r="P6" s="76">
        <f t="shared" si="1"/>
        <v>9.4603091829731589E-2</v>
      </c>
      <c r="Q6" s="76">
        <f t="shared" si="2"/>
        <v>0.16920149818538713</v>
      </c>
      <c r="R6" s="76">
        <f t="shared" si="3"/>
        <v>0.10346256772879026</v>
      </c>
      <c r="S6" s="76">
        <f t="shared" si="4"/>
        <v>1.1697441229901167E-2</v>
      </c>
      <c r="T6" s="76">
        <f t="shared" si="5"/>
        <v>3.3388710210405473E-2</v>
      </c>
      <c r="U6" s="76">
        <f t="shared" si="6"/>
        <v>0.14968482998725025</v>
      </c>
      <c r="V6" s="76">
        <f t="shared" si="7"/>
        <v>1.3961222048977095E-4</v>
      </c>
      <c r="W6" s="76">
        <f t="shared" si="8"/>
        <v>2.2195585197479849E-2</v>
      </c>
      <c r="X6" s="76">
        <f t="shared" si="9"/>
        <v>0.25954536318944033</v>
      </c>
    </row>
    <row r="7" spans="1:24">
      <c r="B7" s="200"/>
      <c r="C7" s="200"/>
      <c r="D7" s="203"/>
      <c r="E7" s="15" t="s">
        <v>81</v>
      </c>
      <c r="F7" s="17" t="s">
        <v>82</v>
      </c>
      <c r="G7" s="169">
        <v>2704053619</v>
      </c>
      <c r="H7" s="28">
        <f>IFERROR(G7/G14,"-")</f>
        <v>0.10787935680035071</v>
      </c>
      <c r="I7" s="80">
        <v>35461</v>
      </c>
      <c r="J7" s="28">
        <f>IFERROR(I7/D4,"-")</f>
        <v>0.24146125561759499</v>
      </c>
      <c r="K7" s="65">
        <f t="shared" si="10"/>
        <v>76254.296804940634</v>
      </c>
      <c r="L7" s="62"/>
      <c r="M7" s="91">
        <v>4</v>
      </c>
      <c r="N7" s="50" t="s">
        <v>20</v>
      </c>
      <c r="O7" s="76">
        <f t="shared" si="0"/>
        <v>0.16547036363602138</v>
      </c>
      <c r="P7" s="76">
        <f t="shared" si="1"/>
        <v>9.6181064033921626E-2</v>
      </c>
      <c r="Q7" s="76">
        <f t="shared" si="2"/>
        <v>0.19121693973968579</v>
      </c>
      <c r="R7" s="76">
        <f t="shared" si="3"/>
        <v>0.10891391552618535</v>
      </c>
      <c r="S7" s="76">
        <f t="shared" si="4"/>
        <v>9.4865434754680331E-3</v>
      </c>
      <c r="T7" s="76">
        <f t="shared" si="5"/>
        <v>3.5181642522409594E-2</v>
      </c>
      <c r="U7" s="76">
        <f t="shared" si="6"/>
        <v>0.12937061072375106</v>
      </c>
      <c r="V7" s="76">
        <f t="shared" si="7"/>
        <v>3.429930020565608E-4</v>
      </c>
      <c r="W7" s="76">
        <f t="shared" si="8"/>
        <v>2.819096427014707E-2</v>
      </c>
      <c r="X7" s="76">
        <f t="shared" si="9"/>
        <v>0.23564496307035354</v>
      </c>
    </row>
    <row r="8" spans="1:24">
      <c r="B8" s="200"/>
      <c r="C8" s="200"/>
      <c r="D8" s="203"/>
      <c r="E8" s="15" t="s">
        <v>83</v>
      </c>
      <c r="F8" s="17" t="s">
        <v>84</v>
      </c>
      <c r="G8" s="169">
        <v>288734246</v>
      </c>
      <c r="H8" s="28">
        <f>IFERROR(G8/G14,"-")</f>
        <v>1.1519174222674403E-2</v>
      </c>
      <c r="I8" s="80">
        <v>681</v>
      </c>
      <c r="J8" s="28">
        <f>IFERROR(I8/D4,"-")</f>
        <v>4.6370693177175543E-3</v>
      </c>
      <c r="K8" s="65">
        <f t="shared" si="10"/>
        <v>423985.67694566812</v>
      </c>
      <c r="L8" s="62"/>
      <c r="M8" s="91">
        <v>5</v>
      </c>
      <c r="N8" s="50" t="s">
        <v>24</v>
      </c>
      <c r="O8" s="76">
        <f t="shared" si="0"/>
        <v>0.15686539835293736</v>
      </c>
      <c r="P8" s="76">
        <f t="shared" si="1"/>
        <v>9.8427471002852041E-2</v>
      </c>
      <c r="Q8" s="76">
        <f t="shared" si="2"/>
        <v>0.18870728952066024</v>
      </c>
      <c r="R8" s="76">
        <f t="shared" si="3"/>
        <v>9.62719588913796E-2</v>
      </c>
      <c r="S8" s="76">
        <f t="shared" si="4"/>
        <v>1.1856812171894906E-2</v>
      </c>
      <c r="T8" s="76">
        <f t="shared" si="5"/>
        <v>4.2935705821906332E-2</v>
      </c>
      <c r="U8" s="76">
        <f t="shared" si="6"/>
        <v>0.14578687627618772</v>
      </c>
      <c r="V8" s="76">
        <f t="shared" si="7"/>
        <v>2.3699570491954018E-4</v>
      </c>
      <c r="W8" s="76">
        <f t="shared" si="8"/>
        <v>2.3526244639887423E-2</v>
      </c>
      <c r="X8" s="76">
        <f t="shared" si="9"/>
        <v>0.23538524761737484</v>
      </c>
    </row>
    <row r="9" spans="1:24">
      <c r="B9" s="200"/>
      <c r="C9" s="200"/>
      <c r="D9" s="203"/>
      <c r="E9" s="15" t="s">
        <v>85</v>
      </c>
      <c r="F9" s="17" t="s">
        <v>86</v>
      </c>
      <c r="G9" s="169">
        <v>1215407474</v>
      </c>
      <c r="H9" s="28">
        <f>IFERROR(G9/G14,"-")</f>
        <v>4.8489192530859711E-2</v>
      </c>
      <c r="I9" s="80">
        <v>4314</v>
      </c>
      <c r="J9" s="28">
        <f>IFERROR(I9/D4,"-")</f>
        <v>2.9374914884924417E-2</v>
      </c>
      <c r="K9" s="65">
        <f t="shared" si="10"/>
        <v>281735.62216040795</v>
      </c>
      <c r="L9" s="62"/>
      <c r="M9" s="91">
        <v>6</v>
      </c>
      <c r="N9" s="50" t="s">
        <v>34</v>
      </c>
      <c r="O9" s="76">
        <f t="shared" si="0"/>
        <v>0.14659330445568425</v>
      </c>
      <c r="P9" s="76">
        <f t="shared" si="1"/>
        <v>9.048545994498787E-2</v>
      </c>
      <c r="Q9" s="76">
        <f t="shared" si="2"/>
        <v>0.16712779518996093</v>
      </c>
      <c r="R9" s="76">
        <f t="shared" si="3"/>
        <v>0.10069871534309059</v>
      </c>
      <c r="S9" s="76">
        <f t="shared" si="4"/>
        <v>1.0501393041485275E-2</v>
      </c>
      <c r="T9" s="76">
        <f t="shared" si="5"/>
        <v>4.5620472395206578E-2</v>
      </c>
      <c r="U9" s="76">
        <f t="shared" si="6"/>
        <v>0.17788783691580784</v>
      </c>
      <c r="V9" s="76">
        <f t="shared" si="7"/>
        <v>5.6524969073106011E-4</v>
      </c>
      <c r="W9" s="76">
        <f t="shared" si="8"/>
        <v>2.0554028094455338E-2</v>
      </c>
      <c r="X9" s="76">
        <f t="shared" si="9"/>
        <v>0.23996574492859027</v>
      </c>
    </row>
    <row r="10" spans="1:24">
      <c r="B10" s="200"/>
      <c r="C10" s="200"/>
      <c r="D10" s="203"/>
      <c r="E10" s="15" t="s">
        <v>87</v>
      </c>
      <c r="F10" s="17" t="s">
        <v>88</v>
      </c>
      <c r="G10" s="169">
        <v>4302629725</v>
      </c>
      <c r="H10" s="28">
        <f>IFERROR(G10/G14,"-")</f>
        <v>0.17165522311451983</v>
      </c>
      <c r="I10" s="80">
        <v>28436</v>
      </c>
      <c r="J10" s="28">
        <f>IFERROR(I10/D4,"-")</f>
        <v>0.19362658314040582</v>
      </c>
      <c r="K10" s="65">
        <f t="shared" si="10"/>
        <v>151309.24620199748</v>
      </c>
      <c r="L10" s="62"/>
      <c r="M10" s="91">
        <v>7</v>
      </c>
      <c r="N10" s="50" t="s">
        <v>43</v>
      </c>
      <c r="O10" s="76">
        <f t="shared" si="0"/>
        <v>0.14589526021095148</v>
      </c>
      <c r="P10" s="76">
        <f t="shared" si="1"/>
        <v>8.5160550039050278E-2</v>
      </c>
      <c r="Q10" s="76">
        <f t="shared" si="2"/>
        <v>0.17756105452649634</v>
      </c>
      <c r="R10" s="76">
        <f t="shared" si="3"/>
        <v>9.6304928864697922E-2</v>
      </c>
      <c r="S10" s="76">
        <f t="shared" si="4"/>
        <v>1.0435094518500016E-2</v>
      </c>
      <c r="T10" s="76">
        <f t="shared" si="5"/>
        <v>4.4964118016555372E-2</v>
      </c>
      <c r="U10" s="76">
        <f t="shared" si="6"/>
        <v>0.17526281644899838</v>
      </c>
      <c r="V10" s="76">
        <f t="shared" si="7"/>
        <v>3.5262210926960001E-4</v>
      </c>
      <c r="W10" s="76">
        <f t="shared" si="8"/>
        <v>2.4341712209301865E-2</v>
      </c>
      <c r="X10" s="76">
        <f t="shared" si="9"/>
        <v>0.23972184305617875</v>
      </c>
    </row>
    <row r="11" spans="1:24">
      <c r="B11" s="200"/>
      <c r="C11" s="200"/>
      <c r="D11" s="203"/>
      <c r="E11" s="15" t="s">
        <v>89</v>
      </c>
      <c r="F11" s="17" t="s">
        <v>90</v>
      </c>
      <c r="G11" s="169">
        <v>8554111</v>
      </c>
      <c r="H11" s="28">
        <f>IFERROR(G11/G14,"-")</f>
        <v>3.4126985729671832E-4</v>
      </c>
      <c r="I11" s="80">
        <v>367</v>
      </c>
      <c r="J11" s="28">
        <f>IFERROR(I11/D4,"-")</f>
        <v>2.4989786190930136E-3</v>
      </c>
      <c r="K11" s="65">
        <f t="shared" si="10"/>
        <v>23308.204359673025</v>
      </c>
      <c r="L11" s="62"/>
      <c r="M11" s="91">
        <v>8</v>
      </c>
      <c r="N11" s="50" t="s">
        <v>56</v>
      </c>
      <c r="O11" s="76">
        <f t="shared" si="0"/>
        <v>0.15053082701984694</v>
      </c>
      <c r="P11" s="76">
        <f t="shared" si="1"/>
        <v>9.6645389198937129E-2</v>
      </c>
      <c r="Q11" s="76">
        <f t="shared" si="2"/>
        <v>0.1718280644323007</v>
      </c>
      <c r="R11" s="76">
        <f t="shared" si="3"/>
        <v>9.9537616216016617E-2</v>
      </c>
      <c r="S11" s="76">
        <f t="shared" si="4"/>
        <v>8.532933876856285E-3</v>
      </c>
      <c r="T11" s="76">
        <f t="shared" si="5"/>
        <v>3.7224972732343167E-2</v>
      </c>
      <c r="U11" s="76">
        <f t="shared" si="6"/>
        <v>0.15727318562659037</v>
      </c>
      <c r="V11" s="76">
        <f t="shared" si="7"/>
        <v>5.9551691597846076E-4</v>
      </c>
      <c r="W11" s="76">
        <f t="shared" si="8"/>
        <v>2.4741803610927551E-2</v>
      </c>
      <c r="X11" s="76">
        <f t="shared" si="9"/>
        <v>0.25308969037020279</v>
      </c>
    </row>
    <row r="12" spans="1:24">
      <c r="B12" s="200"/>
      <c r="C12" s="200"/>
      <c r="D12" s="203"/>
      <c r="E12" s="15" t="s">
        <v>91</v>
      </c>
      <c r="F12" s="17" t="s">
        <v>92</v>
      </c>
      <c r="G12" s="169">
        <v>450805281</v>
      </c>
      <c r="H12" s="28">
        <f>IFERROR(G12/G14,"-")</f>
        <v>1.7985066351778344E-2</v>
      </c>
      <c r="I12" s="80">
        <v>15328</v>
      </c>
      <c r="J12" s="28">
        <f>IFERROR(I12/D4,"-")</f>
        <v>0.10437151028190113</v>
      </c>
      <c r="K12" s="65">
        <f t="shared" si="10"/>
        <v>29410.574177974948</v>
      </c>
      <c r="L12" s="62"/>
      <c r="M12" s="91">
        <v>9</v>
      </c>
      <c r="N12" s="86" t="s">
        <v>126</v>
      </c>
      <c r="O12" s="76">
        <f t="shared" si="0"/>
        <v>0.15436955699477256</v>
      </c>
      <c r="P12" s="76">
        <f t="shared" si="1"/>
        <v>9.5706624904948176E-2</v>
      </c>
      <c r="Q12" s="76">
        <f t="shared" si="2"/>
        <v>0.17556945252526326</v>
      </c>
      <c r="R12" s="76">
        <f t="shared" si="3"/>
        <v>0.10178072103613513</v>
      </c>
      <c r="S12" s="76">
        <f t="shared" si="4"/>
        <v>9.9345219022450703E-3</v>
      </c>
      <c r="T12" s="76">
        <f t="shared" si="5"/>
        <v>4.0035817078284665E-2</v>
      </c>
      <c r="U12" s="76">
        <f t="shared" si="6"/>
        <v>0.15869836913688706</v>
      </c>
      <c r="V12" s="76">
        <f t="shared" si="7"/>
        <v>3.9661783775837703E-4</v>
      </c>
      <c r="W12" s="76">
        <f t="shared" si="8"/>
        <v>2.3209007187265783E-2</v>
      </c>
      <c r="X12" s="76">
        <f t="shared" si="9"/>
        <v>0.24029931139643987</v>
      </c>
    </row>
    <row r="13" spans="1:24">
      <c r="B13" s="200"/>
      <c r="C13" s="200"/>
      <c r="D13" s="203"/>
      <c r="E13" s="18" t="s">
        <v>93</v>
      </c>
      <c r="F13" s="19" t="s">
        <v>94</v>
      </c>
      <c r="G13" s="170">
        <v>5138521272</v>
      </c>
      <c r="H13" s="29">
        <f>IFERROR(G13/G14,"-")</f>
        <v>0.20500346806483943</v>
      </c>
      <c r="I13" s="81">
        <v>12280</v>
      </c>
      <c r="J13" s="29">
        <f>IFERROR(I13/D4,"-")</f>
        <v>8.3617050251940619E-2</v>
      </c>
      <c r="K13" s="66">
        <f t="shared" si="10"/>
        <v>418446.35765472311</v>
      </c>
      <c r="L13" s="62"/>
      <c r="M13" s="43"/>
    </row>
    <row r="14" spans="1:24">
      <c r="B14" s="201"/>
      <c r="C14" s="201"/>
      <c r="D14" s="204"/>
      <c r="E14" s="20" t="s">
        <v>131</v>
      </c>
      <c r="F14" s="21"/>
      <c r="G14" s="77">
        <f>SUM(G4:G13)</f>
        <v>25065533381</v>
      </c>
      <c r="H14" s="30" t="s">
        <v>124</v>
      </c>
      <c r="I14" s="82">
        <v>119766</v>
      </c>
      <c r="J14" s="30">
        <f>IFERROR(I14/D4,"-")</f>
        <v>0.81551137137409779</v>
      </c>
      <c r="K14" s="67">
        <f t="shared" si="10"/>
        <v>209287.55557503799</v>
      </c>
      <c r="L14" s="62"/>
      <c r="M14" s="43"/>
    </row>
    <row r="15" spans="1:24">
      <c r="B15" s="199">
        <v>2</v>
      </c>
      <c r="C15" s="199" t="s">
        <v>7</v>
      </c>
      <c r="D15" s="202">
        <f>VLOOKUP(C15,地区別_生活習慣病の状況!$C$5:$D$12,2,FALSE)</f>
        <v>109325</v>
      </c>
      <c r="E15" s="13" t="s">
        <v>75</v>
      </c>
      <c r="F15" s="14" t="s">
        <v>76</v>
      </c>
      <c r="G15" s="167">
        <v>3210473175</v>
      </c>
      <c r="H15" s="27">
        <f t="shared" ref="H15" si="11">IFERROR(G15/G25,"-")</f>
        <v>0.17135737463408993</v>
      </c>
      <c r="I15" s="168">
        <v>54571</v>
      </c>
      <c r="J15" s="27">
        <f t="shared" ref="J15" si="12">IFERROR(I15/D15,"-")</f>
        <v>0.49916304596386918</v>
      </c>
      <c r="K15" s="64">
        <f t="shared" si="10"/>
        <v>58831.122299389783</v>
      </c>
      <c r="L15" s="62"/>
      <c r="M15" s="43"/>
    </row>
    <row r="16" spans="1:24">
      <c r="B16" s="200"/>
      <c r="C16" s="200"/>
      <c r="D16" s="203"/>
      <c r="E16" s="15" t="s">
        <v>77</v>
      </c>
      <c r="F16" s="16" t="s">
        <v>78</v>
      </c>
      <c r="G16" s="169">
        <v>1889872703</v>
      </c>
      <c r="H16" s="28">
        <f t="shared" ref="H16" si="13">IFERROR(G16/G25,"-")</f>
        <v>0.10087099537242236</v>
      </c>
      <c r="I16" s="80">
        <v>47177</v>
      </c>
      <c r="J16" s="28">
        <f t="shared" ref="J16" si="14">IFERROR(I16/D15,"-")</f>
        <v>0.43152984221358337</v>
      </c>
      <c r="K16" s="65">
        <f t="shared" si="10"/>
        <v>40059.19628208661</v>
      </c>
      <c r="L16" s="62"/>
      <c r="M16" s="43"/>
    </row>
    <row r="17" spans="2:13">
      <c r="B17" s="200"/>
      <c r="C17" s="200"/>
      <c r="D17" s="203"/>
      <c r="E17" s="15" t="s">
        <v>79</v>
      </c>
      <c r="F17" s="17" t="s">
        <v>80</v>
      </c>
      <c r="G17" s="169">
        <v>3231643522</v>
      </c>
      <c r="H17" s="28">
        <f t="shared" ref="H17" si="15">IFERROR(G17/G25,"-")</f>
        <v>0.17248733114961592</v>
      </c>
      <c r="I17" s="80">
        <v>69082</v>
      </c>
      <c r="J17" s="28">
        <f t="shared" ref="J17" si="16">IFERROR(I17/D15,"-")</f>
        <v>0.63189572375943293</v>
      </c>
      <c r="K17" s="65">
        <f t="shared" si="10"/>
        <v>46779.819953099213</v>
      </c>
      <c r="L17" s="62"/>
      <c r="M17" s="43"/>
    </row>
    <row r="18" spans="2:13">
      <c r="B18" s="200"/>
      <c r="C18" s="200"/>
      <c r="D18" s="203"/>
      <c r="E18" s="15" t="s">
        <v>81</v>
      </c>
      <c r="F18" s="17" t="s">
        <v>82</v>
      </c>
      <c r="G18" s="169">
        <v>1956332103</v>
      </c>
      <c r="H18" s="28">
        <f t="shared" ref="H18" si="17">IFERROR(G18/G25,"-")</f>
        <v>0.10441823208271098</v>
      </c>
      <c r="I18" s="80">
        <v>27525</v>
      </c>
      <c r="J18" s="28">
        <f t="shared" ref="J18" si="18">IFERROR(I18/D15,"-")</f>
        <v>0.25177223873770865</v>
      </c>
      <c r="K18" s="65">
        <f t="shared" si="10"/>
        <v>71074.735803814707</v>
      </c>
      <c r="L18" s="62"/>
      <c r="M18" s="43"/>
    </row>
    <row r="19" spans="2:13">
      <c r="B19" s="200"/>
      <c r="C19" s="200"/>
      <c r="D19" s="203"/>
      <c r="E19" s="15" t="s">
        <v>83</v>
      </c>
      <c r="F19" s="17" t="s">
        <v>84</v>
      </c>
      <c r="G19" s="169">
        <v>141589672</v>
      </c>
      <c r="H19" s="28">
        <f t="shared" ref="H19" si="19">IFERROR(G19/G25,"-")</f>
        <v>7.5572768083389799E-3</v>
      </c>
      <c r="I19" s="80">
        <v>586</v>
      </c>
      <c r="J19" s="28">
        <f t="shared" ref="J19" si="20">IFERROR(I19/D15,"-")</f>
        <v>5.3601646466956325E-3</v>
      </c>
      <c r="K19" s="65">
        <f t="shared" si="10"/>
        <v>241620.60068259385</v>
      </c>
      <c r="L19" s="62"/>
      <c r="M19" s="43"/>
    </row>
    <row r="20" spans="2:13">
      <c r="B20" s="200"/>
      <c r="C20" s="200"/>
      <c r="D20" s="203"/>
      <c r="E20" s="15" t="s">
        <v>85</v>
      </c>
      <c r="F20" s="17" t="s">
        <v>86</v>
      </c>
      <c r="G20" s="169">
        <v>748592838</v>
      </c>
      <c r="H20" s="28">
        <f t="shared" ref="H20" si="21">IFERROR(G20/G25,"-")</f>
        <v>3.995576240550977E-2</v>
      </c>
      <c r="I20" s="80">
        <v>3934</v>
      </c>
      <c r="J20" s="28">
        <f t="shared" ref="J20" si="22">IFERROR(I20/D15,"-")</f>
        <v>3.5984450034301396E-2</v>
      </c>
      <c r="K20" s="65">
        <f t="shared" si="10"/>
        <v>190287.96085409253</v>
      </c>
      <c r="L20" s="62"/>
      <c r="M20" s="43"/>
    </row>
    <row r="21" spans="2:13">
      <c r="B21" s="200"/>
      <c r="C21" s="200"/>
      <c r="D21" s="203"/>
      <c r="E21" s="15" t="s">
        <v>87</v>
      </c>
      <c r="F21" s="17" t="s">
        <v>88</v>
      </c>
      <c r="G21" s="169">
        <v>3040359799</v>
      </c>
      <c r="H21" s="28">
        <f t="shared" ref="H21" si="23">IFERROR(G21/G25,"-")</f>
        <v>0.16227765961622442</v>
      </c>
      <c r="I21" s="80">
        <v>23221</v>
      </c>
      <c r="J21" s="28">
        <f t="shared" ref="J21" si="24">IFERROR(I21/D15,"-")</f>
        <v>0.21240338440429909</v>
      </c>
      <c r="K21" s="65">
        <f t="shared" si="10"/>
        <v>130931.47577623703</v>
      </c>
      <c r="L21" s="62"/>
      <c r="M21" s="43"/>
    </row>
    <row r="22" spans="2:13">
      <c r="B22" s="200"/>
      <c r="C22" s="200"/>
      <c r="D22" s="203"/>
      <c r="E22" s="15" t="s">
        <v>89</v>
      </c>
      <c r="F22" s="17" t="s">
        <v>90</v>
      </c>
      <c r="G22" s="169">
        <v>3932171</v>
      </c>
      <c r="H22" s="28">
        <f t="shared" ref="H22" si="25">IFERROR(G22/G25,"-")</f>
        <v>2.098776293847414E-4</v>
      </c>
      <c r="I22" s="80">
        <v>313</v>
      </c>
      <c r="J22" s="28">
        <f t="shared" ref="J22" si="26">IFERROR(I22/D15,"-")</f>
        <v>2.8630230962725816E-3</v>
      </c>
      <c r="K22" s="65">
        <f t="shared" si="10"/>
        <v>12562.846645367412</v>
      </c>
      <c r="L22" s="62"/>
      <c r="M22" s="43"/>
    </row>
    <row r="23" spans="2:13">
      <c r="B23" s="200"/>
      <c r="C23" s="200"/>
      <c r="D23" s="203"/>
      <c r="E23" s="15" t="s">
        <v>91</v>
      </c>
      <c r="F23" s="17" t="s">
        <v>92</v>
      </c>
      <c r="G23" s="169">
        <v>410678890</v>
      </c>
      <c r="H23" s="28">
        <f t="shared" ref="H23" si="27">IFERROR(G23/G25,"-")</f>
        <v>2.1919777108258258E-2</v>
      </c>
      <c r="I23" s="80">
        <v>14525</v>
      </c>
      <c r="J23" s="28">
        <f t="shared" ref="J23" si="28">IFERROR(I23/D15,"-")</f>
        <v>0.13286073633661102</v>
      </c>
      <c r="K23" s="65">
        <f t="shared" si="10"/>
        <v>28273.933907056798</v>
      </c>
      <c r="L23" s="62"/>
      <c r="M23" s="43"/>
    </row>
    <row r="24" spans="2:13">
      <c r="B24" s="200"/>
      <c r="C24" s="200"/>
      <c r="D24" s="203"/>
      <c r="E24" s="18" t="s">
        <v>93</v>
      </c>
      <c r="F24" s="19" t="s">
        <v>94</v>
      </c>
      <c r="G24" s="170">
        <v>4102066459</v>
      </c>
      <c r="H24" s="29">
        <f t="shared" ref="H24" si="29">IFERROR(G24/G25,"-")</f>
        <v>0.21894571319344466</v>
      </c>
      <c r="I24" s="81">
        <v>8096</v>
      </c>
      <c r="J24" s="29">
        <f t="shared" ref="J24" si="30">IFERROR(I24/D15,"-")</f>
        <v>7.4054424879945124E-2</v>
      </c>
      <c r="K24" s="66">
        <f t="shared" si="10"/>
        <v>506678.16934288538</v>
      </c>
      <c r="L24" s="62"/>
      <c r="M24" s="43"/>
    </row>
    <row r="25" spans="2:13">
      <c r="B25" s="201"/>
      <c r="C25" s="201"/>
      <c r="D25" s="204"/>
      <c r="E25" s="20" t="s">
        <v>131</v>
      </c>
      <c r="F25" s="21"/>
      <c r="G25" s="77">
        <f t="shared" ref="G25" si="31">SUM(G15:G24)</f>
        <v>18735541332</v>
      </c>
      <c r="H25" s="30" t="s">
        <v>160</v>
      </c>
      <c r="I25" s="82">
        <v>90264</v>
      </c>
      <c r="J25" s="30">
        <f t="shared" ref="J25" si="32">IFERROR(I25/D15,"-")</f>
        <v>0.82564829636405213</v>
      </c>
      <c r="K25" s="67">
        <f t="shared" si="10"/>
        <v>207563.82757245415</v>
      </c>
      <c r="L25" s="62"/>
      <c r="M25" s="43"/>
    </row>
    <row r="26" spans="2:13">
      <c r="B26" s="199">
        <v>3</v>
      </c>
      <c r="C26" s="199" t="s">
        <v>12</v>
      </c>
      <c r="D26" s="202">
        <f>VLOOKUP(C26,地区別_生活習慣病の状況!$C$5:$D$12,2,FALSE)</f>
        <v>174606</v>
      </c>
      <c r="E26" s="13" t="s">
        <v>75</v>
      </c>
      <c r="F26" s="14" t="s">
        <v>76</v>
      </c>
      <c r="G26" s="167">
        <v>4831690855</v>
      </c>
      <c r="H26" s="27">
        <f t="shared" ref="H26" si="33">IFERROR(G26/G36,"-")</f>
        <v>0.15608130022112418</v>
      </c>
      <c r="I26" s="168">
        <v>87481</v>
      </c>
      <c r="J26" s="27">
        <f t="shared" ref="J26" si="34">IFERROR(I26/D26,"-")</f>
        <v>0.50101943804909344</v>
      </c>
      <c r="K26" s="64">
        <f t="shared" si="10"/>
        <v>55231.317143151085</v>
      </c>
      <c r="L26" s="62"/>
      <c r="M26" s="43"/>
    </row>
    <row r="27" spans="2:13">
      <c r="B27" s="200"/>
      <c r="C27" s="200"/>
      <c r="D27" s="203"/>
      <c r="E27" s="15" t="s">
        <v>77</v>
      </c>
      <c r="F27" s="16" t="s">
        <v>78</v>
      </c>
      <c r="G27" s="169">
        <v>2928556419</v>
      </c>
      <c r="H27" s="28">
        <f t="shared" ref="H27" si="35">IFERROR(G27/G36,"-")</f>
        <v>9.4603091829731589E-2</v>
      </c>
      <c r="I27" s="80">
        <v>75074</v>
      </c>
      <c r="J27" s="28">
        <f t="shared" ref="J27" si="36">IFERROR(I27/D26,"-")</f>
        <v>0.42996231515526384</v>
      </c>
      <c r="K27" s="65">
        <f t="shared" si="10"/>
        <v>39008.930108959161</v>
      </c>
      <c r="L27" s="62"/>
      <c r="M27" s="43"/>
    </row>
    <row r="28" spans="2:13">
      <c r="B28" s="200"/>
      <c r="C28" s="200"/>
      <c r="D28" s="203"/>
      <c r="E28" s="15" t="s">
        <v>79</v>
      </c>
      <c r="F28" s="17" t="s">
        <v>80</v>
      </c>
      <c r="G28" s="169">
        <v>5237842908</v>
      </c>
      <c r="H28" s="28">
        <f t="shared" ref="H28" si="37">IFERROR(G28/G36,"-")</f>
        <v>0.16920149818538713</v>
      </c>
      <c r="I28" s="80">
        <v>113487</v>
      </c>
      <c r="J28" s="28">
        <f t="shared" ref="J28" si="38">IFERROR(I28/D26,"-")</f>
        <v>0.64996048245764748</v>
      </c>
      <c r="K28" s="65">
        <f t="shared" si="10"/>
        <v>46153.681990007666</v>
      </c>
      <c r="L28" s="62"/>
      <c r="M28" s="43"/>
    </row>
    <row r="29" spans="2:13">
      <c r="B29" s="200"/>
      <c r="C29" s="200"/>
      <c r="D29" s="203"/>
      <c r="E29" s="15" t="s">
        <v>81</v>
      </c>
      <c r="F29" s="17" t="s">
        <v>82</v>
      </c>
      <c r="G29" s="169">
        <v>3202812519</v>
      </c>
      <c r="H29" s="28">
        <f t="shared" ref="H29" si="39">IFERROR(G29/G36,"-")</f>
        <v>0.10346256772879026</v>
      </c>
      <c r="I29" s="80">
        <v>45280</v>
      </c>
      <c r="J29" s="28">
        <f t="shared" ref="J29" si="40">IFERROR(I29/D26,"-")</f>
        <v>0.2593267127131943</v>
      </c>
      <c r="K29" s="65">
        <f t="shared" si="10"/>
        <v>70733.49202738516</v>
      </c>
      <c r="L29" s="62"/>
      <c r="M29" s="43"/>
    </row>
    <row r="30" spans="2:13">
      <c r="B30" s="200"/>
      <c r="C30" s="200"/>
      <c r="D30" s="203"/>
      <c r="E30" s="15" t="s">
        <v>83</v>
      </c>
      <c r="F30" s="17" t="s">
        <v>84</v>
      </c>
      <c r="G30" s="169">
        <v>362108848</v>
      </c>
      <c r="H30" s="28">
        <f t="shared" ref="H30" si="41">IFERROR(G30/G36,"-")</f>
        <v>1.1697441229901167E-2</v>
      </c>
      <c r="I30" s="80">
        <v>689</v>
      </c>
      <c r="J30" s="28">
        <f t="shared" ref="J30" si="42">IFERROR(I30/D26,"-")</f>
        <v>3.9460270551985614E-3</v>
      </c>
      <c r="K30" s="65">
        <f t="shared" si="10"/>
        <v>525557.1088534107</v>
      </c>
      <c r="L30" s="62"/>
      <c r="M30" s="43"/>
    </row>
    <row r="31" spans="2:13">
      <c r="B31" s="200"/>
      <c r="C31" s="200"/>
      <c r="D31" s="203"/>
      <c r="E31" s="15" t="s">
        <v>85</v>
      </c>
      <c r="F31" s="17" t="s">
        <v>86</v>
      </c>
      <c r="G31" s="169">
        <v>1033589069</v>
      </c>
      <c r="H31" s="28">
        <f t="shared" ref="H31" si="43">IFERROR(G31/G36,"-")</f>
        <v>3.3388710210405473E-2</v>
      </c>
      <c r="I31" s="80">
        <v>5652</v>
      </c>
      <c r="J31" s="28">
        <f t="shared" ref="J31" si="44">IFERROR(I31/D26,"-")</f>
        <v>3.2370021648740595E-2</v>
      </c>
      <c r="K31" s="65">
        <f t="shared" si="10"/>
        <v>182871.38517338995</v>
      </c>
      <c r="L31" s="62"/>
      <c r="M31" s="43"/>
    </row>
    <row r="32" spans="2:13">
      <c r="B32" s="200"/>
      <c r="C32" s="200"/>
      <c r="D32" s="203"/>
      <c r="E32" s="15" t="s">
        <v>87</v>
      </c>
      <c r="F32" s="17" t="s">
        <v>88</v>
      </c>
      <c r="G32" s="169">
        <v>4633680160</v>
      </c>
      <c r="H32" s="28">
        <f t="shared" ref="H32" si="45">IFERROR(G32/G36,"-")</f>
        <v>0.14968482998725025</v>
      </c>
      <c r="I32" s="80">
        <v>36718</v>
      </c>
      <c r="J32" s="28">
        <f t="shared" ref="J32" si="46">IFERROR(I32/D26,"-")</f>
        <v>0.21029059711579212</v>
      </c>
      <c r="K32" s="65">
        <f t="shared" si="10"/>
        <v>126196.42028432922</v>
      </c>
      <c r="L32" s="62"/>
      <c r="M32" s="43"/>
    </row>
    <row r="33" spans="2:13">
      <c r="B33" s="200"/>
      <c r="C33" s="200"/>
      <c r="D33" s="203"/>
      <c r="E33" s="15" t="s">
        <v>89</v>
      </c>
      <c r="F33" s="17" t="s">
        <v>90</v>
      </c>
      <c r="G33" s="169">
        <v>4321870</v>
      </c>
      <c r="H33" s="28">
        <f t="shared" ref="H33" si="47">IFERROR(G33/G36,"-")</f>
        <v>1.3961222048977095E-4</v>
      </c>
      <c r="I33" s="80">
        <v>440</v>
      </c>
      <c r="J33" s="28">
        <f t="shared" ref="J33" si="48">IFERROR(I33/D26,"-")</f>
        <v>2.5199592224780364E-3</v>
      </c>
      <c r="K33" s="65">
        <f t="shared" si="10"/>
        <v>9822.431818181818</v>
      </c>
      <c r="L33" s="62"/>
      <c r="M33" s="43"/>
    </row>
    <row r="34" spans="2:13">
      <c r="B34" s="200"/>
      <c r="C34" s="200"/>
      <c r="D34" s="203"/>
      <c r="E34" s="15" t="s">
        <v>91</v>
      </c>
      <c r="F34" s="17" t="s">
        <v>92</v>
      </c>
      <c r="G34" s="169">
        <v>687091957</v>
      </c>
      <c r="H34" s="28">
        <f t="shared" ref="H34" si="49">IFERROR(G34/G36,"-")</f>
        <v>2.2195585197479849E-2</v>
      </c>
      <c r="I34" s="80">
        <v>23993</v>
      </c>
      <c r="J34" s="28">
        <f t="shared" ref="J34" si="50">IFERROR(I34/D26,"-")</f>
        <v>0.13741223096571711</v>
      </c>
      <c r="K34" s="65">
        <f t="shared" si="10"/>
        <v>28637.184053682326</v>
      </c>
      <c r="L34" s="62"/>
      <c r="M34" s="43"/>
    </row>
    <row r="35" spans="2:13">
      <c r="B35" s="200"/>
      <c r="C35" s="200"/>
      <c r="D35" s="203"/>
      <c r="E35" s="18" t="s">
        <v>93</v>
      </c>
      <c r="F35" s="19" t="s">
        <v>94</v>
      </c>
      <c r="G35" s="170">
        <v>8034549661</v>
      </c>
      <c r="H35" s="29">
        <f t="shared" ref="H35" si="51">IFERROR(G35/G36,"-")</f>
        <v>0.25954536318944033</v>
      </c>
      <c r="I35" s="81">
        <v>14546</v>
      </c>
      <c r="J35" s="29">
        <f t="shared" ref="J35" si="52">IFERROR(I35/D26,"-")</f>
        <v>8.3307561023103438E-2</v>
      </c>
      <c r="K35" s="66">
        <f t="shared" si="10"/>
        <v>552354.57589715382</v>
      </c>
      <c r="L35" s="62"/>
      <c r="M35" s="43"/>
    </row>
    <row r="36" spans="2:13">
      <c r="B36" s="201"/>
      <c r="C36" s="201"/>
      <c r="D36" s="204"/>
      <c r="E36" s="20" t="s">
        <v>131</v>
      </c>
      <c r="F36" s="21"/>
      <c r="G36" s="77">
        <f t="shared" ref="G36" si="53">SUM(G26:G35)</f>
        <v>30956244266</v>
      </c>
      <c r="H36" s="30" t="s">
        <v>160</v>
      </c>
      <c r="I36" s="82">
        <v>145173</v>
      </c>
      <c r="J36" s="30">
        <f t="shared" ref="J36" si="54">IFERROR(I36/D26,"-")</f>
        <v>0.83143190955637258</v>
      </c>
      <c r="K36" s="67">
        <f t="shared" si="10"/>
        <v>213236.92605374276</v>
      </c>
      <c r="L36" s="62"/>
      <c r="M36" s="43"/>
    </row>
    <row r="37" spans="2:13">
      <c r="B37" s="199">
        <v>4</v>
      </c>
      <c r="C37" s="199" t="s">
        <v>20</v>
      </c>
      <c r="D37" s="202">
        <f>VLOOKUP(C37,地区別_生活習慣病の状況!$C$5:$D$12,2,FALSE)</f>
        <v>125135</v>
      </c>
      <c r="E37" s="13" t="s">
        <v>75</v>
      </c>
      <c r="F37" s="14" t="s">
        <v>76</v>
      </c>
      <c r="G37" s="167">
        <v>3567986746</v>
      </c>
      <c r="H37" s="27">
        <f>IFERROR(G37/G47,"-")</f>
        <v>0.16547036363602138</v>
      </c>
      <c r="I37" s="168">
        <v>63659</v>
      </c>
      <c r="J37" s="27">
        <f t="shared" ref="J37" si="55">IFERROR(I37/D37,"-")</f>
        <v>0.5087225796140169</v>
      </c>
      <c r="K37" s="64">
        <f t="shared" si="10"/>
        <v>56048.425925635027</v>
      </c>
      <c r="L37" s="62"/>
      <c r="M37" s="43"/>
    </row>
    <row r="38" spans="2:13">
      <c r="B38" s="200"/>
      <c r="C38" s="200"/>
      <c r="D38" s="203"/>
      <c r="E38" s="15" t="s">
        <v>77</v>
      </c>
      <c r="F38" s="16" t="s">
        <v>78</v>
      </c>
      <c r="G38" s="169">
        <v>2073922811</v>
      </c>
      <c r="H38" s="28">
        <f>IFERROR(G38/G47,"-")</f>
        <v>9.6181064033921626E-2</v>
      </c>
      <c r="I38" s="80">
        <v>51483</v>
      </c>
      <c r="J38" s="28">
        <f t="shared" ref="J38" si="56">IFERROR(I38/D37,"-")</f>
        <v>0.41141966675989933</v>
      </c>
      <c r="K38" s="65">
        <f t="shared" si="10"/>
        <v>40283.643358001667</v>
      </c>
      <c r="L38" s="62"/>
      <c r="M38" s="43"/>
    </row>
    <row r="39" spans="2:13">
      <c r="B39" s="200"/>
      <c r="C39" s="200"/>
      <c r="D39" s="203"/>
      <c r="E39" s="15" t="s">
        <v>79</v>
      </c>
      <c r="F39" s="17" t="s">
        <v>80</v>
      </c>
      <c r="G39" s="169">
        <v>4123152277</v>
      </c>
      <c r="H39" s="28">
        <f>IFERROR(G39/G47,"-")</f>
        <v>0.19121693973968579</v>
      </c>
      <c r="I39" s="80">
        <v>82698</v>
      </c>
      <c r="J39" s="28">
        <f t="shared" ref="J39" si="57">IFERROR(I39/D37,"-")</f>
        <v>0.66087026011907135</v>
      </c>
      <c r="K39" s="65">
        <f t="shared" si="10"/>
        <v>49857.94429127669</v>
      </c>
      <c r="L39" s="62"/>
      <c r="M39" s="43"/>
    </row>
    <row r="40" spans="2:13">
      <c r="B40" s="200"/>
      <c r="C40" s="200"/>
      <c r="D40" s="203"/>
      <c r="E40" s="15" t="s">
        <v>81</v>
      </c>
      <c r="F40" s="17" t="s">
        <v>82</v>
      </c>
      <c r="G40" s="169">
        <v>2348477386</v>
      </c>
      <c r="H40" s="28">
        <f>IFERROR(G40/G47,"-")</f>
        <v>0.10891391552618535</v>
      </c>
      <c r="I40" s="80">
        <v>31972</v>
      </c>
      <c r="J40" s="28">
        <f t="shared" ref="J40" si="58">IFERROR(I40/D37,"-")</f>
        <v>0.25550005993526992</v>
      </c>
      <c r="K40" s="65">
        <f t="shared" si="10"/>
        <v>73454.19072938821</v>
      </c>
      <c r="L40" s="62"/>
      <c r="M40" s="43"/>
    </row>
    <row r="41" spans="2:13">
      <c r="B41" s="200"/>
      <c r="C41" s="200"/>
      <c r="D41" s="203"/>
      <c r="E41" s="15" t="s">
        <v>83</v>
      </c>
      <c r="F41" s="17" t="s">
        <v>84</v>
      </c>
      <c r="G41" s="169">
        <v>204555430</v>
      </c>
      <c r="H41" s="28">
        <f>IFERROR(G41/G47,"-")</f>
        <v>9.4865434754680331E-3</v>
      </c>
      <c r="I41" s="80">
        <v>477</v>
      </c>
      <c r="J41" s="28">
        <f t="shared" ref="J41" si="59">IFERROR(I41/D37,"-")</f>
        <v>3.8118831661805249E-3</v>
      </c>
      <c r="K41" s="65">
        <f t="shared" si="10"/>
        <v>428837.37945492665</v>
      </c>
      <c r="L41" s="62"/>
      <c r="M41" s="43"/>
    </row>
    <row r="42" spans="2:13">
      <c r="B42" s="200"/>
      <c r="C42" s="200"/>
      <c r="D42" s="203"/>
      <c r="E42" s="15" t="s">
        <v>85</v>
      </c>
      <c r="F42" s="17" t="s">
        <v>86</v>
      </c>
      <c r="G42" s="169">
        <v>758610977</v>
      </c>
      <c r="H42" s="28">
        <f>IFERROR(G42/G47,"-")</f>
        <v>3.5181642522409594E-2</v>
      </c>
      <c r="I42" s="80">
        <v>4099</v>
      </c>
      <c r="J42" s="28">
        <f t="shared" ref="J42" si="60">IFERROR(I42/D37,"-")</f>
        <v>3.275662284732489E-2</v>
      </c>
      <c r="K42" s="65">
        <f t="shared" si="10"/>
        <v>185072.20712368871</v>
      </c>
      <c r="L42" s="62"/>
      <c r="M42" s="43"/>
    </row>
    <row r="43" spans="2:13">
      <c r="B43" s="200"/>
      <c r="C43" s="200"/>
      <c r="D43" s="203"/>
      <c r="E43" s="15" t="s">
        <v>87</v>
      </c>
      <c r="F43" s="17" t="s">
        <v>88</v>
      </c>
      <c r="G43" s="169">
        <v>2789578836</v>
      </c>
      <c r="H43" s="28">
        <f>IFERROR(G43/G47,"-")</f>
        <v>0.12937061072375106</v>
      </c>
      <c r="I43" s="80">
        <v>23873</v>
      </c>
      <c r="J43" s="28">
        <f t="shared" ref="J43" si="61">IFERROR(I43/D37,"-")</f>
        <v>0.19077795980341231</v>
      </c>
      <c r="K43" s="65">
        <f t="shared" si="10"/>
        <v>116850.78691408705</v>
      </c>
      <c r="L43" s="62"/>
      <c r="M43" s="43"/>
    </row>
    <row r="44" spans="2:13">
      <c r="B44" s="200"/>
      <c r="C44" s="200"/>
      <c r="D44" s="203"/>
      <c r="E44" s="15" t="s">
        <v>89</v>
      </c>
      <c r="F44" s="17" t="s">
        <v>90</v>
      </c>
      <c r="G44" s="169">
        <v>7395853</v>
      </c>
      <c r="H44" s="28">
        <f>IFERROR(G44/G47,"-")</f>
        <v>3.429930020565608E-4</v>
      </c>
      <c r="I44" s="80">
        <v>428</v>
      </c>
      <c r="J44" s="28">
        <f t="shared" ref="J44" si="62">IFERROR(I44/D37,"-")</f>
        <v>3.4203060694449994E-3</v>
      </c>
      <c r="K44" s="65">
        <f t="shared" si="10"/>
        <v>17280.030373831774</v>
      </c>
      <c r="L44" s="62"/>
      <c r="M44" s="43"/>
    </row>
    <row r="45" spans="2:13">
      <c r="B45" s="200"/>
      <c r="C45" s="200"/>
      <c r="D45" s="203"/>
      <c r="E45" s="15" t="s">
        <v>91</v>
      </c>
      <c r="F45" s="17" t="s">
        <v>92</v>
      </c>
      <c r="G45" s="169">
        <v>607873124</v>
      </c>
      <c r="H45" s="28">
        <f>IFERROR(G45/G47,"-")</f>
        <v>2.819096427014707E-2</v>
      </c>
      <c r="I45" s="80">
        <v>16455</v>
      </c>
      <c r="J45" s="28">
        <f t="shared" ref="J45" si="63">IFERROR(I45/D37,"-")</f>
        <v>0.13149798217924641</v>
      </c>
      <c r="K45" s="65">
        <f t="shared" si="10"/>
        <v>36941.545062291094</v>
      </c>
      <c r="L45" s="62"/>
      <c r="M45" s="43"/>
    </row>
    <row r="46" spans="2:13">
      <c r="B46" s="200"/>
      <c r="C46" s="200"/>
      <c r="D46" s="203"/>
      <c r="E46" s="18" t="s">
        <v>93</v>
      </c>
      <c r="F46" s="19" t="s">
        <v>94</v>
      </c>
      <c r="G46" s="170">
        <v>5081140130</v>
      </c>
      <c r="H46" s="29">
        <f>IFERROR(G46/G47,"-")</f>
        <v>0.23564496307035354</v>
      </c>
      <c r="I46" s="81">
        <v>11165</v>
      </c>
      <c r="J46" s="29">
        <f t="shared" ref="J46" si="64">IFERROR(I46/D37,"-")</f>
        <v>8.9223638470451908E-2</v>
      </c>
      <c r="K46" s="66">
        <f t="shared" si="10"/>
        <v>455095.39901477832</v>
      </c>
      <c r="L46" s="62"/>
      <c r="M46" s="43"/>
    </row>
    <row r="47" spans="2:13">
      <c r="B47" s="201"/>
      <c r="C47" s="201"/>
      <c r="D47" s="204"/>
      <c r="E47" s="20" t="s">
        <v>131</v>
      </c>
      <c r="F47" s="21"/>
      <c r="G47" s="77">
        <f t="shared" ref="G47" si="65">SUM(G37:G46)</f>
        <v>21562693570</v>
      </c>
      <c r="H47" s="30" t="s">
        <v>160</v>
      </c>
      <c r="I47" s="82">
        <v>104498</v>
      </c>
      <c r="J47" s="30">
        <f t="shared" ref="J47" si="66">IFERROR(I47/D37,"-")</f>
        <v>0.83508211131977461</v>
      </c>
      <c r="K47" s="67">
        <f t="shared" si="10"/>
        <v>206345.51445960687</v>
      </c>
      <c r="L47" s="62"/>
      <c r="M47" s="43"/>
    </row>
    <row r="48" spans="2:13">
      <c r="B48" s="199">
        <v>5</v>
      </c>
      <c r="C48" s="199" t="s">
        <v>24</v>
      </c>
      <c r="D48" s="202">
        <f>VLOOKUP(C48,地区別_生活習慣病の状況!$C$5:$D$12,2,FALSE)</f>
        <v>100765</v>
      </c>
      <c r="E48" s="13" t="s">
        <v>75</v>
      </c>
      <c r="F48" s="14" t="s">
        <v>76</v>
      </c>
      <c r="G48" s="167">
        <v>2684018255</v>
      </c>
      <c r="H48" s="27">
        <f t="shared" ref="H48" si="67">IFERROR(G48/G58,"-")</f>
        <v>0.15686539835293736</v>
      </c>
      <c r="I48" s="168">
        <v>47761</v>
      </c>
      <c r="J48" s="27">
        <f t="shared" ref="J48" si="68">IFERROR(I48/D48,"-")</f>
        <v>0.47398402222994096</v>
      </c>
      <c r="K48" s="64">
        <f t="shared" si="10"/>
        <v>56196.860513808337</v>
      </c>
      <c r="L48" s="62"/>
      <c r="M48" s="43"/>
    </row>
    <row r="49" spans="2:13">
      <c r="B49" s="200"/>
      <c r="C49" s="200"/>
      <c r="D49" s="203"/>
      <c r="E49" s="15" t="s">
        <v>77</v>
      </c>
      <c r="F49" s="16" t="s">
        <v>78</v>
      </c>
      <c r="G49" s="169">
        <v>1684126211</v>
      </c>
      <c r="H49" s="28">
        <f t="shared" ref="H49" si="69">IFERROR(G49/G58,"-")</f>
        <v>9.8427471002852041E-2</v>
      </c>
      <c r="I49" s="80">
        <v>41787</v>
      </c>
      <c r="J49" s="28">
        <f t="shared" ref="J49" si="70">IFERROR(I49/D48,"-")</f>
        <v>0.41469756363816801</v>
      </c>
      <c r="K49" s="65">
        <f t="shared" si="10"/>
        <v>40302.63505396415</v>
      </c>
      <c r="L49" s="62"/>
      <c r="M49" s="43"/>
    </row>
    <row r="50" spans="2:13">
      <c r="B50" s="200"/>
      <c r="C50" s="200"/>
      <c r="D50" s="203"/>
      <c r="E50" s="15" t="s">
        <v>79</v>
      </c>
      <c r="F50" s="17" t="s">
        <v>80</v>
      </c>
      <c r="G50" s="169">
        <v>3228843424</v>
      </c>
      <c r="H50" s="28">
        <f t="shared" ref="H50" si="71">IFERROR(G50/G58,"-")</f>
        <v>0.18870728952066024</v>
      </c>
      <c r="I50" s="80">
        <v>65679</v>
      </c>
      <c r="J50" s="28">
        <f t="shared" ref="J50" si="72">IFERROR(I50/D48,"-")</f>
        <v>0.65180370168213164</v>
      </c>
      <c r="K50" s="65">
        <f t="shared" si="10"/>
        <v>49160.971147550968</v>
      </c>
      <c r="L50" s="62"/>
      <c r="M50" s="43"/>
    </row>
    <row r="51" spans="2:13">
      <c r="B51" s="200"/>
      <c r="C51" s="200"/>
      <c r="D51" s="203"/>
      <c r="E51" s="15" t="s">
        <v>81</v>
      </c>
      <c r="F51" s="17" t="s">
        <v>82</v>
      </c>
      <c r="G51" s="169">
        <v>1647244694</v>
      </c>
      <c r="H51" s="28">
        <f t="shared" ref="H51" si="73">IFERROR(G51/G58,"-")</f>
        <v>9.62719588913796E-2</v>
      </c>
      <c r="I51" s="80">
        <v>23524</v>
      </c>
      <c r="J51" s="28">
        <f t="shared" ref="J51" si="74">IFERROR(I51/D48,"-")</f>
        <v>0.2334540763161812</v>
      </c>
      <c r="K51" s="65">
        <f t="shared" si="10"/>
        <v>70024.005016153722</v>
      </c>
      <c r="L51" s="62"/>
      <c r="M51" s="43"/>
    </row>
    <row r="52" spans="2:13" ht="13.5" customHeight="1">
      <c r="B52" s="200"/>
      <c r="C52" s="200"/>
      <c r="D52" s="203"/>
      <c r="E52" s="15" t="s">
        <v>83</v>
      </c>
      <c r="F52" s="17" t="s">
        <v>84</v>
      </c>
      <c r="G52" s="169">
        <v>202873933</v>
      </c>
      <c r="H52" s="28">
        <f t="shared" ref="H52" si="75">IFERROR(G52/G58,"-")</f>
        <v>1.1856812171894906E-2</v>
      </c>
      <c r="I52" s="80">
        <v>450</v>
      </c>
      <c r="J52" s="28">
        <f t="shared" ref="J52" si="76">IFERROR(I52/D48,"-")</f>
        <v>4.4658363519079047E-3</v>
      </c>
      <c r="K52" s="65">
        <f t="shared" si="10"/>
        <v>450830.96222222224</v>
      </c>
      <c r="L52" s="62"/>
      <c r="M52" s="43"/>
    </row>
    <row r="53" spans="2:13" ht="13.5" customHeight="1">
      <c r="B53" s="200"/>
      <c r="C53" s="200"/>
      <c r="D53" s="203"/>
      <c r="E53" s="15" t="s">
        <v>85</v>
      </c>
      <c r="F53" s="17" t="s">
        <v>86</v>
      </c>
      <c r="G53" s="169">
        <v>734643965</v>
      </c>
      <c r="H53" s="28">
        <f t="shared" ref="H53" si="77">IFERROR(G53/G58,"-")</f>
        <v>4.2935705821906332E-2</v>
      </c>
      <c r="I53" s="80">
        <v>3375</v>
      </c>
      <c r="J53" s="28">
        <f t="shared" ref="J53" si="78">IFERROR(I53/D48,"-")</f>
        <v>3.3493772639309284E-2</v>
      </c>
      <c r="K53" s="65">
        <f t="shared" si="10"/>
        <v>217672.28592592591</v>
      </c>
      <c r="L53" s="62"/>
      <c r="M53" s="43"/>
    </row>
    <row r="54" spans="2:13" ht="13.5" customHeight="1">
      <c r="B54" s="200"/>
      <c r="C54" s="200"/>
      <c r="D54" s="203"/>
      <c r="E54" s="15" t="s">
        <v>87</v>
      </c>
      <c r="F54" s="17" t="s">
        <v>88</v>
      </c>
      <c r="G54" s="169">
        <v>2494461120</v>
      </c>
      <c r="H54" s="28">
        <f t="shared" ref="H54" si="79">IFERROR(G54/G58,"-")</f>
        <v>0.14578687627618772</v>
      </c>
      <c r="I54" s="80">
        <v>20367</v>
      </c>
      <c r="J54" s="28">
        <f t="shared" ref="J54" si="80">IFERROR(I54/D48,"-")</f>
        <v>0.20212375328735177</v>
      </c>
      <c r="K54" s="65">
        <f t="shared" si="10"/>
        <v>122475.62822212403</v>
      </c>
      <c r="L54" s="62"/>
      <c r="M54" s="43"/>
    </row>
    <row r="55" spans="2:13" ht="13.5" customHeight="1">
      <c r="B55" s="200"/>
      <c r="C55" s="200"/>
      <c r="D55" s="203"/>
      <c r="E55" s="15" t="s">
        <v>89</v>
      </c>
      <c r="F55" s="17" t="s">
        <v>90</v>
      </c>
      <c r="G55" s="169">
        <v>4055074</v>
      </c>
      <c r="H55" s="28">
        <f t="shared" ref="H55" si="81">IFERROR(G55/G58,"-")</f>
        <v>2.3699570491954018E-4</v>
      </c>
      <c r="I55" s="80">
        <v>316</v>
      </c>
      <c r="J55" s="28">
        <f t="shared" ref="J55" si="82">IFERROR(I55/D48,"-")</f>
        <v>3.1360095271175509E-3</v>
      </c>
      <c r="K55" s="65">
        <f t="shared" si="10"/>
        <v>12832.512658227848</v>
      </c>
      <c r="L55" s="62"/>
      <c r="M55" s="43"/>
    </row>
    <row r="56" spans="2:13" ht="13.5" customHeight="1">
      <c r="B56" s="200"/>
      <c r="C56" s="200"/>
      <c r="D56" s="203"/>
      <c r="E56" s="15" t="s">
        <v>91</v>
      </c>
      <c r="F56" s="17" t="s">
        <v>92</v>
      </c>
      <c r="G56" s="169">
        <v>402541738</v>
      </c>
      <c r="H56" s="28">
        <f t="shared" ref="H56" si="83">IFERROR(G56/G58,"-")</f>
        <v>2.3526244639887423E-2</v>
      </c>
      <c r="I56" s="80">
        <v>13628</v>
      </c>
      <c r="J56" s="28">
        <f t="shared" ref="J56" si="84">IFERROR(I56/D48,"-")</f>
        <v>0.13524537289733538</v>
      </c>
      <c r="K56" s="65">
        <f t="shared" si="10"/>
        <v>29537.843997651893</v>
      </c>
      <c r="L56" s="62"/>
      <c r="M56" s="43"/>
    </row>
    <row r="57" spans="2:13">
      <c r="B57" s="200"/>
      <c r="C57" s="200"/>
      <c r="D57" s="203"/>
      <c r="E57" s="18" t="s">
        <v>93</v>
      </c>
      <c r="F57" s="19" t="s">
        <v>94</v>
      </c>
      <c r="G57" s="170">
        <v>4027518549</v>
      </c>
      <c r="H57" s="29">
        <f t="shared" ref="H57" si="85">IFERROR(G57/G58,"-")</f>
        <v>0.23538524761737484</v>
      </c>
      <c r="I57" s="81">
        <v>7251</v>
      </c>
      <c r="J57" s="29">
        <f t="shared" ref="J57" si="86">IFERROR(I57/D48,"-")</f>
        <v>7.1959509750409364E-2</v>
      </c>
      <c r="K57" s="66">
        <f t="shared" si="10"/>
        <v>555443.18700868846</v>
      </c>
      <c r="L57" s="62"/>
      <c r="M57" s="43"/>
    </row>
    <row r="58" spans="2:13">
      <c r="B58" s="201"/>
      <c r="C58" s="201"/>
      <c r="D58" s="204"/>
      <c r="E58" s="20" t="s">
        <v>131</v>
      </c>
      <c r="F58" s="21"/>
      <c r="G58" s="77">
        <f t="shared" ref="G58" si="87">SUM(G48:G57)</f>
        <v>17110326963</v>
      </c>
      <c r="H58" s="30" t="s">
        <v>160</v>
      </c>
      <c r="I58" s="82">
        <v>83636</v>
      </c>
      <c r="J58" s="30">
        <f t="shared" ref="J58" si="88">IFERROR(I58/D48,"-")</f>
        <v>0.83001042028482108</v>
      </c>
      <c r="K58" s="67">
        <f t="shared" si="10"/>
        <v>204580.88577885123</v>
      </c>
      <c r="L58" s="62"/>
      <c r="M58" s="43"/>
    </row>
    <row r="59" spans="2:13">
      <c r="B59" s="199">
        <v>6</v>
      </c>
      <c r="C59" s="199" t="s">
        <v>34</v>
      </c>
      <c r="D59" s="202">
        <f>VLOOKUP(C59,地区別_生活習慣病の状況!$C$5:$D$12,2,FALSE)</f>
        <v>125950</v>
      </c>
      <c r="E59" s="13" t="s">
        <v>75</v>
      </c>
      <c r="F59" s="14" t="s">
        <v>76</v>
      </c>
      <c r="G59" s="167">
        <v>3366331584</v>
      </c>
      <c r="H59" s="27">
        <f t="shared" ref="H59" si="89">IFERROR(G59/G69,"-")</f>
        <v>0.14659330445568425</v>
      </c>
      <c r="I59" s="168">
        <v>59257</v>
      </c>
      <c r="J59" s="27">
        <f t="shared" ref="J59" si="90">IFERROR(I59/D59,"-")</f>
        <v>0.47048034934497818</v>
      </c>
      <c r="K59" s="64">
        <f t="shared" si="10"/>
        <v>56809.011323556711</v>
      </c>
      <c r="L59" s="62"/>
      <c r="M59" s="43"/>
    </row>
    <row r="60" spans="2:13">
      <c r="B60" s="200"/>
      <c r="C60" s="200"/>
      <c r="D60" s="203"/>
      <c r="E60" s="15" t="s">
        <v>77</v>
      </c>
      <c r="F60" s="16" t="s">
        <v>78</v>
      </c>
      <c r="G60" s="169">
        <v>2077885227</v>
      </c>
      <c r="H60" s="28">
        <f t="shared" ref="H60" si="91">IFERROR(G60/G69,"-")</f>
        <v>9.048545994498787E-2</v>
      </c>
      <c r="I60" s="80">
        <v>50470</v>
      </c>
      <c r="J60" s="28">
        <f t="shared" ref="J60" si="92">IFERROR(I60/D59,"-")</f>
        <v>0.40071456927352123</v>
      </c>
      <c r="K60" s="65">
        <f t="shared" si="10"/>
        <v>41170.699960372498</v>
      </c>
      <c r="L60" s="62"/>
      <c r="M60" s="43"/>
    </row>
    <row r="61" spans="2:13">
      <c r="B61" s="200"/>
      <c r="C61" s="200"/>
      <c r="D61" s="203"/>
      <c r="E61" s="15" t="s">
        <v>79</v>
      </c>
      <c r="F61" s="17" t="s">
        <v>80</v>
      </c>
      <c r="G61" s="169">
        <v>3837880438</v>
      </c>
      <c r="H61" s="28">
        <f t="shared" ref="H61" si="93">IFERROR(G61/G69,"-")</f>
        <v>0.16712779518996093</v>
      </c>
      <c r="I61" s="80">
        <v>79087</v>
      </c>
      <c r="J61" s="28">
        <f t="shared" ref="J61" si="94">IFERROR(I61/D59,"-")</f>
        <v>0.6279237792774911</v>
      </c>
      <c r="K61" s="65">
        <f t="shared" si="10"/>
        <v>48527.32355507226</v>
      </c>
      <c r="L61" s="62"/>
      <c r="M61" s="43"/>
    </row>
    <row r="62" spans="2:13">
      <c r="B62" s="200"/>
      <c r="C62" s="200"/>
      <c r="D62" s="203"/>
      <c r="E62" s="15" t="s">
        <v>81</v>
      </c>
      <c r="F62" s="17" t="s">
        <v>82</v>
      </c>
      <c r="G62" s="169">
        <v>2312419842</v>
      </c>
      <c r="H62" s="28">
        <f t="shared" ref="H62" si="95">IFERROR(G62/G69,"-")</f>
        <v>0.10069871534309059</v>
      </c>
      <c r="I62" s="80">
        <v>31511</v>
      </c>
      <c r="J62" s="28">
        <f t="shared" ref="J62" si="96">IFERROR(I62/D59,"-")</f>
        <v>0.25018658197697496</v>
      </c>
      <c r="K62" s="65">
        <f t="shared" si="10"/>
        <v>73384.527371394113</v>
      </c>
      <c r="L62" s="62"/>
      <c r="M62" s="43"/>
    </row>
    <row r="63" spans="2:13">
      <c r="B63" s="200"/>
      <c r="C63" s="200"/>
      <c r="D63" s="203"/>
      <c r="E63" s="15" t="s">
        <v>83</v>
      </c>
      <c r="F63" s="17" t="s">
        <v>84</v>
      </c>
      <c r="G63" s="169">
        <v>241151335</v>
      </c>
      <c r="H63" s="28">
        <f t="shared" ref="H63" si="97">IFERROR(G63/G69,"-")</f>
        <v>1.0501393041485275E-2</v>
      </c>
      <c r="I63" s="80">
        <v>461</v>
      </c>
      <c r="J63" s="28">
        <f t="shared" ref="J63" si="98">IFERROR(I63/D59,"-")</f>
        <v>3.6601826121476777E-3</v>
      </c>
      <c r="K63" s="65">
        <f t="shared" si="10"/>
        <v>523104.84815618221</v>
      </c>
      <c r="L63" s="62"/>
      <c r="M63" s="43"/>
    </row>
    <row r="64" spans="2:13">
      <c r="B64" s="200"/>
      <c r="C64" s="200"/>
      <c r="D64" s="203"/>
      <c r="E64" s="15" t="s">
        <v>85</v>
      </c>
      <c r="F64" s="17" t="s">
        <v>86</v>
      </c>
      <c r="G64" s="169">
        <v>1047616995</v>
      </c>
      <c r="H64" s="28">
        <f t="shared" ref="H64" si="99">IFERROR(G64/G69,"-")</f>
        <v>4.5620472395206578E-2</v>
      </c>
      <c r="I64" s="80">
        <v>4628</v>
      </c>
      <c r="J64" s="28">
        <f t="shared" ref="J64" si="100">IFERROR(I64/D59,"-")</f>
        <v>3.6744739976181023E-2</v>
      </c>
      <c r="K64" s="65">
        <f t="shared" si="10"/>
        <v>226364.95138288676</v>
      </c>
      <c r="L64" s="62"/>
      <c r="M64" s="43"/>
    </row>
    <row r="65" spans="2:13">
      <c r="B65" s="200"/>
      <c r="C65" s="200"/>
      <c r="D65" s="203"/>
      <c r="E65" s="15" t="s">
        <v>87</v>
      </c>
      <c r="F65" s="17" t="s">
        <v>88</v>
      </c>
      <c r="G65" s="169">
        <v>4084971316</v>
      </c>
      <c r="H65" s="28">
        <f t="shared" ref="H65" si="101">IFERROR(G65/G69,"-")</f>
        <v>0.17788783691580784</v>
      </c>
      <c r="I65" s="80">
        <v>25093</v>
      </c>
      <c r="J65" s="28">
        <f t="shared" ref="J65" si="102">IFERROR(I65/D59,"-")</f>
        <v>0.199229853116316</v>
      </c>
      <c r="K65" s="65">
        <f t="shared" si="10"/>
        <v>162793.261706452</v>
      </c>
      <c r="L65" s="62"/>
      <c r="M65" s="43"/>
    </row>
    <row r="66" spans="2:13">
      <c r="B66" s="200"/>
      <c r="C66" s="200"/>
      <c r="D66" s="203"/>
      <c r="E66" s="15" t="s">
        <v>89</v>
      </c>
      <c r="F66" s="17" t="s">
        <v>90</v>
      </c>
      <c r="G66" s="169">
        <v>12980251</v>
      </c>
      <c r="H66" s="28">
        <f t="shared" ref="H66" si="103">IFERROR(G66/G69,"-")</f>
        <v>5.6524969073106011E-4</v>
      </c>
      <c r="I66" s="80">
        <v>809</v>
      </c>
      <c r="J66" s="28">
        <f t="shared" ref="J66" si="104">IFERROR(I66/D59,"-")</f>
        <v>6.4231838030964668E-3</v>
      </c>
      <c r="K66" s="65">
        <f t="shared" si="10"/>
        <v>16044.809641532756</v>
      </c>
      <c r="L66" s="62"/>
      <c r="M66" s="43"/>
    </row>
    <row r="67" spans="2:13">
      <c r="B67" s="200"/>
      <c r="C67" s="200"/>
      <c r="D67" s="203"/>
      <c r="E67" s="15" t="s">
        <v>91</v>
      </c>
      <c r="F67" s="17" t="s">
        <v>92</v>
      </c>
      <c r="G67" s="169">
        <v>471997505</v>
      </c>
      <c r="H67" s="28">
        <f t="shared" ref="H67" si="105">IFERROR(G67/G69,"-")</f>
        <v>2.0554028094455338E-2</v>
      </c>
      <c r="I67" s="80">
        <v>15448</v>
      </c>
      <c r="J67" s="28">
        <f t="shared" ref="J67" si="106">IFERROR(I67/D59,"-")</f>
        <v>0.12265184597062326</v>
      </c>
      <c r="K67" s="65">
        <f t="shared" si="10"/>
        <v>30553.95552822372</v>
      </c>
      <c r="L67" s="62"/>
      <c r="M67" s="43"/>
    </row>
    <row r="68" spans="2:13">
      <c r="B68" s="200"/>
      <c r="C68" s="200"/>
      <c r="D68" s="203"/>
      <c r="E68" s="18" t="s">
        <v>93</v>
      </c>
      <c r="F68" s="19" t="s">
        <v>94</v>
      </c>
      <c r="G68" s="170">
        <v>5510512702</v>
      </c>
      <c r="H68" s="29">
        <f t="shared" ref="H68" si="107">IFERROR(G68/G69,"-")</f>
        <v>0.23996574492859027</v>
      </c>
      <c r="I68" s="81">
        <v>10340</v>
      </c>
      <c r="J68" s="29">
        <f t="shared" ref="J68" si="108">IFERROR(I68/D59,"-")</f>
        <v>8.2096069868995633E-2</v>
      </c>
      <c r="K68" s="66">
        <f t="shared" si="10"/>
        <v>532931.59593810444</v>
      </c>
      <c r="L68" s="62"/>
      <c r="M68" s="43"/>
    </row>
    <row r="69" spans="2:13">
      <c r="B69" s="201"/>
      <c r="C69" s="201"/>
      <c r="D69" s="204"/>
      <c r="E69" s="20" t="s">
        <v>131</v>
      </c>
      <c r="F69" s="21"/>
      <c r="G69" s="77">
        <f t="shared" ref="G69" si="109">SUM(G59:G68)</f>
        <v>22963747195</v>
      </c>
      <c r="H69" s="30" t="s">
        <v>160</v>
      </c>
      <c r="I69" s="82">
        <v>101394</v>
      </c>
      <c r="J69" s="30">
        <f t="shared" ref="J69" si="110">IFERROR(I69/D59,"-")</f>
        <v>0.80503374354902735</v>
      </c>
      <c r="K69" s="67">
        <f t="shared" ref="K69:K91" si="111">IFERROR(G69/I69,"-")</f>
        <v>226480.33606525042</v>
      </c>
      <c r="L69" s="62"/>
      <c r="M69" s="43"/>
    </row>
    <row r="70" spans="2:13">
      <c r="B70" s="199">
        <v>7</v>
      </c>
      <c r="C70" s="199" t="s">
        <v>43</v>
      </c>
      <c r="D70" s="202">
        <f>VLOOKUP(C70,地区別_生活習慣病の状況!$C$5:$D$12,2,FALSE)</f>
        <v>129240</v>
      </c>
      <c r="E70" s="13" t="s">
        <v>75</v>
      </c>
      <c r="F70" s="14" t="s">
        <v>76</v>
      </c>
      <c r="G70" s="167">
        <v>3519284838</v>
      </c>
      <c r="H70" s="27">
        <f t="shared" ref="H70" si="112">IFERROR(G70/G80,"-")</f>
        <v>0.14589526021095148</v>
      </c>
      <c r="I70" s="168">
        <v>64213</v>
      </c>
      <c r="J70" s="27">
        <f t="shared" ref="J70" si="113">IFERROR(I70/D70,"-")</f>
        <v>0.49685082017951099</v>
      </c>
      <c r="K70" s="64">
        <f t="shared" si="111"/>
        <v>54806.422967311912</v>
      </c>
      <c r="L70" s="62"/>
      <c r="M70" s="43"/>
    </row>
    <row r="71" spans="2:13">
      <c r="B71" s="200"/>
      <c r="C71" s="200"/>
      <c r="D71" s="203"/>
      <c r="E71" s="15" t="s">
        <v>77</v>
      </c>
      <c r="F71" s="16" t="s">
        <v>78</v>
      </c>
      <c r="G71" s="169">
        <v>2054242421</v>
      </c>
      <c r="H71" s="28">
        <f t="shared" ref="H71" si="114">IFERROR(G71/G80,"-")</f>
        <v>8.5160550039050278E-2</v>
      </c>
      <c r="I71" s="80">
        <v>53161</v>
      </c>
      <c r="J71" s="28">
        <f t="shared" ref="J71" si="115">IFERROR(I71/D70,"-")</f>
        <v>0.41133549984524914</v>
      </c>
      <c r="K71" s="65">
        <f t="shared" si="111"/>
        <v>38641.907055924457</v>
      </c>
      <c r="L71" s="62"/>
      <c r="M71" s="43"/>
    </row>
    <row r="72" spans="2:13">
      <c r="B72" s="200"/>
      <c r="C72" s="200"/>
      <c r="D72" s="203"/>
      <c r="E72" s="15" t="s">
        <v>79</v>
      </c>
      <c r="F72" s="17" t="s">
        <v>80</v>
      </c>
      <c r="G72" s="169">
        <v>4283126992</v>
      </c>
      <c r="H72" s="28">
        <f t="shared" ref="H72" si="116">IFERROR(G72/G80,"-")</f>
        <v>0.17756105452649634</v>
      </c>
      <c r="I72" s="80">
        <v>86322</v>
      </c>
      <c r="J72" s="28">
        <f t="shared" ref="J72" si="117">IFERROR(I72/D70,"-")</f>
        <v>0.66792014856081705</v>
      </c>
      <c r="K72" s="65">
        <f t="shared" si="111"/>
        <v>49618.023122726532</v>
      </c>
      <c r="L72" s="62"/>
      <c r="M72" s="43"/>
    </row>
    <row r="73" spans="2:13">
      <c r="B73" s="200"/>
      <c r="C73" s="200"/>
      <c r="D73" s="203"/>
      <c r="E73" s="15" t="s">
        <v>81</v>
      </c>
      <c r="F73" s="17" t="s">
        <v>82</v>
      </c>
      <c r="G73" s="169">
        <v>2323067079</v>
      </c>
      <c r="H73" s="28">
        <f t="shared" ref="H73" si="118">IFERROR(G73/G80,"-")</f>
        <v>9.6304928864697922E-2</v>
      </c>
      <c r="I73" s="80">
        <v>33191</v>
      </c>
      <c r="J73" s="28">
        <f t="shared" ref="J73" si="119">IFERROR(I73/D70,"-")</f>
        <v>0.25681677499226246</v>
      </c>
      <c r="K73" s="65">
        <f t="shared" si="111"/>
        <v>69990.873399415505</v>
      </c>
      <c r="L73" s="62"/>
      <c r="M73" s="43"/>
    </row>
    <row r="74" spans="2:13">
      <c r="B74" s="200"/>
      <c r="C74" s="200"/>
      <c r="D74" s="203"/>
      <c r="E74" s="15" t="s">
        <v>83</v>
      </c>
      <c r="F74" s="17" t="s">
        <v>84</v>
      </c>
      <c r="G74" s="169">
        <v>251715305</v>
      </c>
      <c r="H74" s="28">
        <f t="shared" ref="H74" si="120">IFERROR(G74/G80,"-")</f>
        <v>1.0435094518500016E-2</v>
      </c>
      <c r="I74" s="80">
        <v>477</v>
      </c>
      <c r="J74" s="28">
        <f t="shared" ref="J74" si="121">IFERROR(I74/D70,"-")</f>
        <v>3.6908077994428968E-3</v>
      </c>
      <c r="K74" s="65">
        <f t="shared" si="111"/>
        <v>527705.04192872113</v>
      </c>
      <c r="L74" s="62"/>
      <c r="M74" s="43"/>
    </row>
    <row r="75" spans="2:13">
      <c r="B75" s="200"/>
      <c r="C75" s="200"/>
      <c r="D75" s="203"/>
      <c r="E75" s="15" t="s">
        <v>85</v>
      </c>
      <c r="F75" s="17" t="s">
        <v>86</v>
      </c>
      <c r="G75" s="169">
        <v>1084624261</v>
      </c>
      <c r="H75" s="28">
        <f t="shared" ref="H75" si="122">IFERROR(G75/G80,"-")</f>
        <v>4.4964118016555372E-2</v>
      </c>
      <c r="I75" s="80">
        <v>6204</v>
      </c>
      <c r="J75" s="28">
        <f t="shared" ref="J75" si="123">IFERROR(I75/D70,"-")</f>
        <v>4.8003714020427114E-2</v>
      </c>
      <c r="K75" s="65">
        <f t="shared" si="111"/>
        <v>174826.60557704707</v>
      </c>
      <c r="L75" s="62"/>
      <c r="M75" s="43"/>
    </row>
    <row r="76" spans="2:13">
      <c r="B76" s="200"/>
      <c r="C76" s="200"/>
      <c r="D76" s="203"/>
      <c r="E76" s="15" t="s">
        <v>87</v>
      </c>
      <c r="F76" s="17" t="s">
        <v>88</v>
      </c>
      <c r="G76" s="169">
        <v>4227688903</v>
      </c>
      <c r="H76" s="28">
        <f t="shared" ref="H76" si="124">IFERROR(G76/G80,"-")</f>
        <v>0.17526281644899838</v>
      </c>
      <c r="I76" s="80">
        <v>27266</v>
      </c>
      <c r="J76" s="28">
        <f t="shared" ref="J76" si="125">IFERROR(I76/D70,"-")</f>
        <v>0.21097183534509439</v>
      </c>
      <c r="K76" s="65">
        <f t="shared" si="111"/>
        <v>155053.50630822268</v>
      </c>
      <c r="L76" s="62"/>
      <c r="M76" s="43"/>
    </row>
    <row r="77" spans="2:13">
      <c r="B77" s="200"/>
      <c r="C77" s="200"/>
      <c r="D77" s="203"/>
      <c r="E77" s="15" t="s">
        <v>89</v>
      </c>
      <c r="F77" s="17" t="s">
        <v>90</v>
      </c>
      <c r="G77" s="169">
        <v>8505949</v>
      </c>
      <c r="H77" s="28">
        <f t="shared" ref="H77" si="126">IFERROR(G77/G80,"-")</f>
        <v>3.5262210926960001E-4</v>
      </c>
      <c r="I77" s="80">
        <v>518</v>
      </c>
      <c r="J77" s="28">
        <f t="shared" ref="J77" si="127">IFERROR(I77/D70,"-")</f>
        <v>4.0080470442587432E-3</v>
      </c>
      <c r="K77" s="65">
        <f t="shared" si="111"/>
        <v>16420.750965250965</v>
      </c>
      <c r="L77" s="62"/>
      <c r="M77" s="43"/>
    </row>
    <row r="78" spans="2:13">
      <c r="B78" s="200"/>
      <c r="C78" s="200"/>
      <c r="D78" s="203"/>
      <c r="E78" s="15" t="s">
        <v>91</v>
      </c>
      <c r="F78" s="17" t="s">
        <v>92</v>
      </c>
      <c r="G78" s="169">
        <v>587170677</v>
      </c>
      <c r="H78" s="28">
        <f t="shared" ref="H78" si="128">IFERROR(G78/G80,"-")</f>
        <v>2.4341712209301865E-2</v>
      </c>
      <c r="I78" s="80">
        <v>18318</v>
      </c>
      <c r="J78" s="28">
        <f t="shared" ref="J78" si="129">IFERROR(I78/D70,"-")</f>
        <v>0.14173630454967504</v>
      </c>
      <c r="K78" s="65">
        <f t="shared" si="111"/>
        <v>32054.300524074679</v>
      </c>
      <c r="L78" s="62"/>
      <c r="M78" s="43"/>
    </row>
    <row r="79" spans="2:13">
      <c r="B79" s="200"/>
      <c r="C79" s="200"/>
      <c r="D79" s="203"/>
      <c r="E79" s="18" t="s">
        <v>93</v>
      </c>
      <c r="F79" s="19" t="s">
        <v>94</v>
      </c>
      <c r="G79" s="170">
        <v>5782569265</v>
      </c>
      <c r="H79" s="29">
        <f t="shared" ref="H79" si="130">IFERROR(G79/G80,"-")</f>
        <v>0.23972184305617875</v>
      </c>
      <c r="I79" s="81">
        <v>11882</v>
      </c>
      <c r="J79" s="29">
        <f t="shared" ref="J79" si="131">IFERROR(I79/D70,"-")</f>
        <v>9.1937480656143614E-2</v>
      </c>
      <c r="K79" s="66">
        <f t="shared" si="111"/>
        <v>486666.32427200809</v>
      </c>
      <c r="L79" s="62"/>
      <c r="M79" s="43"/>
    </row>
    <row r="80" spans="2:13">
      <c r="B80" s="201"/>
      <c r="C80" s="201"/>
      <c r="D80" s="204"/>
      <c r="E80" s="20" t="s">
        <v>131</v>
      </c>
      <c r="F80" s="21"/>
      <c r="G80" s="77">
        <f>SUM(G70:G79)</f>
        <v>24121995690</v>
      </c>
      <c r="H80" s="30" t="s">
        <v>160</v>
      </c>
      <c r="I80" s="82">
        <v>108447</v>
      </c>
      <c r="J80" s="30">
        <f t="shared" ref="J80" si="132">IFERROR(I80/D70,"-")</f>
        <v>0.8391132776230269</v>
      </c>
      <c r="K80" s="67">
        <f t="shared" si="111"/>
        <v>222431.19394727377</v>
      </c>
      <c r="L80" s="62"/>
      <c r="M80" s="43"/>
    </row>
    <row r="81" spans="2:13">
      <c r="B81" s="199">
        <v>8</v>
      </c>
      <c r="C81" s="199" t="s">
        <v>56</v>
      </c>
      <c r="D81" s="202">
        <f>VLOOKUP(C81,地区別_生活習慣病の状況!$C$5:$D$12,2,FALSE)</f>
        <v>358409</v>
      </c>
      <c r="E81" s="13" t="s">
        <v>75</v>
      </c>
      <c r="F81" s="14" t="s">
        <v>76</v>
      </c>
      <c r="G81" s="167">
        <v>10533621309</v>
      </c>
      <c r="H81" s="27">
        <f t="shared" ref="H81" si="133">IFERROR(G81/G91,"-")</f>
        <v>0.15053082701984694</v>
      </c>
      <c r="I81" s="168">
        <v>177997</v>
      </c>
      <c r="J81" s="27">
        <f t="shared" ref="J81" si="134">IFERROR(I81/D81,"-")</f>
        <v>0.49663094397741125</v>
      </c>
      <c r="K81" s="64">
        <f t="shared" si="111"/>
        <v>59178.645196267353</v>
      </c>
      <c r="L81" s="62"/>
      <c r="M81" s="43"/>
    </row>
    <row r="82" spans="2:13">
      <c r="B82" s="200"/>
      <c r="C82" s="200"/>
      <c r="D82" s="203"/>
      <c r="E82" s="15" t="s">
        <v>77</v>
      </c>
      <c r="F82" s="16" t="s">
        <v>78</v>
      </c>
      <c r="G82" s="169">
        <v>6762906650</v>
      </c>
      <c r="H82" s="28">
        <f t="shared" ref="H82" si="135">IFERROR(G82/G91,"-")</f>
        <v>9.6645389198937129E-2</v>
      </c>
      <c r="I82" s="80">
        <v>156237</v>
      </c>
      <c r="J82" s="28">
        <f t="shared" ref="J82" si="136">IFERROR(I82/D81,"-")</f>
        <v>0.43591818285813133</v>
      </c>
      <c r="K82" s="65">
        <f t="shared" si="111"/>
        <v>43286.203972170486</v>
      </c>
      <c r="L82" s="62"/>
      <c r="M82" s="43"/>
    </row>
    <row r="83" spans="2:13">
      <c r="B83" s="200"/>
      <c r="C83" s="200"/>
      <c r="D83" s="203"/>
      <c r="E83" s="15" t="s">
        <v>79</v>
      </c>
      <c r="F83" s="17" t="s">
        <v>80</v>
      </c>
      <c r="G83" s="169">
        <v>12023927569</v>
      </c>
      <c r="H83" s="28">
        <f t="shared" ref="H83" si="137">IFERROR(G83/G91,"-")</f>
        <v>0.1718280644323007</v>
      </c>
      <c r="I83" s="80">
        <v>234626</v>
      </c>
      <c r="J83" s="28">
        <f t="shared" ref="J83" si="138">IFERROR(I83/D81,"-")</f>
        <v>0.65463199863842703</v>
      </c>
      <c r="K83" s="65">
        <f t="shared" si="111"/>
        <v>51247.208617118311</v>
      </c>
      <c r="L83" s="62"/>
      <c r="M83" s="43"/>
    </row>
    <row r="84" spans="2:13">
      <c r="B84" s="200"/>
      <c r="C84" s="200"/>
      <c r="D84" s="203"/>
      <c r="E84" s="15" t="s">
        <v>81</v>
      </c>
      <c r="F84" s="17" t="s">
        <v>82</v>
      </c>
      <c r="G84" s="169">
        <v>6965294591</v>
      </c>
      <c r="H84" s="28">
        <f t="shared" ref="H84" si="139">IFERROR(G84/G91,"-")</f>
        <v>9.9537616216016617E-2</v>
      </c>
      <c r="I84" s="80">
        <v>99149</v>
      </c>
      <c r="J84" s="28">
        <f t="shared" ref="J84" si="140">IFERROR(I84/D81,"-")</f>
        <v>0.27663646839225575</v>
      </c>
      <c r="K84" s="65">
        <f t="shared" si="111"/>
        <v>70250.780048210276</v>
      </c>
      <c r="L84" s="62"/>
      <c r="M84" s="43"/>
    </row>
    <row r="85" spans="2:13">
      <c r="B85" s="200"/>
      <c r="C85" s="200"/>
      <c r="D85" s="203"/>
      <c r="E85" s="15" t="s">
        <v>83</v>
      </c>
      <c r="F85" s="17" t="s">
        <v>84</v>
      </c>
      <c r="G85" s="169">
        <v>597104898</v>
      </c>
      <c r="H85" s="28">
        <f t="shared" ref="H85" si="141">IFERROR(G85/G91,"-")</f>
        <v>8.532933876856285E-3</v>
      </c>
      <c r="I85" s="80">
        <v>1647</v>
      </c>
      <c r="J85" s="28">
        <f t="shared" ref="J85" si="142">IFERROR(I85/D81,"-")</f>
        <v>4.5953087115557928E-3</v>
      </c>
      <c r="K85" s="65">
        <f t="shared" si="111"/>
        <v>362540.92167577415</v>
      </c>
      <c r="L85" s="62"/>
      <c r="M85" s="43"/>
    </row>
    <row r="86" spans="2:13">
      <c r="B86" s="200"/>
      <c r="C86" s="200"/>
      <c r="D86" s="203"/>
      <c r="E86" s="15" t="s">
        <v>85</v>
      </c>
      <c r="F86" s="17" t="s">
        <v>86</v>
      </c>
      <c r="G86" s="169">
        <v>2604873525</v>
      </c>
      <c r="H86" s="28">
        <f t="shared" ref="H86" si="143">IFERROR(G86/G91,"-")</f>
        <v>3.7224972732343167E-2</v>
      </c>
      <c r="I86" s="80">
        <v>13076</v>
      </c>
      <c r="J86" s="28">
        <f t="shared" ref="J86" si="144">IFERROR(I86/D81,"-")</f>
        <v>3.6483458841714354E-2</v>
      </c>
      <c r="K86" s="65">
        <f t="shared" si="111"/>
        <v>199210.27263689201</v>
      </c>
      <c r="L86" s="62"/>
      <c r="M86" s="43"/>
    </row>
    <row r="87" spans="2:13">
      <c r="B87" s="200"/>
      <c r="C87" s="200"/>
      <c r="D87" s="203"/>
      <c r="E87" s="15" t="s">
        <v>87</v>
      </c>
      <c r="F87" s="17" t="s">
        <v>88</v>
      </c>
      <c r="G87" s="169">
        <v>11005428006</v>
      </c>
      <c r="H87" s="28">
        <f t="shared" ref="H87" si="145">IFERROR(G87/G91,"-")</f>
        <v>0.15727318562659037</v>
      </c>
      <c r="I87" s="80">
        <v>79449</v>
      </c>
      <c r="J87" s="28">
        <f t="shared" ref="J87" si="146">IFERROR(I87/D81,"-")</f>
        <v>0.22167133079805473</v>
      </c>
      <c r="K87" s="65">
        <f t="shared" si="111"/>
        <v>138521.91979760601</v>
      </c>
      <c r="L87" s="62"/>
      <c r="M87" s="43"/>
    </row>
    <row r="88" spans="2:13">
      <c r="B88" s="200"/>
      <c r="C88" s="200"/>
      <c r="D88" s="203"/>
      <c r="E88" s="15" t="s">
        <v>89</v>
      </c>
      <c r="F88" s="17" t="s">
        <v>90</v>
      </c>
      <c r="G88" s="169">
        <v>41672193</v>
      </c>
      <c r="H88" s="28">
        <f t="shared" ref="H88" si="147">IFERROR(G88/G91,"-")</f>
        <v>5.9551691597846076E-4</v>
      </c>
      <c r="I88" s="80">
        <v>2016</v>
      </c>
      <c r="J88" s="28">
        <f t="shared" ref="J88" si="148">IFERROR(I88/D81,"-")</f>
        <v>5.6248587507568169E-3</v>
      </c>
      <c r="K88" s="65">
        <f t="shared" si="111"/>
        <v>20670.730654761905</v>
      </c>
      <c r="L88" s="62"/>
      <c r="M88" s="43"/>
    </row>
    <row r="89" spans="2:13">
      <c r="B89" s="200"/>
      <c r="C89" s="200"/>
      <c r="D89" s="203"/>
      <c r="E89" s="15" t="s">
        <v>91</v>
      </c>
      <c r="F89" s="17" t="s">
        <v>92</v>
      </c>
      <c r="G89" s="169">
        <v>1731344967</v>
      </c>
      <c r="H89" s="28">
        <f t="shared" ref="H89" si="149">IFERROR(G89/G91,"-")</f>
        <v>2.4741803610927551E-2</v>
      </c>
      <c r="I89" s="80">
        <v>53625</v>
      </c>
      <c r="J89" s="28">
        <f t="shared" ref="J89" si="150">IFERROR(I89/D81,"-")</f>
        <v>0.14961956870502693</v>
      </c>
      <c r="K89" s="65">
        <f t="shared" si="111"/>
        <v>32286.153230769232</v>
      </c>
      <c r="L89" s="62"/>
      <c r="M89" s="43"/>
    </row>
    <row r="90" spans="2:13">
      <c r="B90" s="200"/>
      <c r="C90" s="200"/>
      <c r="D90" s="203"/>
      <c r="E90" s="18" t="s">
        <v>93</v>
      </c>
      <c r="F90" s="19" t="s">
        <v>94</v>
      </c>
      <c r="G90" s="170">
        <v>17710332218</v>
      </c>
      <c r="H90" s="29">
        <f t="shared" ref="H90" si="151">IFERROR(G90/G91,"-")</f>
        <v>0.25308969037020279</v>
      </c>
      <c r="I90" s="81">
        <v>35411</v>
      </c>
      <c r="J90" s="29">
        <f t="shared" ref="J90" si="152">IFERROR(I90/D81,"-")</f>
        <v>9.8800532352703196E-2</v>
      </c>
      <c r="K90" s="66">
        <f t="shared" si="111"/>
        <v>500136.46093021944</v>
      </c>
      <c r="L90" s="62"/>
      <c r="M90" s="43"/>
    </row>
    <row r="91" spans="2:13" ht="14.25" thickBot="1">
      <c r="B91" s="201"/>
      <c r="C91" s="200"/>
      <c r="D91" s="204"/>
      <c r="E91" s="22" t="s">
        <v>131</v>
      </c>
      <c r="F91" s="23"/>
      <c r="G91" s="78">
        <f>SUM(G81:G90)</f>
        <v>69976505926</v>
      </c>
      <c r="H91" s="31" t="s">
        <v>160</v>
      </c>
      <c r="I91" s="165">
        <v>296117</v>
      </c>
      <c r="J91" s="31">
        <f t="shared" ref="J91" si="153">IFERROR(I91/D81,"-")</f>
        <v>0.82619856086203192</v>
      </c>
      <c r="K91" s="68">
        <f t="shared" si="111"/>
        <v>236313.70683209677</v>
      </c>
      <c r="L91" s="62"/>
      <c r="M91" s="43"/>
    </row>
    <row r="92" spans="2:13" ht="14.25" thickTop="1">
      <c r="B92" s="206" t="s">
        <v>125</v>
      </c>
      <c r="C92" s="207"/>
      <c r="D92" s="205">
        <f>生活習慣病疾病別の医療費!D3</f>
        <v>1252666</v>
      </c>
      <c r="E92" s="24" t="s">
        <v>75</v>
      </c>
      <c r="F92" s="25" t="s">
        <v>76</v>
      </c>
      <c r="G92" s="156">
        <f>生活習慣病疾病別の医療費!D6</f>
        <v>35581038750</v>
      </c>
      <c r="H92" s="32">
        <f>生活習慣病疾病別の医療費!E6</f>
        <v>0.15436955699477256</v>
      </c>
      <c r="I92" s="79">
        <f>生活習慣病疾病別の医療費!G6</f>
        <v>621879</v>
      </c>
      <c r="J92" s="32">
        <f>生活習慣病疾病別の医療費!H6</f>
        <v>0.49644953550584242</v>
      </c>
      <c r="K92" s="69">
        <f>生活習慣病疾病別の医療費!J6</f>
        <v>57215.372685040013</v>
      </c>
      <c r="L92" s="62"/>
      <c r="M92" s="43"/>
    </row>
    <row r="93" spans="2:13">
      <c r="B93" s="208"/>
      <c r="C93" s="209"/>
      <c r="D93" s="203"/>
      <c r="E93" s="15" t="s">
        <v>77</v>
      </c>
      <c r="F93" s="16" t="s">
        <v>78</v>
      </c>
      <c r="G93" s="157">
        <f>生活習慣病疾病別の医療費!D7</f>
        <v>22059667694</v>
      </c>
      <c r="H93" s="28">
        <f>生活習慣病疾病別の医療費!E7</f>
        <v>9.5706624904948176E-2</v>
      </c>
      <c r="I93" s="80">
        <f>生活習慣病疾病別の医療費!G7</f>
        <v>537862</v>
      </c>
      <c r="J93" s="28">
        <f>生活習慣病疾病別の医療費!H7</f>
        <v>0.42937828752256213</v>
      </c>
      <c r="K93" s="65">
        <f>生活習慣病疾病別の医療費!J7</f>
        <v>41013.620025210927</v>
      </c>
      <c r="L93" s="62"/>
      <c r="M93" s="43"/>
    </row>
    <row r="94" spans="2:13">
      <c r="B94" s="208"/>
      <c r="C94" s="209"/>
      <c r="D94" s="203"/>
      <c r="E94" s="15" t="s">
        <v>79</v>
      </c>
      <c r="F94" s="17" t="s">
        <v>80</v>
      </c>
      <c r="G94" s="157">
        <f>生活習慣病疾病別の医療費!D8</f>
        <v>40467457543</v>
      </c>
      <c r="H94" s="28">
        <f>生活習慣病疾病別の医療費!E8</f>
        <v>0.17556945252526326</v>
      </c>
      <c r="I94" s="80">
        <f>生活習慣病疾病別の医療費!G8</f>
        <v>823521</v>
      </c>
      <c r="J94" s="28">
        <f>生活習慣病疾病別の医療費!H8</f>
        <v>0.65742148863252636</v>
      </c>
      <c r="K94" s="65">
        <f>生活習慣病疾病別の医療費!J8</f>
        <v>49139.557513408887</v>
      </c>
      <c r="L94" s="62"/>
      <c r="M94" s="43"/>
    </row>
    <row r="95" spans="2:13">
      <c r="B95" s="208"/>
      <c r="C95" s="209"/>
      <c r="D95" s="203"/>
      <c r="E95" s="15" t="s">
        <v>81</v>
      </c>
      <c r="F95" s="17" t="s">
        <v>82</v>
      </c>
      <c r="G95" s="157">
        <f>生活習慣病疾病別の医療費!D9</f>
        <v>23459701833</v>
      </c>
      <c r="H95" s="28">
        <f>生活習慣病疾病別の医療費!E9</f>
        <v>0.10178072103613513</v>
      </c>
      <c r="I95" s="80">
        <f>生活習慣病疾病別の医療費!G9</f>
        <v>327612</v>
      </c>
      <c r="J95" s="28">
        <f>生活習慣病疾病別の医療費!H9</f>
        <v>0.26153451913658449</v>
      </c>
      <c r="K95" s="65">
        <f>生活習慣病疾病別の医療費!J9</f>
        <v>71608.188445478183</v>
      </c>
      <c r="L95" s="62"/>
      <c r="M95" s="43"/>
    </row>
    <row r="96" spans="2:13">
      <c r="B96" s="208"/>
      <c r="C96" s="209"/>
      <c r="D96" s="203"/>
      <c r="E96" s="15" t="s">
        <v>83</v>
      </c>
      <c r="F96" s="17" t="s">
        <v>84</v>
      </c>
      <c r="G96" s="157">
        <f>生活習慣病疾病別の医療費!D10</f>
        <v>2289833667</v>
      </c>
      <c r="H96" s="28">
        <f>生活習慣病疾病別の医療費!E10</f>
        <v>9.9345219022450703E-3</v>
      </c>
      <c r="I96" s="80">
        <f>生活習慣病疾病別の医療費!G10</f>
        <v>5468</v>
      </c>
      <c r="J96" s="28">
        <f>生活習慣病疾病別の医療費!H10</f>
        <v>4.3651354365494676E-3</v>
      </c>
      <c r="K96" s="65">
        <f>生活習慣病疾病別の医療費!J10</f>
        <v>418769.8732626189</v>
      </c>
      <c r="L96" s="62"/>
      <c r="M96" s="43"/>
    </row>
    <row r="97" spans="2:13">
      <c r="B97" s="208"/>
      <c r="C97" s="209"/>
      <c r="D97" s="203"/>
      <c r="E97" s="15" t="s">
        <v>85</v>
      </c>
      <c r="F97" s="17" t="s">
        <v>86</v>
      </c>
      <c r="G97" s="157">
        <f>生活習慣病疾病別の医療費!D11</f>
        <v>9227959104</v>
      </c>
      <c r="H97" s="28">
        <f>生活習慣病疾病別の医療費!E11</f>
        <v>4.0035817078284665E-2</v>
      </c>
      <c r="I97" s="80">
        <f>生活習慣病疾病別の医療費!G11</f>
        <v>45282</v>
      </c>
      <c r="J97" s="28">
        <f>生活習慣病疾病別の医療費!H11</f>
        <v>3.6148877622134784E-2</v>
      </c>
      <c r="K97" s="65">
        <f>生活習慣病疾病別の医療費!J11</f>
        <v>203788.68212534781</v>
      </c>
      <c r="L97" s="62"/>
      <c r="M97" s="43"/>
    </row>
    <row r="98" spans="2:13">
      <c r="B98" s="208"/>
      <c r="C98" s="209"/>
      <c r="D98" s="203"/>
      <c r="E98" s="15" t="s">
        <v>87</v>
      </c>
      <c r="F98" s="17" t="s">
        <v>88</v>
      </c>
      <c r="G98" s="157">
        <f>生活習慣病疾病別の医療費!D12</f>
        <v>36578797865</v>
      </c>
      <c r="H98" s="28">
        <f>生活習慣病疾病別の医療費!E12</f>
        <v>0.15869836913688706</v>
      </c>
      <c r="I98" s="80">
        <f>生活習慣病疾病別の医療費!G12</f>
        <v>264421</v>
      </c>
      <c r="J98" s="28">
        <f>生活習慣病疾病別の医療費!H12</f>
        <v>0.2110887851623714</v>
      </c>
      <c r="K98" s="65">
        <f>生活習慣病疾病別の医療費!J12</f>
        <v>138335.44939698436</v>
      </c>
      <c r="L98" s="62"/>
      <c r="M98" s="43"/>
    </row>
    <row r="99" spans="2:13">
      <c r="B99" s="208"/>
      <c r="C99" s="209"/>
      <c r="D99" s="203"/>
      <c r="E99" s="15" t="s">
        <v>89</v>
      </c>
      <c r="F99" s="17" t="s">
        <v>90</v>
      </c>
      <c r="G99" s="157">
        <f>生活習慣病疾病別の医療費!D13</f>
        <v>91417472</v>
      </c>
      <c r="H99" s="28">
        <f>生活習慣病疾病別の医療費!E13</f>
        <v>3.9661783775837703E-4</v>
      </c>
      <c r="I99" s="80">
        <f>生活習慣病疾病別の医療費!G13</f>
        <v>5207</v>
      </c>
      <c r="J99" s="28">
        <f>生活習慣病疾病別の医療費!H13</f>
        <v>4.1567776551048059E-3</v>
      </c>
      <c r="K99" s="65">
        <f>生活習慣病疾病別の医療費!J13</f>
        <v>17556.6491261763</v>
      </c>
      <c r="L99" s="62"/>
      <c r="M99" s="43"/>
    </row>
    <row r="100" spans="2:13">
      <c r="B100" s="208"/>
      <c r="C100" s="209"/>
      <c r="D100" s="203"/>
      <c r="E100" s="15" t="s">
        <v>91</v>
      </c>
      <c r="F100" s="17" t="s">
        <v>92</v>
      </c>
      <c r="G100" s="157">
        <f>生活習慣病疾病別の医療費!D14</f>
        <v>5349504139</v>
      </c>
      <c r="H100" s="28">
        <f>生活習慣病疾病別の医療費!E14</f>
        <v>2.3209007187265783E-2</v>
      </c>
      <c r="I100" s="80">
        <f>生活習慣病疾病別の医療費!G14</f>
        <v>171319</v>
      </c>
      <c r="J100" s="28">
        <f>生活習慣病疾病別の医療費!H14</f>
        <v>0.1367649301123296</v>
      </c>
      <c r="K100" s="65">
        <f>生活習慣病疾病別の医療費!J14</f>
        <v>31225.3990450563</v>
      </c>
      <c r="L100" s="62"/>
      <c r="M100" s="43"/>
    </row>
    <row r="101" spans="2:13">
      <c r="B101" s="208"/>
      <c r="C101" s="209"/>
      <c r="D101" s="203"/>
      <c r="E101" s="18" t="s">
        <v>93</v>
      </c>
      <c r="F101" s="19" t="s">
        <v>94</v>
      </c>
      <c r="G101" s="158">
        <f>生活習慣病疾病別の医療費!D15</f>
        <v>55387210256</v>
      </c>
      <c r="H101" s="29">
        <f>生活習慣病疾病別の医療費!E15</f>
        <v>0.24029931139643987</v>
      </c>
      <c r="I101" s="81">
        <f>生活習慣病疾病別の医療費!G15</f>
        <v>110971</v>
      </c>
      <c r="J101" s="29">
        <f>生活習慣病疾病別の医療費!H15</f>
        <v>8.8588779175078819E-2</v>
      </c>
      <c r="K101" s="66">
        <f>生活習慣病疾病別の医療費!J15</f>
        <v>499114.27540528605</v>
      </c>
      <c r="L101" s="62"/>
      <c r="M101" s="43"/>
    </row>
    <row r="102" spans="2:13">
      <c r="B102" s="210"/>
      <c r="C102" s="211"/>
      <c r="D102" s="204"/>
      <c r="E102" s="20" t="s">
        <v>131</v>
      </c>
      <c r="F102" s="21"/>
      <c r="G102" s="159">
        <f>生活習慣病疾病別の医療費!D16</f>
        <v>230492588323</v>
      </c>
      <c r="H102" s="30" t="s">
        <v>130</v>
      </c>
      <c r="I102" s="82">
        <f>生活習慣病疾病別の医療費!G16</f>
        <v>1049283</v>
      </c>
      <c r="J102" s="30">
        <f>生活習慣病疾病別の医療費!H16</f>
        <v>0.83764857466513076</v>
      </c>
      <c r="K102" s="67">
        <f>生活習慣病疾病別の医療費!J16</f>
        <v>219666.7517943205</v>
      </c>
      <c r="L102" s="62"/>
      <c r="M102" s="43"/>
    </row>
    <row r="103" spans="2:13">
      <c r="M103" s="43"/>
    </row>
  </sheetData>
  <mergeCells count="27">
    <mergeCell ref="B4:B14"/>
    <mergeCell ref="B26:B36"/>
    <mergeCell ref="B37:B47"/>
    <mergeCell ref="B48:B58"/>
    <mergeCell ref="B59:B69"/>
    <mergeCell ref="B15:B25"/>
    <mergeCell ref="E3:F3"/>
    <mergeCell ref="C4:C14"/>
    <mergeCell ref="D4:D14"/>
    <mergeCell ref="C26:C36"/>
    <mergeCell ref="D26:D36"/>
    <mergeCell ref="C15:C25"/>
    <mergeCell ref="D15:D25"/>
    <mergeCell ref="C37:C47"/>
    <mergeCell ref="D37:D47"/>
    <mergeCell ref="C48:C58"/>
    <mergeCell ref="D48:D58"/>
    <mergeCell ref="C59:C69"/>
    <mergeCell ref="D59:D69"/>
    <mergeCell ref="C70:C80"/>
    <mergeCell ref="D70:D80"/>
    <mergeCell ref="D92:D102"/>
    <mergeCell ref="B92:C102"/>
    <mergeCell ref="C81:C91"/>
    <mergeCell ref="D81:D91"/>
    <mergeCell ref="B70:B80"/>
    <mergeCell ref="B81:B91"/>
  </mergeCells>
  <phoneticPr fontId="3"/>
  <pageMargins left="0.39370078740157483" right="0.19685039370078741" top="0.59055118110236227" bottom="0.39370078740157483" header="0.31496062992125984" footer="0.19685039370078741"/>
  <pageSetup paperSize="9" scale="75" orientation="portrait" r:id="rId1"/>
  <headerFooter>
    <oddHeader>&amp;R&amp;"ＭＳ 明朝,標準"&amp;12 2-4.生活習慣病に係る医療費等の状況</oddHeader>
  </headerFooter>
  <rowBreaks count="1" manualBreakCount="1">
    <brk id="58" max="10" man="1"/>
  </rowBreaks>
  <colBreaks count="1" manualBreakCount="1">
    <brk id="12" max="1048575" man="1"/>
  </colBreaks>
  <ignoredErrors>
    <ignoredError sqref="E4:E102" numberStoredAsText="1"/>
    <ignoredError sqref="O4:X12" emptyCellReference="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dimension ref="A1:A2"/>
  <sheetViews>
    <sheetView showGridLines="0" zoomScaleNormal="100" zoomScaleSheetLayoutView="100" workbookViewId="0"/>
  </sheetViews>
  <sheetFormatPr defaultColWidth="9" defaultRowHeight="13.5"/>
  <cols>
    <col min="1" max="1" width="4.625" style="4" customWidth="1"/>
    <col min="2" max="16384" width="9" style="4"/>
  </cols>
  <sheetData>
    <row r="1" spans="1:1">
      <c r="A1" s="40" t="s">
        <v>224</v>
      </c>
    </row>
    <row r="2" spans="1:1">
      <c r="A2" s="40" t="s">
        <v>140</v>
      </c>
    </row>
  </sheetData>
  <phoneticPr fontId="3"/>
  <pageMargins left="0.39370078740157483" right="0.19685039370078741" top="0.59055118110236227" bottom="0.39370078740157483" header="0.31496062992125984" footer="0.19685039370078741"/>
  <pageSetup paperSize="9" scale="75" orientation="portrait" r:id="rId1"/>
  <headerFooter>
    <oddHeader>&amp;R&amp;"ＭＳ 明朝,標準"&amp;12 2-4.生活習慣病に係る医療費等の状況</odd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dimension ref="A1:X828"/>
  <sheetViews>
    <sheetView showGridLines="0" zoomScaleNormal="100" zoomScaleSheetLayoutView="100" workbookViewId="0"/>
  </sheetViews>
  <sheetFormatPr defaultColWidth="9" defaultRowHeight="13.5"/>
  <cols>
    <col min="1" max="1" width="4.625" style="4" customWidth="1"/>
    <col min="2" max="2" width="3.25" style="26" bestFit="1" customWidth="1"/>
    <col min="3" max="3" width="9.625" style="26" customWidth="1"/>
    <col min="4" max="4" width="12.5" style="26" bestFit="1" customWidth="1"/>
    <col min="5" max="5" width="7.5" style="26" customWidth="1"/>
    <col min="6" max="6" width="23.25" style="26" bestFit="1" customWidth="1"/>
    <col min="7" max="7" width="16" style="26" customWidth="1"/>
    <col min="8" max="8" width="8.625" style="26" customWidth="1"/>
    <col min="9" max="10" width="11.5" style="26" customWidth="1"/>
    <col min="11" max="11" width="13.75" style="26" customWidth="1"/>
    <col min="12" max="12" width="4.5" style="41" customWidth="1"/>
    <col min="13" max="13" width="13.75" style="41" customWidth="1"/>
    <col min="14" max="14" width="15.625" style="33" customWidth="1"/>
    <col min="15" max="18" width="11.625" style="42" bestFit="1" customWidth="1"/>
    <col min="19" max="19" width="10.5" style="42" bestFit="1" customWidth="1"/>
    <col min="20" max="22" width="11.625" style="42" bestFit="1" customWidth="1"/>
    <col min="23" max="23" width="10.5" style="42" bestFit="1" customWidth="1"/>
    <col min="24" max="24" width="11.625" style="42" bestFit="1" customWidth="1"/>
    <col min="25" max="16384" width="9" style="4"/>
  </cols>
  <sheetData>
    <row r="1" spans="1:24" ht="13.5" customHeight="1">
      <c r="A1" s="10" t="s">
        <v>163</v>
      </c>
      <c r="E1" s="4"/>
      <c r="F1" s="4"/>
      <c r="G1" s="4"/>
      <c r="H1" s="4"/>
      <c r="I1" s="4"/>
      <c r="J1" s="4"/>
      <c r="K1" s="4"/>
    </row>
    <row r="2" spans="1:24">
      <c r="A2" s="10" t="s">
        <v>143</v>
      </c>
      <c r="E2" s="4"/>
      <c r="F2" s="4"/>
      <c r="G2" s="4"/>
      <c r="H2" s="4"/>
      <c r="I2" s="4"/>
      <c r="J2" s="4"/>
      <c r="K2" s="4"/>
      <c r="N2" s="33" t="s">
        <v>127</v>
      </c>
    </row>
    <row r="3" spans="1:24" ht="60" customHeight="1">
      <c r="B3" s="5"/>
      <c r="C3" s="5" t="s">
        <v>123</v>
      </c>
      <c r="D3" s="6" t="s">
        <v>98</v>
      </c>
      <c r="E3" s="212" t="s">
        <v>72</v>
      </c>
      <c r="F3" s="213"/>
      <c r="G3" s="7" t="s">
        <v>100</v>
      </c>
      <c r="H3" s="7" t="s">
        <v>67</v>
      </c>
      <c r="I3" s="8" t="s">
        <v>99</v>
      </c>
      <c r="J3" s="136" t="s">
        <v>223</v>
      </c>
      <c r="K3" s="63" t="s">
        <v>159</v>
      </c>
      <c r="L3" s="9"/>
      <c r="M3" s="9"/>
      <c r="N3" s="61"/>
      <c r="O3" s="92" t="s">
        <v>76</v>
      </c>
      <c r="P3" s="92" t="s">
        <v>78</v>
      </c>
      <c r="Q3" s="92" t="s">
        <v>80</v>
      </c>
      <c r="R3" s="92" t="s">
        <v>82</v>
      </c>
      <c r="S3" s="92" t="s">
        <v>84</v>
      </c>
      <c r="T3" s="92" t="s">
        <v>86</v>
      </c>
      <c r="U3" s="92" t="s">
        <v>88</v>
      </c>
      <c r="V3" s="92" t="s">
        <v>90</v>
      </c>
      <c r="W3" s="92" t="s">
        <v>92</v>
      </c>
      <c r="X3" s="92" t="s">
        <v>94</v>
      </c>
    </row>
    <row r="4" spans="1:24">
      <c r="B4" s="199">
        <v>1</v>
      </c>
      <c r="C4" s="199" t="s">
        <v>57</v>
      </c>
      <c r="D4" s="202">
        <f>VLOOKUP(C4,市区町村別_生活習慣病の状況!$C$5:$D$78,2,FALSE)</f>
        <v>358409</v>
      </c>
      <c r="E4" s="13" t="s">
        <v>75</v>
      </c>
      <c r="F4" s="14" t="s">
        <v>76</v>
      </c>
      <c r="G4" s="167">
        <v>10533621309</v>
      </c>
      <c r="H4" s="27">
        <f>IFERROR(G4/G14,"-")</f>
        <v>0.15053082701984694</v>
      </c>
      <c r="I4" s="168">
        <v>177997</v>
      </c>
      <c r="J4" s="27">
        <f>IFERROR(I4/D4,"-")</f>
        <v>0.49663094397741125</v>
      </c>
      <c r="K4" s="64">
        <f>IFERROR(G4/I4,"-")</f>
        <v>59178.645196267353</v>
      </c>
      <c r="L4" s="43"/>
      <c r="M4" s="43">
        <v>1</v>
      </c>
      <c r="N4" s="83" t="s">
        <v>57</v>
      </c>
      <c r="O4" s="75">
        <f>INDEX($H:$H,ROW()+((M4-1)*10))</f>
        <v>0.15053082701984694</v>
      </c>
      <c r="P4" s="75">
        <f>INDEX($H:$H,ROW()+((M4-1)*10+1))</f>
        <v>9.6645389198937129E-2</v>
      </c>
      <c r="Q4" s="75">
        <f>INDEX($H:$H,ROW()+((M4-1)*10+2))</f>
        <v>0.1718280644323007</v>
      </c>
      <c r="R4" s="75">
        <f>INDEX($H:$H,ROW()+((M4-1)*10+3))</f>
        <v>9.9537616216016617E-2</v>
      </c>
      <c r="S4" s="75">
        <f>INDEX($H:$H,ROW()+((M4-1)*10+4))</f>
        <v>8.532933876856285E-3</v>
      </c>
      <c r="T4" s="75">
        <f>INDEX($H:$H,ROW()+((M4-1)*10+5))</f>
        <v>3.7224972732343167E-2</v>
      </c>
      <c r="U4" s="75">
        <f>INDEX($H:$H,ROW()+((M4-1)*10+6))</f>
        <v>0.15727318562659037</v>
      </c>
      <c r="V4" s="75">
        <f>INDEX($H:$H,ROW()+((M4-1)*10+7))</f>
        <v>5.9551691597846076E-4</v>
      </c>
      <c r="W4" s="75">
        <f>INDEX($H:$H,ROW()+((M4-1)*10+8))</f>
        <v>2.4741803610927551E-2</v>
      </c>
      <c r="X4" s="75">
        <f>INDEX($H:$H,ROW()+((M4-1)*10+9))</f>
        <v>0.25308969037020279</v>
      </c>
    </row>
    <row r="5" spans="1:24">
      <c r="B5" s="200"/>
      <c r="C5" s="200"/>
      <c r="D5" s="203"/>
      <c r="E5" s="15" t="s">
        <v>77</v>
      </c>
      <c r="F5" s="16" t="s">
        <v>78</v>
      </c>
      <c r="G5" s="169">
        <v>6762906650</v>
      </c>
      <c r="H5" s="28">
        <f>IFERROR(G5/G14,"-")</f>
        <v>9.6645389198937129E-2</v>
      </c>
      <c r="I5" s="80">
        <v>156237</v>
      </c>
      <c r="J5" s="28">
        <f>IFERROR(I5/D4,"-")</f>
        <v>0.43591818285813133</v>
      </c>
      <c r="K5" s="65">
        <f t="shared" ref="K5:K68" si="0">IFERROR(G5/I5,"-")</f>
        <v>43286.203972170486</v>
      </c>
      <c r="L5" s="43"/>
      <c r="M5" s="43">
        <v>2</v>
      </c>
      <c r="N5" s="83" t="s">
        <v>104</v>
      </c>
      <c r="O5" s="75">
        <f t="shared" ref="O5:O68" si="1">INDEX($H:$H,ROW()+((M5-1)*10))</f>
        <v>0.14920146191719472</v>
      </c>
      <c r="P5" s="75">
        <f t="shared" ref="P5:P68" si="2">INDEX($H:$H,ROW()+((M5-1)*10+1))</f>
        <v>9.5179292166477664E-2</v>
      </c>
      <c r="Q5" s="75">
        <f t="shared" ref="Q5:Q68" si="3">INDEX($H:$H,ROW()+((M5-1)*10+2))</f>
        <v>0.17085973147420677</v>
      </c>
      <c r="R5" s="75">
        <f t="shared" ref="R5:R68" si="4">INDEX($H:$H,ROW()+((M5-1)*10+3))</f>
        <v>9.6387248269837827E-2</v>
      </c>
      <c r="S5" s="75">
        <f t="shared" ref="S5:S68" si="5">INDEX($H:$H,ROW()+((M5-1)*10+4))</f>
        <v>8.8428032275416329E-3</v>
      </c>
      <c r="T5" s="75">
        <f t="shared" ref="T5:T68" si="6">INDEX($H:$H,ROW()+((M5-1)*10+5))</f>
        <v>4.8532486779049457E-2</v>
      </c>
      <c r="U5" s="75">
        <f t="shared" ref="U5:U68" si="7">INDEX($H:$H,ROW()+((M5-1)*10+6))</f>
        <v>0.13246303522120959</v>
      </c>
      <c r="V5" s="75">
        <f t="shared" ref="V5:V68" si="8">INDEX($H:$H,ROW()+((M5-1)*10+7))</f>
        <v>3.8805472249622895E-4</v>
      </c>
      <c r="W5" s="75">
        <f t="shared" ref="W5:W68" si="9">INDEX($H:$H,ROW()+((M5-1)*10+8))</f>
        <v>2.7773432549094833E-2</v>
      </c>
      <c r="X5" s="75">
        <f t="shared" ref="X5:X68" si="10">INDEX($H:$H,ROW()+((M5-1)*10+9))</f>
        <v>0.27037245367289131</v>
      </c>
    </row>
    <row r="6" spans="1:24">
      <c r="B6" s="200"/>
      <c r="C6" s="200"/>
      <c r="D6" s="203"/>
      <c r="E6" s="15" t="s">
        <v>79</v>
      </c>
      <c r="F6" s="17" t="s">
        <v>80</v>
      </c>
      <c r="G6" s="169">
        <v>12023927569</v>
      </c>
      <c r="H6" s="28">
        <f>IFERROR(G6/G14,"-")</f>
        <v>0.1718280644323007</v>
      </c>
      <c r="I6" s="80">
        <v>234626</v>
      </c>
      <c r="J6" s="28">
        <f>IFERROR(I6/D4,"-")</f>
        <v>0.65463199863842703</v>
      </c>
      <c r="K6" s="65">
        <f t="shared" si="0"/>
        <v>51247.208617118311</v>
      </c>
      <c r="L6" s="43"/>
      <c r="M6" s="43">
        <v>3</v>
      </c>
      <c r="N6" s="84" t="s">
        <v>105</v>
      </c>
      <c r="O6" s="75">
        <f t="shared" si="1"/>
        <v>0.1550221187481344</v>
      </c>
      <c r="P6" s="75">
        <f t="shared" si="2"/>
        <v>9.4092090719813323E-2</v>
      </c>
      <c r="Q6" s="75">
        <f t="shared" si="3"/>
        <v>0.1641568887961006</v>
      </c>
      <c r="R6" s="75">
        <f t="shared" si="4"/>
        <v>0.10953381863836596</v>
      </c>
      <c r="S6" s="75">
        <f t="shared" si="5"/>
        <v>4.9171260229722959E-3</v>
      </c>
      <c r="T6" s="75">
        <f t="shared" si="6"/>
        <v>1.9902285962653393E-2</v>
      </c>
      <c r="U6" s="75">
        <f t="shared" si="7"/>
        <v>0.17219668433478622</v>
      </c>
      <c r="V6" s="75">
        <f t="shared" si="8"/>
        <v>1.1366738968182947E-3</v>
      </c>
      <c r="W6" s="75">
        <f t="shared" si="9"/>
        <v>2.3154542716642381E-2</v>
      </c>
      <c r="X6" s="75">
        <f t="shared" si="10"/>
        <v>0.25588777016371311</v>
      </c>
    </row>
    <row r="7" spans="1:24">
      <c r="B7" s="200"/>
      <c r="C7" s="200"/>
      <c r="D7" s="203"/>
      <c r="E7" s="15" t="s">
        <v>81</v>
      </c>
      <c r="F7" s="17" t="s">
        <v>82</v>
      </c>
      <c r="G7" s="169">
        <v>6965294591</v>
      </c>
      <c r="H7" s="28">
        <f>IFERROR(G7/G14,"-")</f>
        <v>9.9537616216016617E-2</v>
      </c>
      <c r="I7" s="80">
        <v>99149</v>
      </c>
      <c r="J7" s="28">
        <f>IFERROR(I7/D4,"-")</f>
        <v>0.27663646839225575</v>
      </c>
      <c r="K7" s="65">
        <f t="shared" si="0"/>
        <v>70250.780048210276</v>
      </c>
      <c r="L7" s="43"/>
      <c r="M7" s="43">
        <v>4</v>
      </c>
      <c r="N7" s="84" t="s">
        <v>106</v>
      </c>
      <c r="O7" s="75">
        <f t="shared" si="1"/>
        <v>0.16229592141569701</v>
      </c>
      <c r="P7" s="75">
        <f t="shared" si="2"/>
        <v>8.5403528631855782E-2</v>
      </c>
      <c r="Q7" s="75">
        <f t="shared" si="3"/>
        <v>0.17228323972230264</v>
      </c>
      <c r="R7" s="75">
        <f t="shared" si="4"/>
        <v>0.12090024127171871</v>
      </c>
      <c r="S7" s="75">
        <f t="shared" si="5"/>
        <v>1.3175005886743061E-2</v>
      </c>
      <c r="T7" s="75">
        <f t="shared" si="6"/>
        <v>2.2120754989532861E-2</v>
      </c>
      <c r="U7" s="75">
        <f t="shared" si="7"/>
        <v>0.20558660338609641</v>
      </c>
      <c r="V7" s="75">
        <f t="shared" si="8"/>
        <v>2.4405994625587625E-3</v>
      </c>
      <c r="W7" s="75">
        <f t="shared" si="9"/>
        <v>1.8287500346271281E-2</v>
      </c>
      <c r="X7" s="75">
        <f t="shared" si="10"/>
        <v>0.19750660488722346</v>
      </c>
    </row>
    <row r="8" spans="1:24">
      <c r="B8" s="200"/>
      <c r="C8" s="200"/>
      <c r="D8" s="203"/>
      <c r="E8" s="15" t="s">
        <v>83</v>
      </c>
      <c r="F8" s="17" t="s">
        <v>84</v>
      </c>
      <c r="G8" s="169">
        <v>597104898</v>
      </c>
      <c r="H8" s="28">
        <f>IFERROR(G8/G14,"-")</f>
        <v>8.532933876856285E-3</v>
      </c>
      <c r="I8" s="80">
        <v>1647</v>
      </c>
      <c r="J8" s="28">
        <f>IFERROR(I8/D4,"-")</f>
        <v>4.5953087115557928E-3</v>
      </c>
      <c r="K8" s="65">
        <f t="shared" si="0"/>
        <v>362540.92167577415</v>
      </c>
      <c r="L8" s="43"/>
      <c r="M8" s="43">
        <v>5</v>
      </c>
      <c r="N8" s="84" t="s">
        <v>107</v>
      </c>
      <c r="O8" s="75">
        <f t="shared" si="1"/>
        <v>0.14321164271330708</v>
      </c>
      <c r="P8" s="75">
        <f t="shared" si="2"/>
        <v>9.8787227789006032E-2</v>
      </c>
      <c r="Q8" s="75">
        <f t="shared" si="3"/>
        <v>0.14758518326083833</v>
      </c>
      <c r="R8" s="75">
        <f t="shared" si="4"/>
        <v>9.8943461533345919E-2</v>
      </c>
      <c r="S8" s="75">
        <f t="shared" si="5"/>
        <v>1.6278060090715033E-2</v>
      </c>
      <c r="T8" s="75">
        <f t="shared" si="6"/>
        <v>5.2994124431183495E-2</v>
      </c>
      <c r="U8" s="75">
        <f t="shared" si="7"/>
        <v>0.15905174559310564</v>
      </c>
      <c r="V8" s="75">
        <f t="shared" si="8"/>
        <v>1.5929236386730123E-4</v>
      </c>
      <c r="W8" s="75">
        <f t="shared" si="9"/>
        <v>3.3015331190591697E-2</v>
      </c>
      <c r="X8" s="75">
        <f t="shared" si="10"/>
        <v>0.24997393103403948</v>
      </c>
    </row>
    <row r="9" spans="1:24">
      <c r="B9" s="200"/>
      <c r="C9" s="200"/>
      <c r="D9" s="203"/>
      <c r="E9" s="15" t="s">
        <v>85</v>
      </c>
      <c r="F9" s="17" t="s">
        <v>86</v>
      </c>
      <c r="G9" s="169">
        <v>2604873525</v>
      </c>
      <c r="H9" s="28">
        <f>IFERROR(G9/G14,"-")</f>
        <v>3.7224972732343167E-2</v>
      </c>
      <c r="I9" s="80">
        <v>13076</v>
      </c>
      <c r="J9" s="28">
        <f>IFERROR(I9/D4,"-")</f>
        <v>3.6483458841714354E-2</v>
      </c>
      <c r="K9" s="65">
        <f t="shared" si="0"/>
        <v>199210.27263689201</v>
      </c>
      <c r="L9" s="43"/>
      <c r="M9" s="43">
        <v>6</v>
      </c>
      <c r="N9" s="84" t="s">
        <v>108</v>
      </c>
      <c r="O9" s="75">
        <f t="shared" si="1"/>
        <v>0.14805055318938487</v>
      </c>
      <c r="P9" s="75">
        <f t="shared" si="2"/>
        <v>9.4984538586800296E-2</v>
      </c>
      <c r="Q9" s="75">
        <f t="shared" si="3"/>
        <v>0.16128729388785112</v>
      </c>
      <c r="R9" s="75">
        <f t="shared" si="4"/>
        <v>9.4080936149592717E-2</v>
      </c>
      <c r="S9" s="75">
        <f t="shared" si="5"/>
        <v>7.733233464432698E-3</v>
      </c>
      <c r="T9" s="75">
        <f t="shared" si="6"/>
        <v>3.0050134039449693E-2</v>
      </c>
      <c r="U9" s="75">
        <f t="shared" si="7"/>
        <v>0.14916344609865848</v>
      </c>
      <c r="V9" s="75">
        <f t="shared" si="8"/>
        <v>4.5892997902682837E-4</v>
      </c>
      <c r="W9" s="75">
        <f t="shared" si="9"/>
        <v>2.2849908255636649E-2</v>
      </c>
      <c r="X9" s="75">
        <f t="shared" si="10"/>
        <v>0.29134102634916664</v>
      </c>
    </row>
    <row r="10" spans="1:24">
      <c r="B10" s="200"/>
      <c r="C10" s="200"/>
      <c r="D10" s="203"/>
      <c r="E10" s="15" t="s">
        <v>87</v>
      </c>
      <c r="F10" s="17" t="s">
        <v>88</v>
      </c>
      <c r="G10" s="169">
        <v>11005428006</v>
      </c>
      <c r="H10" s="28">
        <f>IFERROR(G10/G14,"-")</f>
        <v>0.15727318562659037</v>
      </c>
      <c r="I10" s="80">
        <v>79449</v>
      </c>
      <c r="J10" s="28">
        <f>IFERROR(I10/D4,"-")</f>
        <v>0.22167133079805473</v>
      </c>
      <c r="K10" s="65">
        <f t="shared" si="0"/>
        <v>138521.91979760601</v>
      </c>
      <c r="L10" s="43"/>
      <c r="M10" s="43">
        <v>7</v>
      </c>
      <c r="N10" s="84" t="s">
        <v>109</v>
      </c>
      <c r="O10" s="75">
        <f t="shared" si="1"/>
        <v>0.14236102235188589</v>
      </c>
      <c r="P10" s="75">
        <f t="shared" si="2"/>
        <v>8.3974168141612834E-2</v>
      </c>
      <c r="Q10" s="75">
        <f t="shared" si="3"/>
        <v>0.1523096701259348</v>
      </c>
      <c r="R10" s="75">
        <f t="shared" si="4"/>
        <v>0.11182151970515813</v>
      </c>
      <c r="S10" s="75">
        <f t="shared" si="5"/>
        <v>4.9665391866100615E-3</v>
      </c>
      <c r="T10" s="75">
        <f t="shared" si="6"/>
        <v>2.7190971156417762E-2</v>
      </c>
      <c r="U10" s="75">
        <f t="shared" si="7"/>
        <v>0.19498876538685472</v>
      </c>
      <c r="V10" s="75">
        <f t="shared" si="8"/>
        <v>1.2682902214536962E-4</v>
      </c>
      <c r="W10" s="75">
        <f t="shared" si="9"/>
        <v>3.4638209098917058E-2</v>
      </c>
      <c r="X10" s="75">
        <f t="shared" si="10"/>
        <v>0.24762230582446337</v>
      </c>
    </row>
    <row r="11" spans="1:24">
      <c r="B11" s="200"/>
      <c r="C11" s="200"/>
      <c r="D11" s="203"/>
      <c r="E11" s="15" t="s">
        <v>89</v>
      </c>
      <c r="F11" s="17" t="s">
        <v>90</v>
      </c>
      <c r="G11" s="169">
        <v>41672193</v>
      </c>
      <c r="H11" s="28">
        <f>IFERROR(G11/G14,"-")</f>
        <v>5.9551691597846076E-4</v>
      </c>
      <c r="I11" s="80">
        <v>2016</v>
      </c>
      <c r="J11" s="28">
        <f>IFERROR(I11/D4,"-")</f>
        <v>5.6248587507568169E-3</v>
      </c>
      <c r="K11" s="65">
        <f t="shared" si="0"/>
        <v>20670.730654761905</v>
      </c>
      <c r="L11" s="43"/>
      <c r="M11" s="43">
        <v>8</v>
      </c>
      <c r="N11" s="84" t="s">
        <v>58</v>
      </c>
      <c r="O11" s="75">
        <f t="shared" si="1"/>
        <v>0.15459321804896994</v>
      </c>
      <c r="P11" s="75">
        <f t="shared" si="2"/>
        <v>0.10326165304918856</v>
      </c>
      <c r="Q11" s="75">
        <f t="shared" si="3"/>
        <v>0.1800275860749582</v>
      </c>
      <c r="R11" s="75">
        <f t="shared" si="4"/>
        <v>8.9099423628373434E-2</v>
      </c>
      <c r="S11" s="75">
        <f t="shared" si="5"/>
        <v>1.4600389686816838E-2</v>
      </c>
      <c r="T11" s="75">
        <f t="shared" si="6"/>
        <v>3.693706179585083E-2</v>
      </c>
      <c r="U11" s="75">
        <f t="shared" si="7"/>
        <v>0.15202756434895159</v>
      </c>
      <c r="V11" s="75">
        <f t="shared" si="8"/>
        <v>1.5245914113838865E-4</v>
      </c>
      <c r="W11" s="75">
        <f t="shared" si="9"/>
        <v>2.094811451860841E-2</v>
      </c>
      <c r="X11" s="75">
        <f t="shared" si="10"/>
        <v>0.24835252970714378</v>
      </c>
    </row>
    <row r="12" spans="1:24">
      <c r="B12" s="200"/>
      <c r="C12" s="200"/>
      <c r="D12" s="203"/>
      <c r="E12" s="15" t="s">
        <v>91</v>
      </c>
      <c r="F12" s="17" t="s">
        <v>92</v>
      </c>
      <c r="G12" s="169">
        <v>1731344967</v>
      </c>
      <c r="H12" s="28">
        <f>IFERROR(G12/G14,"-")</f>
        <v>2.4741803610927551E-2</v>
      </c>
      <c r="I12" s="80">
        <v>53625</v>
      </c>
      <c r="J12" s="28">
        <f>IFERROR(I12/D4,"-")</f>
        <v>0.14961956870502693</v>
      </c>
      <c r="K12" s="65">
        <f t="shared" si="0"/>
        <v>32286.153230769232</v>
      </c>
      <c r="L12" s="43"/>
      <c r="M12" s="43">
        <v>9</v>
      </c>
      <c r="N12" s="84" t="s">
        <v>110</v>
      </c>
      <c r="O12" s="75">
        <f t="shared" si="1"/>
        <v>0.14112988026318027</v>
      </c>
      <c r="P12" s="75">
        <f t="shared" si="2"/>
        <v>7.9621004302195111E-2</v>
      </c>
      <c r="Q12" s="75">
        <f t="shared" si="3"/>
        <v>0.1609914468397709</v>
      </c>
      <c r="R12" s="75">
        <f t="shared" si="4"/>
        <v>0.10468340851991305</v>
      </c>
      <c r="S12" s="75">
        <f t="shared" si="5"/>
        <v>9.124354456100341E-3</v>
      </c>
      <c r="T12" s="75">
        <f t="shared" si="6"/>
        <v>3.6695653826112118E-2</v>
      </c>
      <c r="U12" s="75">
        <f t="shared" si="7"/>
        <v>0.18325378199120926</v>
      </c>
      <c r="V12" s="75">
        <f t="shared" si="8"/>
        <v>1.0611912204594372E-4</v>
      </c>
      <c r="W12" s="75">
        <f t="shared" si="9"/>
        <v>2.1677953581003301E-2</v>
      </c>
      <c r="X12" s="75">
        <f t="shared" si="10"/>
        <v>0.26271639709846972</v>
      </c>
    </row>
    <row r="13" spans="1:24">
      <c r="B13" s="200"/>
      <c r="C13" s="200"/>
      <c r="D13" s="203"/>
      <c r="E13" s="18" t="s">
        <v>93</v>
      </c>
      <c r="F13" s="19" t="s">
        <v>94</v>
      </c>
      <c r="G13" s="170">
        <v>17710332218</v>
      </c>
      <c r="H13" s="29">
        <f>IFERROR(G13/G14,"-")</f>
        <v>0.25308969037020279</v>
      </c>
      <c r="I13" s="81">
        <v>35411</v>
      </c>
      <c r="J13" s="29">
        <f>IFERROR(I13/D4,"-")</f>
        <v>9.8800532352703196E-2</v>
      </c>
      <c r="K13" s="66">
        <f t="shared" si="0"/>
        <v>500136.46093021944</v>
      </c>
      <c r="L13" s="43"/>
      <c r="M13" s="43">
        <v>10</v>
      </c>
      <c r="N13" s="84" t="s">
        <v>59</v>
      </c>
      <c r="O13" s="75">
        <f t="shared" si="1"/>
        <v>0.17633667839804784</v>
      </c>
      <c r="P13" s="75">
        <f t="shared" si="2"/>
        <v>9.6451104396457835E-2</v>
      </c>
      <c r="Q13" s="75">
        <f t="shared" si="3"/>
        <v>0.1697273460202475</v>
      </c>
      <c r="R13" s="75">
        <f t="shared" si="4"/>
        <v>9.8650587834700668E-2</v>
      </c>
      <c r="S13" s="75">
        <f t="shared" si="5"/>
        <v>3.1673013966475455E-3</v>
      </c>
      <c r="T13" s="75">
        <f t="shared" si="6"/>
        <v>3.6442793518343126E-2</v>
      </c>
      <c r="U13" s="75">
        <f t="shared" si="7"/>
        <v>0.14316646343528294</v>
      </c>
      <c r="V13" s="75">
        <f t="shared" si="8"/>
        <v>9.562782956620788E-5</v>
      </c>
      <c r="W13" s="75">
        <f t="shared" si="9"/>
        <v>1.9396074447500602E-2</v>
      </c>
      <c r="X13" s="75">
        <f t="shared" si="10"/>
        <v>0.25656602272320572</v>
      </c>
    </row>
    <row r="14" spans="1:24">
      <c r="B14" s="201"/>
      <c r="C14" s="201"/>
      <c r="D14" s="204"/>
      <c r="E14" s="20" t="s">
        <v>131</v>
      </c>
      <c r="F14" s="21"/>
      <c r="G14" s="77">
        <f>SUM(G4:G13)</f>
        <v>69976505926</v>
      </c>
      <c r="H14" s="30" t="s">
        <v>160</v>
      </c>
      <c r="I14" s="82">
        <v>296117</v>
      </c>
      <c r="J14" s="30">
        <f>IFERROR(I14/D4,"-")</f>
        <v>0.82619856086203192</v>
      </c>
      <c r="K14" s="67">
        <f t="shared" si="0"/>
        <v>236313.70683209677</v>
      </c>
      <c r="L14" s="43"/>
      <c r="M14" s="43">
        <v>11</v>
      </c>
      <c r="N14" s="84" t="s">
        <v>60</v>
      </c>
      <c r="O14" s="75">
        <f t="shared" si="1"/>
        <v>0.15809823706135842</v>
      </c>
      <c r="P14" s="75">
        <f t="shared" si="2"/>
        <v>9.7270789469012311E-2</v>
      </c>
      <c r="Q14" s="75">
        <f t="shared" si="3"/>
        <v>0.18107556141226611</v>
      </c>
      <c r="R14" s="75">
        <f t="shared" si="4"/>
        <v>9.6759766350165921E-2</v>
      </c>
      <c r="S14" s="75">
        <f t="shared" si="5"/>
        <v>8.1853682317121965E-3</v>
      </c>
      <c r="T14" s="75">
        <f t="shared" si="6"/>
        <v>4.2161953301221612E-2</v>
      </c>
      <c r="U14" s="75">
        <f t="shared" si="7"/>
        <v>0.14437547218294416</v>
      </c>
      <c r="V14" s="75">
        <f t="shared" si="8"/>
        <v>9.8333640297376706E-5</v>
      </c>
      <c r="W14" s="75">
        <f t="shared" si="9"/>
        <v>2.0914368529520836E-2</v>
      </c>
      <c r="X14" s="75">
        <f t="shared" si="10"/>
        <v>0.25106014982150104</v>
      </c>
    </row>
    <row r="15" spans="1:24">
      <c r="B15" s="199">
        <v>2</v>
      </c>
      <c r="C15" s="199" t="s">
        <v>104</v>
      </c>
      <c r="D15" s="202">
        <f>VLOOKUP(C15,市区町村別_生活習慣病の状況!$C$5:$D$78,2,FALSE)</f>
        <v>13481</v>
      </c>
      <c r="E15" s="13" t="s">
        <v>75</v>
      </c>
      <c r="F15" s="14" t="s">
        <v>76</v>
      </c>
      <c r="G15" s="167">
        <v>367702826</v>
      </c>
      <c r="H15" s="27">
        <f t="shared" ref="H15" si="11">IFERROR(G15/G25,"-")</f>
        <v>0.14920146191719472</v>
      </c>
      <c r="I15" s="168">
        <v>6308</v>
      </c>
      <c r="J15" s="27">
        <f t="shared" ref="J15" si="12">IFERROR(I15/D15,"-")</f>
        <v>0.46791781025146501</v>
      </c>
      <c r="K15" s="64">
        <f t="shared" ref="K15:K25" si="13">IFERROR(G15/I15,"-")</f>
        <v>58291.506975269498</v>
      </c>
      <c r="L15" s="43"/>
      <c r="M15" s="43">
        <v>12</v>
      </c>
      <c r="N15" s="84" t="s">
        <v>111</v>
      </c>
      <c r="O15" s="75">
        <f t="shared" si="1"/>
        <v>0.14493251550165873</v>
      </c>
      <c r="P15" s="75">
        <f t="shared" si="2"/>
        <v>9.8542334505970455E-2</v>
      </c>
      <c r="Q15" s="75">
        <f t="shared" si="3"/>
        <v>0.18534733377392701</v>
      </c>
      <c r="R15" s="75">
        <f t="shared" si="4"/>
        <v>9.5049781437138825E-2</v>
      </c>
      <c r="S15" s="75">
        <f t="shared" si="5"/>
        <v>1.0437182131729696E-2</v>
      </c>
      <c r="T15" s="75">
        <f t="shared" si="6"/>
        <v>3.0341219136617335E-2</v>
      </c>
      <c r="U15" s="75">
        <f t="shared" si="7"/>
        <v>0.1551005674766355</v>
      </c>
      <c r="V15" s="75">
        <f t="shared" si="8"/>
        <v>2.0070782446418499E-4</v>
      </c>
      <c r="W15" s="75">
        <f t="shared" si="9"/>
        <v>1.9975279806801759E-2</v>
      </c>
      <c r="X15" s="75">
        <f t="shared" si="10"/>
        <v>0.2600730784050565</v>
      </c>
    </row>
    <row r="16" spans="1:24">
      <c r="B16" s="200"/>
      <c r="C16" s="200"/>
      <c r="D16" s="203"/>
      <c r="E16" s="15" t="s">
        <v>77</v>
      </c>
      <c r="F16" s="16" t="s">
        <v>78</v>
      </c>
      <c r="G16" s="169">
        <v>234566701</v>
      </c>
      <c r="H16" s="28">
        <f t="shared" ref="H16" si="14">IFERROR(G16/G25,"-")</f>
        <v>9.5179292166477664E-2</v>
      </c>
      <c r="I16" s="80">
        <v>5467</v>
      </c>
      <c r="J16" s="28">
        <f t="shared" ref="J16" si="15">IFERROR(I16/D15,"-")</f>
        <v>0.40553371411616351</v>
      </c>
      <c r="K16" s="65">
        <f t="shared" si="13"/>
        <v>42905.926650813977</v>
      </c>
      <c r="L16" s="43"/>
      <c r="M16" s="43">
        <v>13</v>
      </c>
      <c r="N16" s="84" t="s">
        <v>112</v>
      </c>
      <c r="O16" s="75">
        <f t="shared" si="1"/>
        <v>0.14680326327420332</v>
      </c>
      <c r="P16" s="75">
        <f t="shared" si="2"/>
        <v>9.0492123443150801E-2</v>
      </c>
      <c r="Q16" s="75">
        <f t="shared" si="3"/>
        <v>0.18480864930518059</v>
      </c>
      <c r="R16" s="75">
        <f t="shared" si="4"/>
        <v>0.10370607347128977</v>
      </c>
      <c r="S16" s="75">
        <f t="shared" si="5"/>
        <v>1.1778663260795647E-2</v>
      </c>
      <c r="T16" s="75">
        <f t="shared" si="6"/>
        <v>3.6409098194446134E-2</v>
      </c>
      <c r="U16" s="75">
        <f t="shared" si="7"/>
        <v>0.14981771264764507</v>
      </c>
      <c r="V16" s="75">
        <f t="shared" si="8"/>
        <v>3.8991632474906035E-4</v>
      </c>
      <c r="W16" s="75">
        <f t="shared" si="9"/>
        <v>2.0012725405239427E-2</v>
      </c>
      <c r="X16" s="75">
        <f t="shared" si="10"/>
        <v>0.25578177467330021</v>
      </c>
    </row>
    <row r="17" spans="2:24">
      <c r="B17" s="200"/>
      <c r="C17" s="200"/>
      <c r="D17" s="203"/>
      <c r="E17" s="15" t="s">
        <v>79</v>
      </c>
      <c r="F17" s="17" t="s">
        <v>80</v>
      </c>
      <c r="G17" s="169">
        <v>421079025</v>
      </c>
      <c r="H17" s="28">
        <f t="shared" ref="H17" si="16">IFERROR(G17/G25,"-")</f>
        <v>0.17085973147420677</v>
      </c>
      <c r="I17" s="80">
        <v>8265</v>
      </c>
      <c r="J17" s="28">
        <f t="shared" ref="J17" si="17">IFERROR(I17/D15,"-")</f>
        <v>0.61308508270899786</v>
      </c>
      <c r="K17" s="65">
        <f t="shared" si="13"/>
        <v>50947.25045372051</v>
      </c>
      <c r="L17" s="43"/>
      <c r="M17" s="43">
        <v>14</v>
      </c>
      <c r="N17" s="84" t="s">
        <v>113</v>
      </c>
      <c r="O17" s="75">
        <f t="shared" si="1"/>
        <v>0.15407637825401702</v>
      </c>
      <c r="P17" s="75">
        <f t="shared" si="2"/>
        <v>0.10253147363684831</v>
      </c>
      <c r="Q17" s="75">
        <f t="shared" si="3"/>
        <v>0.17678909555002467</v>
      </c>
      <c r="R17" s="75">
        <f t="shared" si="4"/>
        <v>9.4690997526580889E-2</v>
      </c>
      <c r="S17" s="75">
        <f t="shared" si="5"/>
        <v>5.8518384303294637E-3</v>
      </c>
      <c r="T17" s="75">
        <f t="shared" si="6"/>
        <v>3.3648064866020073E-2</v>
      </c>
      <c r="U17" s="75">
        <f t="shared" si="7"/>
        <v>0.14362465942601652</v>
      </c>
      <c r="V17" s="75">
        <f t="shared" si="8"/>
        <v>2.3993047649540042E-4</v>
      </c>
      <c r="W17" s="75">
        <f t="shared" si="9"/>
        <v>2.6561809138931806E-2</v>
      </c>
      <c r="X17" s="75">
        <f t="shared" si="10"/>
        <v>0.26198575269473584</v>
      </c>
    </row>
    <row r="18" spans="2:24">
      <c r="B18" s="200"/>
      <c r="C18" s="200"/>
      <c r="D18" s="203"/>
      <c r="E18" s="15" t="s">
        <v>81</v>
      </c>
      <c r="F18" s="17" t="s">
        <v>82</v>
      </c>
      <c r="G18" s="169">
        <v>237543675</v>
      </c>
      <c r="H18" s="28">
        <f t="shared" ref="H18" si="18">IFERROR(G18/G25,"-")</f>
        <v>9.6387248269837827E-2</v>
      </c>
      <c r="I18" s="80">
        <v>3230</v>
      </c>
      <c r="J18" s="28">
        <f t="shared" ref="J18" si="19">IFERROR(I18/D15,"-")</f>
        <v>0.23959646910466584</v>
      </c>
      <c r="K18" s="65">
        <f t="shared" si="13"/>
        <v>73542.933436532505</v>
      </c>
      <c r="L18" s="43"/>
      <c r="M18" s="43">
        <v>15</v>
      </c>
      <c r="N18" s="84" t="s">
        <v>114</v>
      </c>
      <c r="O18" s="75">
        <f t="shared" si="1"/>
        <v>0.16156460679644027</v>
      </c>
      <c r="P18" s="75">
        <f t="shared" si="2"/>
        <v>9.8604934604669264E-2</v>
      </c>
      <c r="Q18" s="75">
        <f t="shared" si="3"/>
        <v>0.17910911826141029</v>
      </c>
      <c r="R18" s="75">
        <f t="shared" si="4"/>
        <v>8.9038893348365594E-2</v>
      </c>
      <c r="S18" s="75">
        <f t="shared" si="5"/>
        <v>9.917697105973183E-3</v>
      </c>
      <c r="T18" s="75">
        <f t="shared" si="6"/>
        <v>3.5364152245985256E-2</v>
      </c>
      <c r="U18" s="75">
        <f t="shared" si="7"/>
        <v>0.16030186912860245</v>
      </c>
      <c r="V18" s="75">
        <f t="shared" si="8"/>
        <v>2.8706953483935996E-4</v>
      </c>
      <c r="W18" s="75">
        <f t="shared" si="9"/>
        <v>2.7281871489790277E-2</v>
      </c>
      <c r="X18" s="75">
        <f t="shared" si="10"/>
        <v>0.23852978748392403</v>
      </c>
    </row>
    <row r="19" spans="2:24">
      <c r="B19" s="200"/>
      <c r="C19" s="200"/>
      <c r="D19" s="203"/>
      <c r="E19" s="15" t="s">
        <v>83</v>
      </c>
      <c r="F19" s="17" t="s">
        <v>84</v>
      </c>
      <c r="G19" s="169">
        <v>21792841</v>
      </c>
      <c r="H19" s="28">
        <f t="shared" ref="H19" si="20">IFERROR(G19/G25,"-")</f>
        <v>8.8428032275416329E-3</v>
      </c>
      <c r="I19" s="80">
        <v>63</v>
      </c>
      <c r="J19" s="28">
        <f t="shared" ref="J19" si="21">IFERROR(I19/D15,"-")</f>
        <v>4.6732438246420887E-3</v>
      </c>
      <c r="K19" s="65">
        <f t="shared" si="13"/>
        <v>345918.11111111112</v>
      </c>
      <c r="L19" s="43"/>
      <c r="M19" s="43">
        <v>16</v>
      </c>
      <c r="N19" s="84" t="s">
        <v>61</v>
      </c>
      <c r="O19" s="75">
        <f t="shared" si="1"/>
        <v>0.15067332028353306</v>
      </c>
      <c r="P19" s="75">
        <f t="shared" si="2"/>
        <v>0.10964672003062785</v>
      </c>
      <c r="Q19" s="75">
        <f t="shared" si="3"/>
        <v>0.18690270006378332</v>
      </c>
      <c r="R19" s="75">
        <f t="shared" si="4"/>
        <v>9.4108115551052127E-2</v>
      </c>
      <c r="S19" s="75">
        <f t="shared" si="5"/>
        <v>3.970952924850597E-3</v>
      </c>
      <c r="T19" s="75">
        <f t="shared" si="6"/>
        <v>3.4447117768033379E-2</v>
      </c>
      <c r="U19" s="75">
        <f t="shared" si="7"/>
        <v>0.14920938127159128</v>
      </c>
      <c r="V19" s="75">
        <f t="shared" si="8"/>
        <v>2.7860981490428086E-4</v>
      </c>
      <c r="W19" s="75">
        <f t="shared" si="9"/>
        <v>2.6694547273428612E-2</v>
      </c>
      <c r="X19" s="75">
        <f t="shared" si="10"/>
        <v>0.2440685350181955</v>
      </c>
    </row>
    <row r="20" spans="2:24">
      <c r="B20" s="200"/>
      <c r="C20" s="200"/>
      <c r="D20" s="203"/>
      <c r="E20" s="15" t="s">
        <v>85</v>
      </c>
      <c r="F20" s="17" t="s">
        <v>86</v>
      </c>
      <c r="G20" s="169">
        <v>119606955</v>
      </c>
      <c r="H20" s="28">
        <f t="shared" ref="H20" si="22">IFERROR(G20/G25,"-")</f>
        <v>4.8532486779049457E-2</v>
      </c>
      <c r="I20" s="80">
        <v>402</v>
      </c>
      <c r="J20" s="28">
        <f t="shared" ref="J20" si="23">IFERROR(I20/D15,"-")</f>
        <v>2.9819746309620948E-2</v>
      </c>
      <c r="K20" s="65">
        <f t="shared" si="13"/>
        <v>297529.73880597018</v>
      </c>
      <c r="L20" s="43"/>
      <c r="M20" s="43">
        <v>17</v>
      </c>
      <c r="N20" s="84" t="s">
        <v>115</v>
      </c>
      <c r="O20" s="75">
        <f t="shared" si="1"/>
        <v>0.13903223224123257</v>
      </c>
      <c r="P20" s="75">
        <f t="shared" si="2"/>
        <v>9.7465902305639507E-2</v>
      </c>
      <c r="Q20" s="75">
        <f t="shared" si="3"/>
        <v>0.16966553304390303</v>
      </c>
      <c r="R20" s="75">
        <f t="shared" si="4"/>
        <v>0.11600206871306727</v>
      </c>
      <c r="S20" s="75">
        <f t="shared" si="5"/>
        <v>9.547835635394273E-3</v>
      </c>
      <c r="T20" s="75">
        <f t="shared" si="6"/>
        <v>5.117215395150837E-2</v>
      </c>
      <c r="U20" s="75">
        <f t="shared" si="7"/>
        <v>0.1714146394916338</v>
      </c>
      <c r="V20" s="75">
        <f t="shared" si="8"/>
        <v>7.7597930207919238E-4</v>
      </c>
      <c r="W20" s="75">
        <f t="shared" si="9"/>
        <v>2.732799749330354E-2</v>
      </c>
      <c r="X20" s="75">
        <f t="shared" si="10"/>
        <v>0.21759565782223844</v>
      </c>
    </row>
    <row r="21" spans="2:24">
      <c r="B21" s="200"/>
      <c r="C21" s="200"/>
      <c r="D21" s="203"/>
      <c r="E21" s="15" t="s">
        <v>87</v>
      </c>
      <c r="F21" s="17" t="s">
        <v>88</v>
      </c>
      <c r="G21" s="169">
        <v>326451442</v>
      </c>
      <c r="H21" s="28">
        <f t="shared" ref="H21" si="24">IFERROR(G21/G25,"-")</f>
        <v>0.13246303522120959</v>
      </c>
      <c r="I21" s="80">
        <v>2436</v>
      </c>
      <c r="J21" s="28">
        <f t="shared" ref="J21" si="25">IFERROR(I21/D15,"-")</f>
        <v>0.1806987612194941</v>
      </c>
      <c r="K21" s="65">
        <f t="shared" si="13"/>
        <v>134011.26518883416</v>
      </c>
      <c r="L21" s="43"/>
      <c r="M21" s="43">
        <v>18</v>
      </c>
      <c r="N21" s="84" t="s">
        <v>62</v>
      </c>
      <c r="O21" s="75">
        <f t="shared" si="1"/>
        <v>0.13419972364190649</v>
      </c>
      <c r="P21" s="75">
        <f t="shared" si="2"/>
        <v>0.10390786618789465</v>
      </c>
      <c r="Q21" s="75">
        <f t="shared" si="3"/>
        <v>0.17420220973887882</v>
      </c>
      <c r="R21" s="75">
        <f t="shared" si="4"/>
        <v>9.2885182078190617E-2</v>
      </c>
      <c r="S21" s="75">
        <f t="shared" si="5"/>
        <v>7.6453870203109474E-3</v>
      </c>
      <c r="T21" s="75">
        <f t="shared" si="6"/>
        <v>3.5289443397679143E-2</v>
      </c>
      <c r="U21" s="75">
        <f t="shared" si="7"/>
        <v>0.13779886964526283</v>
      </c>
      <c r="V21" s="75">
        <f t="shared" si="8"/>
        <v>1.5284628409679786E-4</v>
      </c>
      <c r="W21" s="75">
        <f t="shared" si="9"/>
        <v>2.197490495681198E-2</v>
      </c>
      <c r="X21" s="75">
        <f t="shared" si="10"/>
        <v>0.29194356704896773</v>
      </c>
    </row>
    <row r="22" spans="2:24">
      <c r="B22" s="200"/>
      <c r="C22" s="200"/>
      <c r="D22" s="203"/>
      <c r="E22" s="15" t="s">
        <v>89</v>
      </c>
      <c r="F22" s="17" t="s">
        <v>90</v>
      </c>
      <c r="G22" s="169">
        <v>956350</v>
      </c>
      <c r="H22" s="28">
        <f t="shared" ref="H22" si="26">IFERROR(G22/G25,"-")</f>
        <v>3.8805472249622895E-4</v>
      </c>
      <c r="I22" s="80">
        <v>59</v>
      </c>
      <c r="J22" s="28">
        <f t="shared" ref="J22" si="27">IFERROR(I22/D15,"-")</f>
        <v>4.3765299310140199E-3</v>
      </c>
      <c r="K22" s="65">
        <f t="shared" si="13"/>
        <v>16209.322033898305</v>
      </c>
      <c r="L22" s="43"/>
      <c r="M22" s="43">
        <v>19</v>
      </c>
      <c r="N22" s="84" t="s">
        <v>116</v>
      </c>
      <c r="O22" s="75">
        <f t="shared" si="1"/>
        <v>0.15450911130547307</v>
      </c>
      <c r="P22" s="75">
        <f t="shared" si="2"/>
        <v>8.2543276787075695E-2</v>
      </c>
      <c r="Q22" s="75">
        <f t="shared" si="3"/>
        <v>0.18836254988269163</v>
      </c>
      <c r="R22" s="75">
        <f t="shared" si="4"/>
        <v>9.2742803365015961E-2</v>
      </c>
      <c r="S22" s="75">
        <f t="shared" si="5"/>
        <v>4.7157705584674834E-3</v>
      </c>
      <c r="T22" s="75">
        <f t="shared" si="6"/>
        <v>3.8545522947275507E-2</v>
      </c>
      <c r="U22" s="75">
        <f t="shared" si="7"/>
        <v>0.15040950809242093</v>
      </c>
      <c r="V22" s="75">
        <f t="shared" si="8"/>
        <v>7.8956116596342295E-4</v>
      </c>
      <c r="W22" s="75">
        <f t="shared" si="9"/>
        <v>2.520788176792832E-2</v>
      </c>
      <c r="X22" s="75">
        <f t="shared" si="10"/>
        <v>0.26217401412768798</v>
      </c>
    </row>
    <row r="23" spans="2:24">
      <c r="B23" s="200"/>
      <c r="C23" s="200"/>
      <c r="D23" s="203"/>
      <c r="E23" s="15" t="s">
        <v>91</v>
      </c>
      <c r="F23" s="17" t="s">
        <v>92</v>
      </c>
      <c r="G23" s="169">
        <v>68446847</v>
      </c>
      <c r="H23" s="28">
        <f t="shared" ref="H23" si="28">IFERROR(G23/G25,"-")</f>
        <v>2.7773432549094833E-2</v>
      </c>
      <c r="I23" s="80">
        <v>1533</v>
      </c>
      <c r="J23" s="28">
        <f t="shared" ref="J23" si="29">IFERROR(I23/D15,"-")</f>
        <v>0.1137155997329575</v>
      </c>
      <c r="K23" s="65">
        <f t="shared" si="13"/>
        <v>44648.954337899544</v>
      </c>
      <c r="L23" s="43"/>
      <c r="M23" s="43">
        <v>20</v>
      </c>
      <c r="N23" s="84" t="s">
        <v>117</v>
      </c>
      <c r="O23" s="75">
        <f t="shared" si="1"/>
        <v>0.15446094976006389</v>
      </c>
      <c r="P23" s="75">
        <f t="shared" si="2"/>
        <v>9.7479517050480469E-2</v>
      </c>
      <c r="Q23" s="75">
        <f t="shared" si="3"/>
        <v>0.16551257520917953</v>
      </c>
      <c r="R23" s="75">
        <f t="shared" si="4"/>
        <v>0.11128965157367493</v>
      </c>
      <c r="S23" s="75">
        <f t="shared" si="5"/>
        <v>1.1534118225546378E-2</v>
      </c>
      <c r="T23" s="75">
        <f t="shared" si="6"/>
        <v>4.1070776724906811E-2</v>
      </c>
      <c r="U23" s="75">
        <f t="shared" si="7"/>
        <v>0.15333503723043307</v>
      </c>
      <c r="V23" s="75">
        <f t="shared" si="8"/>
        <v>3.3777661641519745E-4</v>
      </c>
      <c r="W23" s="75">
        <f t="shared" si="9"/>
        <v>2.7800444221907368E-2</v>
      </c>
      <c r="X23" s="75">
        <f t="shared" si="10"/>
        <v>0.2371791533873924</v>
      </c>
    </row>
    <row r="24" spans="2:24">
      <c r="B24" s="200"/>
      <c r="C24" s="200"/>
      <c r="D24" s="203"/>
      <c r="E24" s="18" t="s">
        <v>93</v>
      </c>
      <c r="F24" s="19" t="s">
        <v>94</v>
      </c>
      <c r="G24" s="170">
        <v>666325343</v>
      </c>
      <c r="H24" s="29">
        <f t="shared" ref="H24" si="30">IFERROR(G24/G25,"-")</f>
        <v>0.27037245367289131</v>
      </c>
      <c r="I24" s="81">
        <v>1198</v>
      </c>
      <c r="J24" s="29">
        <f t="shared" ref="J24" si="31">IFERROR(I24/D15,"-")</f>
        <v>8.8865811141606701E-2</v>
      </c>
      <c r="K24" s="66">
        <f t="shared" si="13"/>
        <v>556198.11602671118</v>
      </c>
      <c r="L24" s="43"/>
      <c r="M24" s="43">
        <v>21</v>
      </c>
      <c r="N24" s="84" t="s">
        <v>118</v>
      </c>
      <c r="O24" s="75">
        <f t="shared" si="1"/>
        <v>0.14934598299983096</v>
      </c>
      <c r="P24" s="75">
        <f t="shared" si="2"/>
        <v>0.10080546731073323</v>
      </c>
      <c r="Q24" s="75">
        <f t="shared" si="3"/>
        <v>0.17433661759333804</v>
      </c>
      <c r="R24" s="75">
        <f t="shared" si="4"/>
        <v>9.5849725632126875E-2</v>
      </c>
      <c r="S24" s="75">
        <f t="shared" si="5"/>
        <v>1.0367658785637114E-2</v>
      </c>
      <c r="T24" s="75">
        <f t="shared" si="6"/>
        <v>3.1211741051522576E-2</v>
      </c>
      <c r="U24" s="75">
        <f t="shared" si="7"/>
        <v>0.15659701605795107</v>
      </c>
      <c r="V24" s="75">
        <f t="shared" si="8"/>
        <v>3.9572903546828303E-4</v>
      </c>
      <c r="W24" s="75">
        <f t="shared" si="9"/>
        <v>3.110046867548073E-2</v>
      </c>
      <c r="X24" s="75">
        <f t="shared" si="10"/>
        <v>0.24998959285791111</v>
      </c>
    </row>
    <row r="25" spans="2:24">
      <c r="B25" s="201"/>
      <c r="C25" s="201"/>
      <c r="D25" s="204"/>
      <c r="E25" s="20" t="s">
        <v>131</v>
      </c>
      <c r="F25" s="21"/>
      <c r="G25" s="77">
        <f>SUM(G15:G24)</f>
        <v>2464472005</v>
      </c>
      <c r="H25" s="30" t="s">
        <v>160</v>
      </c>
      <c r="I25" s="82">
        <v>10321</v>
      </c>
      <c r="J25" s="30">
        <f t="shared" ref="J25" si="32">IFERROR(I25/D15,"-")</f>
        <v>0.76559602403382543</v>
      </c>
      <c r="K25" s="67">
        <f t="shared" si="13"/>
        <v>238782.28902238156</v>
      </c>
      <c r="L25" s="43"/>
      <c r="M25" s="43">
        <v>22</v>
      </c>
      <c r="N25" s="84" t="s">
        <v>63</v>
      </c>
      <c r="O25" s="75">
        <f t="shared" si="1"/>
        <v>0.1425369497303228</v>
      </c>
      <c r="P25" s="75">
        <f t="shared" si="2"/>
        <v>8.3741453274770686E-2</v>
      </c>
      <c r="Q25" s="75">
        <f t="shared" si="3"/>
        <v>0.15307892319364244</v>
      </c>
      <c r="R25" s="75">
        <f t="shared" si="4"/>
        <v>8.9490494997305908E-2</v>
      </c>
      <c r="S25" s="75">
        <f t="shared" si="5"/>
        <v>4.3844726004301834E-3</v>
      </c>
      <c r="T25" s="75">
        <f t="shared" si="6"/>
        <v>4.4949595915090429E-2</v>
      </c>
      <c r="U25" s="75">
        <f t="shared" si="7"/>
        <v>0.21335003533992916</v>
      </c>
      <c r="V25" s="75">
        <f t="shared" si="8"/>
        <v>3.4913386675551076E-3</v>
      </c>
      <c r="W25" s="75">
        <f t="shared" si="9"/>
        <v>2.3308850491945574E-2</v>
      </c>
      <c r="X25" s="75">
        <f t="shared" si="10"/>
        <v>0.24166788578900772</v>
      </c>
    </row>
    <row r="26" spans="2:24">
      <c r="B26" s="199">
        <v>3</v>
      </c>
      <c r="C26" s="199" t="s">
        <v>105</v>
      </c>
      <c r="D26" s="202">
        <f>VLOOKUP(C26,市区町村別_生活習慣病の状況!$C$5:$D$78,2,FALSE)</f>
        <v>8488</v>
      </c>
      <c r="E26" s="13" t="s">
        <v>75</v>
      </c>
      <c r="F26" s="14" t="s">
        <v>76</v>
      </c>
      <c r="G26" s="167">
        <v>247637531</v>
      </c>
      <c r="H26" s="27">
        <f t="shared" ref="H26" si="33">IFERROR(G26/G36,"-")</f>
        <v>0.1550221187481344</v>
      </c>
      <c r="I26" s="168">
        <v>4223</v>
      </c>
      <c r="J26" s="27">
        <f t="shared" ref="J26" si="34">IFERROR(I26/D26,"-")</f>
        <v>0.49752591894439208</v>
      </c>
      <c r="K26" s="64">
        <f t="shared" si="0"/>
        <v>58640.192043570918</v>
      </c>
      <c r="L26" s="43"/>
      <c r="M26" s="43">
        <v>23</v>
      </c>
      <c r="N26" s="84" t="s">
        <v>119</v>
      </c>
      <c r="O26" s="75">
        <f t="shared" si="1"/>
        <v>0.1520362425968696</v>
      </c>
      <c r="P26" s="75">
        <f t="shared" si="2"/>
        <v>0.10523020790580934</v>
      </c>
      <c r="Q26" s="75">
        <f t="shared" si="3"/>
        <v>0.17339342279590006</v>
      </c>
      <c r="R26" s="75">
        <f t="shared" si="4"/>
        <v>9.9127844217371586E-2</v>
      </c>
      <c r="S26" s="75">
        <f t="shared" si="5"/>
        <v>1.0053435747557363E-2</v>
      </c>
      <c r="T26" s="75">
        <f t="shared" si="6"/>
        <v>2.7696268107281086E-2</v>
      </c>
      <c r="U26" s="75">
        <f t="shared" si="7"/>
        <v>0.12514735572782512</v>
      </c>
      <c r="V26" s="75">
        <f t="shared" si="8"/>
        <v>5.1754872366293031E-4</v>
      </c>
      <c r="W26" s="75">
        <f t="shared" si="9"/>
        <v>2.2977544754774804E-2</v>
      </c>
      <c r="X26" s="75">
        <f t="shared" si="10"/>
        <v>0.28382012942294815</v>
      </c>
    </row>
    <row r="27" spans="2:24">
      <c r="B27" s="200"/>
      <c r="C27" s="200"/>
      <c r="D27" s="203"/>
      <c r="E27" s="15" t="s">
        <v>77</v>
      </c>
      <c r="F27" s="16" t="s">
        <v>78</v>
      </c>
      <c r="G27" s="169">
        <v>150305861</v>
      </c>
      <c r="H27" s="28">
        <f t="shared" ref="H27" si="35">IFERROR(G27/G36,"-")</f>
        <v>9.4092090719813323E-2</v>
      </c>
      <c r="I27" s="80">
        <v>3653</v>
      </c>
      <c r="J27" s="28">
        <f t="shared" ref="J27" si="36">IFERROR(I27/D26,"-")</f>
        <v>0.43037229029217722</v>
      </c>
      <c r="K27" s="65">
        <f t="shared" si="0"/>
        <v>41145.869422392556</v>
      </c>
      <c r="L27" s="43"/>
      <c r="M27" s="43">
        <v>24</v>
      </c>
      <c r="N27" s="84" t="s">
        <v>120</v>
      </c>
      <c r="O27" s="75">
        <f t="shared" si="1"/>
        <v>0.15236011784591913</v>
      </c>
      <c r="P27" s="75">
        <f t="shared" si="2"/>
        <v>0.10271935780868149</v>
      </c>
      <c r="Q27" s="75">
        <f t="shared" si="3"/>
        <v>0.1601685532490992</v>
      </c>
      <c r="R27" s="75">
        <f t="shared" si="4"/>
        <v>9.7573251638755618E-2</v>
      </c>
      <c r="S27" s="75">
        <f t="shared" si="5"/>
        <v>4.6390729078629898E-3</v>
      </c>
      <c r="T27" s="75">
        <f t="shared" si="6"/>
        <v>4.4102569151352695E-2</v>
      </c>
      <c r="U27" s="75">
        <f t="shared" si="7"/>
        <v>0.16204034499806211</v>
      </c>
      <c r="V27" s="75">
        <f t="shared" si="8"/>
        <v>4.1745249731767463E-4</v>
      </c>
      <c r="W27" s="75">
        <f t="shared" si="9"/>
        <v>2.6714524960496776E-2</v>
      </c>
      <c r="X27" s="75">
        <f t="shared" si="10"/>
        <v>0.24926475494245232</v>
      </c>
    </row>
    <row r="28" spans="2:24">
      <c r="B28" s="200"/>
      <c r="C28" s="200"/>
      <c r="D28" s="203"/>
      <c r="E28" s="15" t="s">
        <v>79</v>
      </c>
      <c r="F28" s="17" t="s">
        <v>80</v>
      </c>
      <c r="G28" s="169">
        <v>262229719</v>
      </c>
      <c r="H28" s="28">
        <f t="shared" ref="H28" si="37">IFERROR(G28/G36,"-")</f>
        <v>0.1641568887961006</v>
      </c>
      <c r="I28" s="80">
        <v>5225</v>
      </c>
      <c r="J28" s="28">
        <f t="shared" ref="J28" si="38">IFERROR(I28/D26,"-")</f>
        <v>0.61557492931196989</v>
      </c>
      <c r="K28" s="65">
        <f t="shared" si="0"/>
        <v>50187.506028708136</v>
      </c>
      <c r="L28" s="43"/>
      <c r="M28" s="43">
        <v>25</v>
      </c>
      <c r="N28" s="84" t="s">
        <v>121</v>
      </c>
      <c r="O28" s="75">
        <f t="shared" si="1"/>
        <v>0.1517589291062825</v>
      </c>
      <c r="P28" s="75">
        <f t="shared" si="2"/>
        <v>9.6645815664315265E-2</v>
      </c>
      <c r="Q28" s="75">
        <f t="shared" si="3"/>
        <v>0.15940735887454885</v>
      </c>
      <c r="R28" s="75">
        <f t="shared" si="4"/>
        <v>0.10333810778948915</v>
      </c>
      <c r="S28" s="75">
        <f t="shared" si="5"/>
        <v>1.0635509542908459E-2</v>
      </c>
      <c r="T28" s="75">
        <f t="shared" si="6"/>
        <v>5.1886269172270641E-2</v>
      </c>
      <c r="U28" s="75">
        <f t="shared" si="7"/>
        <v>0.18000172741854828</v>
      </c>
      <c r="V28" s="75">
        <f t="shared" si="8"/>
        <v>1.3024522940320517E-4</v>
      </c>
      <c r="W28" s="75">
        <f t="shared" si="9"/>
        <v>2.5499582945149778E-2</v>
      </c>
      <c r="X28" s="75">
        <f t="shared" si="10"/>
        <v>0.22069645425708387</v>
      </c>
    </row>
    <row r="29" spans="2:24">
      <c r="B29" s="200"/>
      <c r="C29" s="200"/>
      <c r="D29" s="203"/>
      <c r="E29" s="15" t="s">
        <v>81</v>
      </c>
      <c r="F29" s="17" t="s">
        <v>82</v>
      </c>
      <c r="G29" s="169">
        <v>174972995</v>
      </c>
      <c r="H29" s="28">
        <f t="shared" ref="H29" si="39">IFERROR(G29/G36,"-")</f>
        <v>0.10953381863836596</v>
      </c>
      <c r="I29" s="80">
        <v>2294</v>
      </c>
      <c r="J29" s="28">
        <f t="shared" ref="J29" si="40">IFERROR(I29/D26,"-")</f>
        <v>0.27026390197926486</v>
      </c>
      <c r="K29" s="65">
        <f t="shared" si="0"/>
        <v>76274.191368788146</v>
      </c>
      <c r="L29" s="43"/>
      <c r="M29" s="43">
        <v>26</v>
      </c>
      <c r="N29" s="84" t="s">
        <v>35</v>
      </c>
      <c r="O29" s="75">
        <f t="shared" si="1"/>
        <v>0.14659330445568425</v>
      </c>
      <c r="P29" s="75">
        <f t="shared" si="2"/>
        <v>9.048545994498787E-2</v>
      </c>
      <c r="Q29" s="75">
        <f t="shared" si="3"/>
        <v>0.16712779518996093</v>
      </c>
      <c r="R29" s="75">
        <f t="shared" si="4"/>
        <v>0.10069871534309059</v>
      </c>
      <c r="S29" s="75">
        <f t="shared" si="5"/>
        <v>1.0501393041485275E-2</v>
      </c>
      <c r="T29" s="75">
        <f t="shared" si="6"/>
        <v>4.5620472395206578E-2</v>
      </c>
      <c r="U29" s="75">
        <f t="shared" si="7"/>
        <v>0.17788783691580784</v>
      </c>
      <c r="V29" s="75">
        <f t="shared" si="8"/>
        <v>5.6524969073106011E-4</v>
      </c>
      <c r="W29" s="75">
        <f t="shared" si="9"/>
        <v>2.0554028094455338E-2</v>
      </c>
      <c r="X29" s="75">
        <f t="shared" si="10"/>
        <v>0.23996574492859027</v>
      </c>
    </row>
    <row r="30" spans="2:24">
      <c r="B30" s="200"/>
      <c r="C30" s="200"/>
      <c r="D30" s="203"/>
      <c r="E30" s="15" t="s">
        <v>83</v>
      </c>
      <c r="F30" s="17" t="s">
        <v>84</v>
      </c>
      <c r="G30" s="169">
        <v>7854782</v>
      </c>
      <c r="H30" s="28">
        <f t="shared" ref="H30" si="41">IFERROR(G30/G36,"-")</f>
        <v>4.9171260229722959E-3</v>
      </c>
      <c r="I30" s="80">
        <v>33</v>
      </c>
      <c r="J30" s="28">
        <f t="shared" ref="J30" si="42">IFERROR(I30/D26,"-")</f>
        <v>3.8878416588124412E-3</v>
      </c>
      <c r="K30" s="65">
        <f t="shared" si="0"/>
        <v>238023.69696969696</v>
      </c>
      <c r="L30" s="43"/>
      <c r="M30" s="43">
        <v>27</v>
      </c>
      <c r="N30" s="84" t="s">
        <v>36</v>
      </c>
      <c r="O30" s="75">
        <f t="shared" si="1"/>
        <v>0.14282340775804228</v>
      </c>
      <c r="P30" s="75">
        <f t="shared" si="2"/>
        <v>8.9999037080799149E-2</v>
      </c>
      <c r="Q30" s="75">
        <f t="shared" si="3"/>
        <v>0.16335209150293017</v>
      </c>
      <c r="R30" s="75">
        <f t="shared" si="4"/>
        <v>0.10163719348694908</v>
      </c>
      <c r="S30" s="75">
        <f t="shared" si="5"/>
        <v>9.5351808257175923E-3</v>
      </c>
      <c r="T30" s="75">
        <f t="shared" si="6"/>
        <v>4.5757966044244772E-2</v>
      </c>
      <c r="U30" s="75">
        <f t="shared" si="7"/>
        <v>0.18791129501496595</v>
      </c>
      <c r="V30" s="75">
        <f t="shared" si="8"/>
        <v>2.9774696121240068E-4</v>
      </c>
      <c r="W30" s="75">
        <f t="shared" si="9"/>
        <v>2.2321451335027147E-2</v>
      </c>
      <c r="X30" s="75">
        <f t="shared" si="10"/>
        <v>0.23636462999011143</v>
      </c>
    </row>
    <row r="31" spans="2:24">
      <c r="B31" s="200"/>
      <c r="C31" s="200"/>
      <c r="D31" s="203"/>
      <c r="E31" s="15" t="s">
        <v>85</v>
      </c>
      <c r="F31" s="17" t="s">
        <v>86</v>
      </c>
      <c r="G31" s="169">
        <v>31792579</v>
      </c>
      <c r="H31" s="28">
        <f t="shared" ref="H31" si="43">IFERROR(G31/G36,"-")</f>
        <v>1.9902285962653393E-2</v>
      </c>
      <c r="I31" s="80">
        <v>296</v>
      </c>
      <c r="J31" s="28">
        <f t="shared" ref="J31" si="44">IFERROR(I31/D26,"-")</f>
        <v>3.4872761545711596E-2</v>
      </c>
      <c r="K31" s="65">
        <f t="shared" si="0"/>
        <v>107407.36148648648</v>
      </c>
      <c r="L31" s="43"/>
      <c r="M31" s="43">
        <v>28</v>
      </c>
      <c r="N31" s="84" t="s">
        <v>37</v>
      </c>
      <c r="O31" s="75">
        <f t="shared" si="1"/>
        <v>0.15038284223008311</v>
      </c>
      <c r="P31" s="75">
        <f t="shared" si="2"/>
        <v>8.7792386517205015E-2</v>
      </c>
      <c r="Q31" s="75">
        <f t="shared" si="3"/>
        <v>0.16507377259858966</v>
      </c>
      <c r="R31" s="75">
        <f t="shared" si="4"/>
        <v>9.4512431652528386E-2</v>
      </c>
      <c r="S31" s="75">
        <f t="shared" si="5"/>
        <v>1.1210168757752558E-2</v>
      </c>
      <c r="T31" s="75">
        <f t="shared" si="6"/>
        <v>4.2136105157731266E-2</v>
      </c>
      <c r="U31" s="75">
        <f t="shared" si="7"/>
        <v>0.17491767660369356</v>
      </c>
      <c r="V31" s="75">
        <f t="shared" si="8"/>
        <v>2.9071167285731639E-4</v>
      </c>
      <c r="W31" s="75">
        <f t="shared" si="9"/>
        <v>1.6624790444584082E-2</v>
      </c>
      <c r="X31" s="75">
        <f t="shared" si="10"/>
        <v>0.25705911436497508</v>
      </c>
    </row>
    <row r="32" spans="2:24">
      <c r="B32" s="200"/>
      <c r="C32" s="200"/>
      <c r="D32" s="203"/>
      <c r="E32" s="15" t="s">
        <v>87</v>
      </c>
      <c r="F32" s="17" t="s">
        <v>88</v>
      </c>
      <c r="G32" s="169">
        <v>275072758</v>
      </c>
      <c r="H32" s="28">
        <f t="shared" ref="H32" si="45">IFERROR(G32/G36,"-")</f>
        <v>0.17219668433478622</v>
      </c>
      <c r="I32" s="80">
        <v>1629</v>
      </c>
      <c r="J32" s="28">
        <f t="shared" ref="J32" si="46">IFERROR(I32/D26,"-")</f>
        <v>0.19191800188501415</v>
      </c>
      <c r="K32" s="65">
        <f t="shared" si="0"/>
        <v>168859.88827501534</v>
      </c>
      <c r="L32" s="43"/>
      <c r="M32" s="43">
        <v>29</v>
      </c>
      <c r="N32" s="84" t="s">
        <v>38</v>
      </c>
      <c r="O32" s="75">
        <f t="shared" si="1"/>
        <v>0.15378748954093738</v>
      </c>
      <c r="P32" s="75">
        <f t="shared" si="2"/>
        <v>9.0787180264920442E-2</v>
      </c>
      <c r="Q32" s="75">
        <f t="shared" si="3"/>
        <v>0.1743584228262719</v>
      </c>
      <c r="R32" s="75">
        <f t="shared" si="4"/>
        <v>0.102058921680513</v>
      </c>
      <c r="S32" s="75">
        <f t="shared" si="5"/>
        <v>1.0394111018244846E-2</v>
      </c>
      <c r="T32" s="75">
        <f t="shared" si="6"/>
        <v>4.3917559005711447E-2</v>
      </c>
      <c r="U32" s="75">
        <f t="shared" si="7"/>
        <v>0.16903300039227653</v>
      </c>
      <c r="V32" s="75">
        <f t="shared" si="8"/>
        <v>1.2850087558595577E-4</v>
      </c>
      <c r="W32" s="75">
        <f t="shared" si="9"/>
        <v>1.9010782615871798E-2</v>
      </c>
      <c r="X32" s="75">
        <f t="shared" si="10"/>
        <v>0.23652403177966669</v>
      </c>
    </row>
    <row r="33" spans="2:24">
      <c r="B33" s="200"/>
      <c r="C33" s="200"/>
      <c r="D33" s="203"/>
      <c r="E33" s="15" t="s">
        <v>89</v>
      </c>
      <c r="F33" s="17" t="s">
        <v>90</v>
      </c>
      <c r="G33" s="169">
        <v>1815761</v>
      </c>
      <c r="H33" s="28">
        <f t="shared" ref="H33" si="47">IFERROR(G33/G36,"-")</f>
        <v>1.1366738968182947E-3</v>
      </c>
      <c r="I33" s="80">
        <v>36</v>
      </c>
      <c r="J33" s="28">
        <f t="shared" ref="J33" si="48">IFERROR(I33/D26,"-")</f>
        <v>4.2412818096135719E-3</v>
      </c>
      <c r="K33" s="65">
        <f t="shared" si="0"/>
        <v>50437.805555555555</v>
      </c>
      <c r="L33" s="43"/>
      <c r="M33" s="43">
        <v>30</v>
      </c>
      <c r="N33" s="84" t="s">
        <v>39</v>
      </c>
      <c r="O33" s="75">
        <f t="shared" si="1"/>
        <v>0.14807685902901879</v>
      </c>
      <c r="P33" s="75">
        <f t="shared" si="2"/>
        <v>9.116133590291027E-2</v>
      </c>
      <c r="Q33" s="75">
        <f t="shared" si="3"/>
        <v>0.17540241141905683</v>
      </c>
      <c r="R33" s="75">
        <f t="shared" si="4"/>
        <v>0.10313487238660078</v>
      </c>
      <c r="S33" s="75">
        <f t="shared" si="5"/>
        <v>1.4335265634062941E-2</v>
      </c>
      <c r="T33" s="75">
        <f t="shared" si="6"/>
        <v>4.966530905379659E-2</v>
      </c>
      <c r="U33" s="75">
        <f t="shared" si="7"/>
        <v>0.19851792528689408</v>
      </c>
      <c r="V33" s="75">
        <f t="shared" si="8"/>
        <v>5.9218640475003467E-4</v>
      </c>
      <c r="W33" s="75">
        <f t="shared" si="9"/>
        <v>1.8402076192005623E-2</v>
      </c>
      <c r="X33" s="75">
        <f t="shared" si="10"/>
        <v>0.20071175869090405</v>
      </c>
    </row>
    <row r="34" spans="2:24">
      <c r="B34" s="200"/>
      <c r="C34" s="200"/>
      <c r="D34" s="203"/>
      <c r="E34" s="15" t="s">
        <v>91</v>
      </c>
      <c r="F34" s="17" t="s">
        <v>92</v>
      </c>
      <c r="G34" s="169">
        <v>36987843</v>
      </c>
      <c r="H34" s="28">
        <f t="shared" ref="H34" si="49">IFERROR(G34/G36,"-")</f>
        <v>2.3154542716642381E-2</v>
      </c>
      <c r="I34" s="80">
        <v>1079</v>
      </c>
      <c r="J34" s="28">
        <f t="shared" ref="J34" si="50">IFERROR(I34/D26,"-")</f>
        <v>0.12712064090480679</v>
      </c>
      <c r="K34" s="65">
        <f t="shared" si="0"/>
        <v>34279.743280815572</v>
      </c>
      <c r="L34" s="43"/>
      <c r="M34" s="43">
        <v>31</v>
      </c>
      <c r="N34" s="84" t="s">
        <v>40</v>
      </c>
      <c r="O34" s="75">
        <f t="shared" si="1"/>
        <v>0.14634215158653546</v>
      </c>
      <c r="P34" s="75">
        <f t="shared" si="2"/>
        <v>9.2926512594457208E-2</v>
      </c>
      <c r="Q34" s="75">
        <f t="shared" si="3"/>
        <v>0.15402596312630704</v>
      </c>
      <c r="R34" s="75">
        <f t="shared" si="4"/>
        <v>0.10505538296677107</v>
      </c>
      <c r="S34" s="75">
        <f t="shared" si="5"/>
        <v>9.5171698079908988E-3</v>
      </c>
      <c r="T34" s="75">
        <f t="shared" si="6"/>
        <v>4.4788039433017193E-2</v>
      </c>
      <c r="U34" s="75">
        <f t="shared" si="7"/>
        <v>0.17821233577297771</v>
      </c>
      <c r="V34" s="75">
        <f t="shared" si="8"/>
        <v>1.0556758040090057E-4</v>
      </c>
      <c r="W34" s="75">
        <f t="shared" si="9"/>
        <v>3.1564218348210674E-2</v>
      </c>
      <c r="X34" s="75">
        <f t="shared" si="10"/>
        <v>0.23746265878333186</v>
      </c>
    </row>
    <row r="35" spans="2:24">
      <c r="B35" s="200"/>
      <c r="C35" s="200"/>
      <c r="D35" s="203"/>
      <c r="E35" s="18" t="s">
        <v>93</v>
      </c>
      <c r="F35" s="19" t="s">
        <v>94</v>
      </c>
      <c r="G35" s="170">
        <v>408763705</v>
      </c>
      <c r="H35" s="29">
        <f t="shared" ref="H35" si="51">IFERROR(G35/G36,"-")</f>
        <v>0.25588777016371311</v>
      </c>
      <c r="I35" s="81">
        <v>725</v>
      </c>
      <c r="J35" s="29">
        <f t="shared" ref="J35" si="52">IFERROR(I35/D26,"-")</f>
        <v>8.5414703110273327E-2</v>
      </c>
      <c r="K35" s="66">
        <f t="shared" si="0"/>
        <v>563812.0068965517</v>
      </c>
      <c r="L35" s="43"/>
      <c r="M35" s="43">
        <v>32</v>
      </c>
      <c r="N35" s="84" t="s">
        <v>41</v>
      </c>
      <c r="O35" s="75">
        <f t="shared" si="1"/>
        <v>0.13994512314208801</v>
      </c>
      <c r="P35" s="75">
        <f t="shared" si="2"/>
        <v>9.0848816391968276E-2</v>
      </c>
      <c r="Q35" s="75">
        <f t="shared" si="3"/>
        <v>0.1751299383496859</v>
      </c>
      <c r="R35" s="75">
        <f t="shared" si="4"/>
        <v>9.3606427227288458E-2</v>
      </c>
      <c r="S35" s="75">
        <f t="shared" si="5"/>
        <v>8.5366475588755774E-3</v>
      </c>
      <c r="T35" s="75">
        <f t="shared" si="6"/>
        <v>4.7938395821298108E-2</v>
      </c>
      <c r="U35" s="75">
        <f t="shared" si="7"/>
        <v>0.16464871919628446</v>
      </c>
      <c r="V35" s="75">
        <f t="shared" si="8"/>
        <v>1.0475545331696998E-3</v>
      </c>
      <c r="W35" s="75">
        <f t="shared" si="9"/>
        <v>1.4674585875198256E-2</v>
      </c>
      <c r="X35" s="75">
        <f t="shared" si="10"/>
        <v>0.26362379190414326</v>
      </c>
    </row>
    <row r="36" spans="2:24">
      <c r="B36" s="201"/>
      <c r="C36" s="201"/>
      <c r="D36" s="204"/>
      <c r="E36" s="20" t="s">
        <v>131</v>
      </c>
      <c r="F36" s="21"/>
      <c r="G36" s="77">
        <f>SUM(G26:G35)</f>
        <v>1597433534</v>
      </c>
      <c r="H36" s="30" t="s">
        <v>160</v>
      </c>
      <c r="I36" s="82">
        <v>6706</v>
      </c>
      <c r="J36" s="30">
        <f t="shared" ref="J36" si="53">IFERROR(I36/D26,"-")</f>
        <v>0.79005655042412815</v>
      </c>
      <c r="K36" s="67">
        <f t="shared" si="0"/>
        <v>238209.59349835967</v>
      </c>
      <c r="L36" s="43"/>
      <c r="M36" s="43">
        <v>33</v>
      </c>
      <c r="N36" s="84" t="s">
        <v>42</v>
      </c>
      <c r="O36" s="75">
        <f t="shared" si="1"/>
        <v>0.15173307681752193</v>
      </c>
      <c r="P36" s="75">
        <f t="shared" si="2"/>
        <v>8.6178221394852594E-2</v>
      </c>
      <c r="Q36" s="75">
        <f t="shared" si="3"/>
        <v>0.1674908202378706</v>
      </c>
      <c r="R36" s="75">
        <f t="shared" si="4"/>
        <v>0.11031742656105012</v>
      </c>
      <c r="S36" s="75">
        <f t="shared" si="5"/>
        <v>1.112607441243554E-2</v>
      </c>
      <c r="T36" s="75">
        <f t="shared" si="6"/>
        <v>4.1771991499797344E-2</v>
      </c>
      <c r="U36" s="75">
        <f t="shared" si="7"/>
        <v>0.15597271344164049</v>
      </c>
      <c r="V36" s="75">
        <f t="shared" si="8"/>
        <v>3.0696022419628923E-3</v>
      </c>
      <c r="W36" s="75">
        <f t="shared" si="9"/>
        <v>1.2966543285082045E-2</v>
      </c>
      <c r="X36" s="75">
        <f t="shared" si="10"/>
        <v>0.25937353010778647</v>
      </c>
    </row>
    <row r="37" spans="2:24">
      <c r="B37" s="199">
        <v>4</v>
      </c>
      <c r="C37" s="199" t="s">
        <v>106</v>
      </c>
      <c r="D37" s="202">
        <f>VLOOKUP(C37,市区町村別_生活習慣病の状況!$C$5:$D$78,2,FALSE)</f>
        <v>9819</v>
      </c>
      <c r="E37" s="13" t="s">
        <v>75</v>
      </c>
      <c r="F37" s="14" t="s">
        <v>76</v>
      </c>
      <c r="G37" s="167">
        <v>324460580</v>
      </c>
      <c r="H37" s="27">
        <f t="shared" ref="H37" si="54">IFERROR(G37/G47,"-")</f>
        <v>0.16229592141569701</v>
      </c>
      <c r="I37" s="168">
        <v>4819</v>
      </c>
      <c r="J37" s="27">
        <f t="shared" ref="J37" si="55">IFERROR(I37/D37,"-")</f>
        <v>0.49078317547611772</v>
      </c>
      <c r="K37" s="64">
        <f t="shared" si="0"/>
        <v>67329.44179290309</v>
      </c>
      <c r="L37" s="43"/>
      <c r="M37" s="43">
        <v>34</v>
      </c>
      <c r="N37" s="84" t="s">
        <v>44</v>
      </c>
      <c r="O37" s="75">
        <f t="shared" si="1"/>
        <v>0.12526015611395738</v>
      </c>
      <c r="P37" s="75">
        <f t="shared" si="2"/>
        <v>8.162435550787471E-2</v>
      </c>
      <c r="Q37" s="75">
        <f t="shared" si="3"/>
        <v>0.16703686562390746</v>
      </c>
      <c r="R37" s="75">
        <f t="shared" si="4"/>
        <v>0.10864985989141096</v>
      </c>
      <c r="S37" s="75">
        <f t="shared" si="5"/>
        <v>1.2141883582220712E-2</v>
      </c>
      <c r="T37" s="75">
        <f t="shared" si="6"/>
        <v>4.5728267535587938E-2</v>
      </c>
      <c r="U37" s="75">
        <f t="shared" si="7"/>
        <v>0.20639952478341025</v>
      </c>
      <c r="V37" s="75">
        <f t="shared" si="8"/>
        <v>2.5218707673940245E-4</v>
      </c>
      <c r="W37" s="75">
        <f t="shared" si="9"/>
        <v>2.3868736360726901E-2</v>
      </c>
      <c r="X37" s="75">
        <f t="shared" si="10"/>
        <v>0.22903816352416428</v>
      </c>
    </row>
    <row r="38" spans="2:24">
      <c r="B38" s="200"/>
      <c r="C38" s="200"/>
      <c r="D38" s="203"/>
      <c r="E38" s="15" t="s">
        <v>77</v>
      </c>
      <c r="F38" s="16" t="s">
        <v>78</v>
      </c>
      <c r="G38" s="169">
        <v>170737984</v>
      </c>
      <c r="H38" s="28">
        <f t="shared" ref="H38" si="56">IFERROR(G38/G47,"-")</f>
        <v>8.5403528631855782E-2</v>
      </c>
      <c r="I38" s="80">
        <v>4203</v>
      </c>
      <c r="J38" s="28">
        <f t="shared" ref="J38" si="57">IFERROR(I38/D37,"-")</f>
        <v>0.42804766269477545</v>
      </c>
      <c r="K38" s="65">
        <f t="shared" si="0"/>
        <v>40622.884606233645</v>
      </c>
      <c r="L38" s="43"/>
      <c r="M38" s="43">
        <v>35</v>
      </c>
      <c r="N38" s="84" t="s">
        <v>1</v>
      </c>
      <c r="O38" s="75">
        <f t="shared" si="1"/>
        <v>0.15345638046147689</v>
      </c>
      <c r="P38" s="75">
        <f t="shared" si="2"/>
        <v>0.1028015459593495</v>
      </c>
      <c r="Q38" s="75">
        <f t="shared" si="3"/>
        <v>0.18123705340478113</v>
      </c>
      <c r="R38" s="75">
        <f t="shared" si="4"/>
        <v>0.10264999429849256</v>
      </c>
      <c r="S38" s="75">
        <f t="shared" si="5"/>
        <v>1.127836608358275E-2</v>
      </c>
      <c r="T38" s="75">
        <f t="shared" si="6"/>
        <v>5.4430073813300471E-2</v>
      </c>
      <c r="U38" s="75">
        <f t="shared" si="7"/>
        <v>0.1823438768634757</v>
      </c>
      <c r="V38" s="75">
        <f t="shared" si="8"/>
        <v>1.2392621281357815E-4</v>
      </c>
      <c r="W38" s="75">
        <f t="shared" si="9"/>
        <v>1.9243935170547812E-2</v>
      </c>
      <c r="X38" s="75">
        <f t="shared" si="10"/>
        <v>0.19243484773217961</v>
      </c>
    </row>
    <row r="39" spans="2:24">
      <c r="B39" s="200"/>
      <c r="C39" s="200"/>
      <c r="D39" s="203"/>
      <c r="E39" s="15" t="s">
        <v>79</v>
      </c>
      <c r="F39" s="17" t="s">
        <v>80</v>
      </c>
      <c r="G39" s="169">
        <v>344427139</v>
      </c>
      <c r="H39" s="28">
        <f t="shared" ref="H39" si="58">IFERROR(G39/G47,"-")</f>
        <v>0.17228323972230264</v>
      </c>
      <c r="I39" s="80">
        <v>6532</v>
      </c>
      <c r="J39" s="28">
        <f t="shared" ref="J39" si="59">IFERROR(I39/D37,"-")</f>
        <v>0.66524085955799983</v>
      </c>
      <c r="K39" s="65">
        <f t="shared" si="0"/>
        <v>52729.200704225354</v>
      </c>
      <c r="L39" s="43"/>
      <c r="M39" s="43">
        <v>36</v>
      </c>
      <c r="N39" s="84" t="s">
        <v>2</v>
      </c>
      <c r="O39" s="75">
        <f t="shared" si="1"/>
        <v>0.14469520315053519</v>
      </c>
      <c r="P39" s="75">
        <f t="shared" si="2"/>
        <v>9.7790236698108463E-2</v>
      </c>
      <c r="Q39" s="75">
        <f t="shared" si="3"/>
        <v>0.1708808247652619</v>
      </c>
      <c r="R39" s="75">
        <f t="shared" si="4"/>
        <v>0.11121843771769677</v>
      </c>
      <c r="S39" s="75">
        <f t="shared" si="5"/>
        <v>2.3539523934766528E-2</v>
      </c>
      <c r="T39" s="75">
        <f t="shared" si="6"/>
        <v>4.9738207740931337E-2</v>
      </c>
      <c r="U39" s="75">
        <f t="shared" si="7"/>
        <v>0.16946573699621592</v>
      </c>
      <c r="V39" s="75">
        <f t="shared" si="8"/>
        <v>9.9877776621474634E-4</v>
      </c>
      <c r="W39" s="75">
        <f t="shared" si="9"/>
        <v>1.7715882328240139E-2</v>
      </c>
      <c r="X39" s="75">
        <f t="shared" si="10"/>
        <v>0.21395716890202904</v>
      </c>
    </row>
    <row r="40" spans="2:24">
      <c r="B40" s="200"/>
      <c r="C40" s="200"/>
      <c r="D40" s="203"/>
      <c r="E40" s="15" t="s">
        <v>81</v>
      </c>
      <c r="F40" s="17" t="s">
        <v>82</v>
      </c>
      <c r="G40" s="169">
        <v>241702700</v>
      </c>
      <c r="H40" s="28">
        <f t="shared" ref="H40" si="60">IFERROR(G40/G47,"-")</f>
        <v>0.12090024127171871</v>
      </c>
      <c r="I40" s="80">
        <v>2854</v>
      </c>
      <c r="J40" s="28">
        <f t="shared" ref="J40" si="61">IFERROR(I40/D37,"-")</f>
        <v>0.290660963438232</v>
      </c>
      <c r="K40" s="65">
        <f t="shared" si="0"/>
        <v>84689.103013314641</v>
      </c>
      <c r="L40" s="43"/>
      <c r="M40" s="43">
        <v>37</v>
      </c>
      <c r="N40" s="84" t="s">
        <v>3</v>
      </c>
      <c r="O40" s="75">
        <f t="shared" si="1"/>
        <v>0.16075079089527428</v>
      </c>
      <c r="P40" s="75">
        <f t="shared" si="2"/>
        <v>0.10867422722649152</v>
      </c>
      <c r="Q40" s="75">
        <f t="shared" si="3"/>
        <v>0.18014655780384481</v>
      </c>
      <c r="R40" s="75">
        <f t="shared" si="4"/>
        <v>0.11016968104632528</v>
      </c>
      <c r="S40" s="75">
        <f t="shared" si="5"/>
        <v>1.0337842412342048E-2</v>
      </c>
      <c r="T40" s="75">
        <f t="shared" si="6"/>
        <v>4.2665888607840548E-2</v>
      </c>
      <c r="U40" s="75">
        <f t="shared" si="7"/>
        <v>0.14384246391197783</v>
      </c>
      <c r="V40" s="75">
        <f t="shared" si="8"/>
        <v>4.6306725406899577E-4</v>
      </c>
      <c r="W40" s="75">
        <f t="shared" si="9"/>
        <v>1.7183158217357171E-2</v>
      </c>
      <c r="X40" s="75">
        <f t="shared" si="10"/>
        <v>0.22576632262447752</v>
      </c>
    </row>
    <row r="41" spans="2:24">
      <c r="B41" s="200"/>
      <c r="C41" s="200"/>
      <c r="D41" s="203"/>
      <c r="E41" s="15" t="s">
        <v>83</v>
      </c>
      <c r="F41" s="17" t="s">
        <v>84</v>
      </c>
      <c r="G41" s="169">
        <v>26339356</v>
      </c>
      <c r="H41" s="28">
        <f t="shared" ref="H41" si="62">IFERROR(G41/G47,"-")</f>
        <v>1.3175005886743061E-2</v>
      </c>
      <c r="I41" s="80">
        <v>38</v>
      </c>
      <c r="J41" s="28">
        <f t="shared" ref="J41" si="63">IFERROR(I41/D37,"-")</f>
        <v>3.8700478663815053E-3</v>
      </c>
      <c r="K41" s="65">
        <f t="shared" si="0"/>
        <v>693140.94736842101</v>
      </c>
      <c r="L41" s="43"/>
      <c r="M41" s="43">
        <v>38</v>
      </c>
      <c r="N41" s="85" t="s">
        <v>45</v>
      </c>
      <c r="O41" s="75">
        <f t="shared" si="1"/>
        <v>0.15733428888968115</v>
      </c>
      <c r="P41" s="75">
        <f t="shared" si="2"/>
        <v>9.6509265865013211E-2</v>
      </c>
      <c r="Q41" s="75">
        <f t="shared" si="3"/>
        <v>0.18376506678113219</v>
      </c>
      <c r="R41" s="75">
        <f t="shared" si="4"/>
        <v>9.544650749166525E-2</v>
      </c>
      <c r="S41" s="75">
        <f t="shared" si="5"/>
        <v>2.1271275700692479E-2</v>
      </c>
      <c r="T41" s="75">
        <f t="shared" si="6"/>
        <v>4.9024752608195804E-2</v>
      </c>
      <c r="U41" s="75">
        <f t="shared" si="7"/>
        <v>0.18052873758168567</v>
      </c>
      <c r="V41" s="75">
        <f t="shared" si="8"/>
        <v>5.5623897140587688E-4</v>
      </c>
      <c r="W41" s="75">
        <f t="shared" si="9"/>
        <v>2.4714289993178144E-2</v>
      </c>
      <c r="X41" s="75">
        <f t="shared" si="10"/>
        <v>0.19084957611735021</v>
      </c>
    </row>
    <row r="42" spans="2:24">
      <c r="B42" s="200"/>
      <c r="C42" s="200"/>
      <c r="D42" s="203"/>
      <c r="E42" s="15" t="s">
        <v>85</v>
      </c>
      <c r="F42" s="17" t="s">
        <v>86</v>
      </c>
      <c r="G42" s="169">
        <v>44223619</v>
      </c>
      <c r="H42" s="28">
        <f t="shared" ref="H42" si="64">IFERROR(G42/G47,"-")</f>
        <v>2.2120754989532861E-2</v>
      </c>
      <c r="I42" s="80">
        <v>329</v>
      </c>
      <c r="J42" s="28">
        <f t="shared" ref="J42" si="65">IFERROR(I42/D37,"-")</f>
        <v>3.3506467053671454E-2</v>
      </c>
      <c r="K42" s="65">
        <f t="shared" si="0"/>
        <v>134418.29483282674</v>
      </c>
      <c r="L42" s="43"/>
      <c r="M42" s="43">
        <v>39</v>
      </c>
      <c r="N42" s="85" t="s">
        <v>8</v>
      </c>
      <c r="O42" s="75">
        <f t="shared" si="1"/>
        <v>0.16860863832410811</v>
      </c>
      <c r="P42" s="75">
        <f t="shared" si="2"/>
        <v>0.10113778388860846</v>
      </c>
      <c r="Q42" s="75">
        <f t="shared" si="3"/>
        <v>0.17498256336549806</v>
      </c>
      <c r="R42" s="75">
        <f t="shared" si="4"/>
        <v>0.10920114377141973</v>
      </c>
      <c r="S42" s="75">
        <f t="shared" si="5"/>
        <v>8.6880497213802036E-3</v>
      </c>
      <c r="T42" s="75">
        <f t="shared" si="6"/>
        <v>4.0220245508601371E-2</v>
      </c>
      <c r="U42" s="75">
        <f t="shared" si="7"/>
        <v>0.16278569941102608</v>
      </c>
      <c r="V42" s="75">
        <f t="shared" si="8"/>
        <v>2.2638664795361722E-4</v>
      </c>
      <c r="W42" s="75">
        <f t="shared" si="9"/>
        <v>2.1045145280937816E-2</v>
      </c>
      <c r="X42" s="75">
        <f t="shared" si="10"/>
        <v>0.21310434408046655</v>
      </c>
    </row>
    <row r="43" spans="2:24">
      <c r="B43" s="200"/>
      <c r="C43" s="200"/>
      <c r="D43" s="203"/>
      <c r="E43" s="15" t="s">
        <v>87</v>
      </c>
      <c r="F43" s="17" t="s">
        <v>88</v>
      </c>
      <c r="G43" s="169">
        <v>411006931</v>
      </c>
      <c r="H43" s="28">
        <f t="shared" ref="H43" si="66">IFERROR(G43/G47,"-")</f>
        <v>0.20558660338609641</v>
      </c>
      <c r="I43" s="80">
        <v>2137</v>
      </c>
      <c r="J43" s="28">
        <f t="shared" ref="J43" si="67">IFERROR(I43/D37,"-")</f>
        <v>0.21763927080150727</v>
      </c>
      <c r="K43" s="65">
        <f t="shared" si="0"/>
        <v>192328.933551708</v>
      </c>
      <c r="L43" s="43"/>
      <c r="M43" s="43">
        <v>40</v>
      </c>
      <c r="N43" s="85" t="s">
        <v>46</v>
      </c>
      <c r="O43" s="75">
        <f t="shared" si="1"/>
        <v>0.14688009518132311</v>
      </c>
      <c r="P43" s="75">
        <f t="shared" si="2"/>
        <v>8.9177079814902999E-2</v>
      </c>
      <c r="Q43" s="75">
        <f t="shared" si="3"/>
        <v>0.18875236127482628</v>
      </c>
      <c r="R43" s="75">
        <f t="shared" si="4"/>
        <v>9.2414913241137708E-2</v>
      </c>
      <c r="S43" s="75">
        <f t="shared" si="5"/>
        <v>1.1275537001864353E-2</v>
      </c>
      <c r="T43" s="75">
        <f t="shared" si="6"/>
        <v>3.7515811079821798E-2</v>
      </c>
      <c r="U43" s="75">
        <f t="shared" si="7"/>
        <v>0.1745679717590338</v>
      </c>
      <c r="V43" s="75">
        <f t="shared" si="8"/>
        <v>5.1671276109140714E-4</v>
      </c>
      <c r="W43" s="75">
        <f t="shared" si="9"/>
        <v>3.3878930063181545E-2</v>
      </c>
      <c r="X43" s="75">
        <f t="shared" si="10"/>
        <v>0.225020587822817</v>
      </c>
    </row>
    <row r="44" spans="2:24" ht="13.5" customHeight="1">
      <c r="B44" s="200"/>
      <c r="C44" s="200"/>
      <c r="D44" s="203"/>
      <c r="E44" s="15" t="s">
        <v>89</v>
      </c>
      <c r="F44" s="17" t="s">
        <v>90</v>
      </c>
      <c r="G44" s="169">
        <v>4879225</v>
      </c>
      <c r="H44" s="28">
        <f t="shared" ref="H44" si="68">IFERROR(G44/G47,"-")</f>
        <v>2.4405994625587625E-3</v>
      </c>
      <c r="I44" s="80">
        <v>158</v>
      </c>
      <c r="J44" s="28">
        <f t="shared" ref="J44" si="69">IFERROR(I44/D37,"-")</f>
        <v>1.6091251654954678E-2</v>
      </c>
      <c r="K44" s="65">
        <f t="shared" si="0"/>
        <v>30881.17088607595</v>
      </c>
      <c r="L44" s="43"/>
      <c r="M44" s="43">
        <v>41</v>
      </c>
      <c r="N44" s="85" t="s">
        <v>13</v>
      </c>
      <c r="O44" s="75">
        <f t="shared" si="1"/>
        <v>0.15458171421860795</v>
      </c>
      <c r="P44" s="75">
        <f t="shared" si="2"/>
        <v>9.1406177390039089E-2</v>
      </c>
      <c r="Q44" s="75">
        <f t="shared" si="3"/>
        <v>0.17431487009475927</v>
      </c>
      <c r="R44" s="75">
        <f t="shared" si="4"/>
        <v>8.8730789171677177E-2</v>
      </c>
      <c r="S44" s="75">
        <f t="shared" si="5"/>
        <v>1.0475372335851238E-2</v>
      </c>
      <c r="T44" s="75">
        <f t="shared" si="6"/>
        <v>3.705715399605973E-2</v>
      </c>
      <c r="U44" s="75">
        <f t="shared" si="7"/>
        <v>0.13501604282427965</v>
      </c>
      <c r="V44" s="75">
        <f t="shared" si="8"/>
        <v>1.3035195425266738E-4</v>
      </c>
      <c r="W44" s="75">
        <f t="shared" si="9"/>
        <v>2.3773135320213655E-2</v>
      </c>
      <c r="X44" s="75">
        <f t="shared" si="10"/>
        <v>0.2845143926942596</v>
      </c>
    </row>
    <row r="45" spans="2:24" ht="13.5" customHeight="1">
      <c r="B45" s="200"/>
      <c r="C45" s="200"/>
      <c r="D45" s="203"/>
      <c r="E45" s="15" t="s">
        <v>91</v>
      </c>
      <c r="F45" s="17" t="s">
        <v>92</v>
      </c>
      <c r="G45" s="169">
        <v>36560210</v>
      </c>
      <c r="H45" s="28">
        <f t="shared" ref="H45" si="70">IFERROR(G45/G47,"-")</f>
        <v>1.8287500346271281E-2</v>
      </c>
      <c r="I45" s="80">
        <v>1612</v>
      </c>
      <c r="J45" s="28">
        <f t="shared" ref="J45" si="71">IFERROR(I45/D37,"-")</f>
        <v>0.16417150422649965</v>
      </c>
      <c r="K45" s="65">
        <f t="shared" si="0"/>
        <v>22680.031017369725</v>
      </c>
      <c r="L45" s="43"/>
      <c r="M45" s="43">
        <v>42</v>
      </c>
      <c r="N45" s="85" t="s">
        <v>14</v>
      </c>
      <c r="O45" s="75">
        <f t="shared" si="1"/>
        <v>0.15654482957014376</v>
      </c>
      <c r="P45" s="75">
        <f t="shared" si="2"/>
        <v>9.5049129897490189E-2</v>
      </c>
      <c r="Q45" s="75">
        <f t="shared" si="3"/>
        <v>0.16802047980164775</v>
      </c>
      <c r="R45" s="75">
        <f t="shared" si="4"/>
        <v>9.9699931583858467E-2</v>
      </c>
      <c r="S45" s="75">
        <f t="shared" si="5"/>
        <v>1.1376981665724605E-2</v>
      </c>
      <c r="T45" s="75">
        <f t="shared" si="6"/>
        <v>3.5173201855610216E-2</v>
      </c>
      <c r="U45" s="75">
        <f t="shared" si="7"/>
        <v>0.16873742515364126</v>
      </c>
      <c r="V45" s="75">
        <f t="shared" si="8"/>
        <v>9.9165555193254262E-5</v>
      </c>
      <c r="W45" s="75">
        <f t="shared" si="9"/>
        <v>2.0664148094770553E-2</v>
      </c>
      <c r="X45" s="75">
        <f t="shared" si="10"/>
        <v>0.24463470682191993</v>
      </c>
    </row>
    <row r="46" spans="2:24" ht="13.5" customHeight="1">
      <c r="B46" s="200"/>
      <c r="C46" s="200"/>
      <c r="D46" s="203"/>
      <c r="E46" s="18" t="s">
        <v>93</v>
      </c>
      <c r="F46" s="19" t="s">
        <v>94</v>
      </c>
      <c r="G46" s="170">
        <v>394853469</v>
      </c>
      <c r="H46" s="29">
        <f t="shared" ref="H46" si="72">IFERROR(G46/G47,"-")</f>
        <v>0.19750660488722346</v>
      </c>
      <c r="I46" s="81">
        <v>951</v>
      </c>
      <c r="J46" s="29">
        <f t="shared" ref="J46" si="73">IFERROR(I46/D37,"-")</f>
        <v>9.6853040024442408E-2</v>
      </c>
      <c r="K46" s="66">
        <f t="shared" si="0"/>
        <v>415198.17981072556</v>
      </c>
      <c r="L46" s="43"/>
      <c r="M46" s="43">
        <v>43</v>
      </c>
      <c r="N46" s="85" t="s">
        <v>9</v>
      </c>
      <c r="O46" s="75">
        <f t="shared" si="1"/>
        <v>0.18076773431033505</v>
      </c>
      <c r="P46" s="75">
        <f t="shared" si="2"/>
        <v>0.10259903565742889</v>
      </c>
      <c r="Q46" s="75">
        <f t="shared" si="3"/>
        <v>0.16825983901624353</v>
      </c>
      <c r="R46" s="75">
        <f t="shared" si="4"/>
        <v>0.10335955609505047</v>
      </c>
      <c r="S46" s="75">
        <f t="shared" si="5"/>
        <v>6.5380058619456385E-3</v>
      </c>
      <c r="T46" s="75">
        <f t="shared" si="6"/>
        <v>3.9521479845541767E-2</v>
      </c>
      <c r="U46" s="75">
        <f t="shared" si="7"/>
        <v>0.16026542781127712</v>
      </c>
      <c r="V46" s="75">
        <f t="shared" si="8"/>
        <v>2.0845825523246203E-4</v>
      </c>
      <c r="W46" s="75">
        <f t="shared" si="9"/>
        <v>2.4880444280537022E-2</v>
      </c>
      <c r="X46" s="75">
        <f t="shared" si="10"/>
        <v>0.21360001886640806</v>
      </c>
    </row>
    <row r="47" spans="2:24" ht="13.5" customHeight="1">
      <c r="B47" s="201"/>
      <c r="C47" s="201"/>
      <c r="D47" s="204"/>
      <c r="E47" s="20" t="s">
        <v>131</v>
      </c>
      <c r="F47" s="21"/>
      <c r="G47" s="77">
        <f>SUM(G37:G46)</f>
        <v>1999191213</v>
      </c>
      <c r="H47" s="30" t="s">
        <v>160</v>
      </c>
      <c r="I47" s="82">
        <v>8050</v>
      </c>
      <c r="J47" s="30">
        <f t="shared" ref="J47" si="74">IFERROR(I47/D37,"-")</f>
        <v>0.81983908748345047</v>
      </c>
      <c r="K47" s="67">
        <f t="shared" si="0"/>
        <v>248346.73453416149</v>
      </c>
      <c r="L47" s="43"/>
      <c r="M47" s="43">
        <v>44</v>
      </c>
      <c r="N47" s="85" t="s">
        <v>21</v>
      </c>
      <c r="O47" s="75">
        <f t="shared" si="1"/>
        <v>0.16496652213367999</v>
      </c>
      <c r="P47" s="75">
        <f t="shared" si="2"/>
        <v>9.4450091837876921E-2</v>
      </c>
      <c r="Q47" s="75">
        <f t="shared" si="3"/>
        <v>0.18443967002227141</v>
      </c>
      <c r="R47" s="75">
        <f t="shared" si="4"/>
        <v>0.12177554767820006</v>
      </c>
      <c r="S47" s="75">
        <f t="shared" si="5"/>
        <v>9.0650496144215366E-3</v>
      </c>
      <c r="T47" s="75">
        <f t="shared" si="6"/>
        <v>3.1650526400843745E-2</v>
      </c>
      <c r="U47" s="75">
        <f t="shared" si="7"/>
        <v>0.11280354440286465</v>
      </c>
      <c r="V47" s="75">
        <f t="shared" si="8"/>
        <v>1.6941393571118644E-4</v>
      </c>
      <c r="W47" s="75">
        <f t="shared" si="9"/>
        <v>3.7530095571417343E-2</v>
      </c>
      <c r="X47" s="75">
        <f t="shared" si="10"/>
        <v>0.24314953840271314</v>
      </c>
    </row>
    <row r="48" spans="2:24" ht="13.5" customHeight="1">
      <c r="B48" s="199">
        <v>5</v>
      </c>
      <c r="C48" s="199" t="s">
        <v>107</v>
      </c>
      <c r="D48" s="202">
        <f>VLOOKUP(C48,市区町村別_生活習慣病の状況!$C$5:$D$78,2,FALSE)</f>
        <v>8365</v>
      </c>
      <c r="E48" s="13" t="s">
        <v>75</v>
      </c>
      <c r="F48" s="14" t="s">
        <v>76</v>
      </c>
      <c r="G48" s="167">
        <v>222312345</v>
      </c>
      <c r="H48" s="27">
        <f t="shared" ref="H48" si="75">IFERROR(G48/G58,"-")</f>
        <v>0.14321164271330708</v>
      </c>
      <c r="I48" s="168">
        <v>3922</v>
      </c>
      <c r="J48" s="27">
        <f>IFERROR(I48/D48,"-")</f>
        <v>0.46885833831440527</v>
      </c>
      <c r="K48" s="64">
        <f t="shared" si="0"/>
        <v>56683.412799592043</v>
      </c>
      <c r="L48" s="43"/>
      <c r="M48" s="43">
        <v>45</v>
      </c>
      <c r="N48" s="85" t="s">
        <v>47</v>
      </c>
      <c r="O48" s="75">
        <f t="shared" si="1"/>
        <v>0.16381507794344746</v>
      </c>
      <c r="P48" s="75">
        <f t="shared" si="2"/>
        <v>9.1551013107833284E-2</v>
      </c>
      <c r="Q48" s="75">
        <f t="shared" si="3"/>
        <v>0.18071457653823719</v>
      </c>
      <c r="R48" s="75">
        <f t="shared" si="4"/>
        <v>8.3958429719118974E-2</v>
      </c>
      <c r="S48" s="75">
        <f t="shared" si="5"/>
        <v>1.000915792696189E-2</v>
      </c>
      <c r="T48" s="75">
        <f t="shared" si="6"/>
        <v>4.2000926349076269E-2</v>
      </c>
      <c r="U48" s="75">
        <f t="shared" si="7"/>
        <v>0.16168901508755651</v>
      </c>
      <c r="V48" s="75">
        <f t="shared" si="8"/>
        <v>5.7421641051561828E-5</v>
      </c>
      <c r="W48" s="75">
        <f t="shared" si="9"/>
        <v>2.1014287397829921E-2</v>
      </c>
      <c r="X48" s="75">
        <f t="shared" si="10"/>
        <v>0.24519009428888694</v>
      </c>
    </row>
    <row r="49" spans="2:24" ht="13.5" customHeight="1">
      <c r="B49" s="200"/>
      <c r="C49" s="200"/>
      <c r="D49" s="203"/>
      <c r="E49" s="15" t="s">
        <v>77</v>
      </c>
      <c r="F49" s="16" t="s">
        <v>78</v>
      </c>
      <c r="G49" s="169">
        <v>153350802</v>
      </c>
      <c r="H49" s="28">
        <f t="shared" ref="H49" si="76">IFERROR(G49/G58,"-")</f>
        <v>9.8787227789006032E-2</v>
      </c>
      <c r="I49" s="80">
        <v>3512</v>
      </c>
      <c r="J49" s="28">
        <f>IFERROR(I49/D48,"-")</f>
        <v>0.41984459055588763</v>
      </c>
      <c r="K49" s="65">
        <f t="shared" si="0"/>
        <v>43664.806947608202</v>
      </c>
      <c r="L49" s="43"/>
      <c r="M49" s="43">
        <v>46</v>
      </c>
      <c r="N49" s="85" t="s">
        <v>25</v>
      </c>
      <c r="O49" s="75">
        <f t="shared" si="1"/>
        <v>0.15298377708077174</v>
      </c>
      <c r="P49" s="75">
        <f t="shared" si="2"/>
        <v>9.7007673902809718E-2</v>
      </c>
      <c r="Q49" s="75">
        <f t="shared" si="3"/>
        <v>0.18132066328094487</v>
      </c>
      <c r="R49" s="75">
        <f t="shared" si="4"/>
        <v>9.4045968424196588E-2</v>
      </c>
      <c r="S49" s="75">
        <f t="shared" si="5"/>
        <v>1.4374797886323008E-2</v>
      </c>
      <c r="T49" s="75">
        <f t="shared" si="6"/>
        <v>3.4304570122288824E-2</v>
      </c>
      <c r="U49" s="75">
        <f t="shared" si="7"/>
        <v>0.16623043974831986</v>
      </c>
      <c r="V49" s="75">
        <f t="shared" si="8"/>
        <v>6.5268609002813429E-5</v>
      </c>
      <c r="W49" s="75">
        <f t="shared" si="9"/>
        <v>1.6759465770866153E-2</v>
      </c>
      <c r="X49" s="75">
        <f t="shared" si="10"/>
        <v>0.24290737517447644</v>
      </c>
    </row>
    <row r="50" spans="2:24" ht="13.5" customHeight="1">
      <c r="B50" s="200"/>
      <c r="C50" s="200"/>
      <c r="D50" s="203"/>
      <c r="E50" s="15" t="s">
        <v>79</v>
      </c>
      <c r="F50" s="17" t="s">
        <v>80</v>
      </c>
      <c r="G50" s="169">
        <v>229101542</v>
      </c>
      <c r="H50" s="28">
        <f t="shared" ref="H50" si="77">IFERROR(G50/G58,"-")</f>
        <v>0.14758518326083833</v>
      </c>
      <c r="I50" s="80">
        <v>4848</v>
      </c>
      <c r="J50" s="28">
        <f>IFERROR(I50/D48,"-")</f>
        <v>0.57955768081291092</v>
      </c>
      <c r="K50" s="65">
        <f t="shared" si="0"/>
        <v>47256.918729372934</v>
      </c>
      <c r="L50" s="43"/>
      <c r="M50" s="43">
        <v>47</v>
      </c>
      <c r="N50" s="85" t="s">
        <v>15</v>
      </c>
      <c r="O50" s="75">
        <f t="shared" si="1"/>
        <v>0.16167612760134187</v>
      </c>
      <c r="P50" s="75">
        <f t="shared" si="2"/>
        <v>0.10283081851760872</v>
      </c>
      <c r="Q50" s="75">
        <f t="shared" si="3"/>
        <v>0.16715096225683274</v>
      </c>
      <c r="R50" s="75">
        <f t="shared" si="4"/>
        <v>9.8231373911950179E-2</v>
      </c>
      <c r="S50" s="75">
        <f t="shared" si="5"/>
        <v>1.0907436644803882E-2</v>
      </c>
      <c r="T50" s="75">
        <f t="shared" si="6"/>
        <v>3.2630745120193004E-2</v>
      </c>
      <c r="U50" s="75">
        <f t="shared" si="7"/>
        <v>0.14667194250217436</v>
      </c>
      <c r="V50" s="75">
        <f t="shared" si="8"/>
        <v>2.2952017664154198E-4</v>
      </c>
      <c r="W50" s="75">
        <f t="shared" si="9"/>
        <v>1.9946997915207199E-2</v>
      </c>
      <c r="X50" s="75">
        <f t="shared" si="10"/>
        <v>0.25972407535324649</v>
      </c>
    </row>
    <row r="51" spans="2:24" ht="13.5" customHeight="1">
      <c r="B51" s="200"/>
      <c r="C51" s="200"/>
      <c r="D51" s="203"/>
      <c r="E51" s="15" t="s">
        <v>81</v>
      </c>
      <c r="F51" s="17" t="s">
        <v>82</v>
      </c>
      <c r="G51" s="169">
        <v>153593329</v>
      </c>
      <c r="H51" s="28">
        <f t="shared" ref="H51" si="78">IFERROR(G51/G58,"-")</f>
        <v>9.8943461533345919E-2</v>
      </c>
      <c r="I51" s="80">
        <v>2222</v>
      </c>
      <c r="J51" s="28">
        <f>IFERROR(I51/D48,"-")</f>
        <v>0.26563060370591751</v>
      </c>
      <c r="K51" s="65">
        <f t="shared" si="0"/>
        <v>69123.910441044107</v>
      </c>
      <c r="L51" s="43"/>
      <c r="M51" s="43">
        <v>48</v>
      </c>
      <c r="N51" s="85" t="s">
        <v>26</v>
      </c>
      <c r="O51" s="75">
        <f t="shared" si="1"/>
        <v>0.15854616631232313</v>
      </c>
      <c r="P51" s="75">
        <f t="shared" si="2"/>
        <v>9.3900492815638767E-2</v>
      </c>
      <c r="Q51" s="75">
        <f t="shared" si="3"/>
        <v>0.17575468278335335</v>
      </c>
      <c r="R51" s="75">
        <f t="shared" si="4"/>
        <v>0.10273093186981591</v>
      </c>
      <c r="S51" s="75">
        <f t="shared" si="5"/>
        <v>8.5754645478313008E-3</v>
      </c>
      <c r="T51" s="75">
        <f t="shared" si="6"/>
        <v>4.4804915247425005E-2</v>
      </c>
      <c r="U51" s="75">
        <f t="shared" si="7"/>
        <v>0.17837099423799321</v>
      </c>
      <c r="V51" s="75">
        <f t="shared" si="8"/>
        <v>4.1892138631663829E-4</v>
      </c>
      <c r="W51" s="75">
        <f t="shared" si="9"/>
        <v>2.4615366401986361E-2</v>
      </c>
      <c r="X51" s="75">
        <f t="shared" si="10"/>
        <v>0.21228206439731634</v>
      </c>
    </row>
    <row r="52" spans="2:24" ht="13.5" customHeight="1">
      <c r="B52" s="200"/>
      <c r="C52" s="200"/>
      <c r="D52" s="203"/>
      <c r="E52" s="15" t="s">
        <v>83</v>
      </c>
      <c r="F52" s="17" t="s">
        <v>84</v>
      </c>
      <c r="G52" s="169">
        <v>25268991</v>
      </c>
      <c r="H52" s="28">
        <f t="shared" ref="H52" si="79">IFERROR(G52/G58,"-")</f>
        <v>1.6278060090715033E-2</v>
      </c>
      <c r="I52" s="80">
        <v>40</v>
      </c>
      <c r="J52" s="28">
        <f>IFERROR(I52/D48,"-")</f>
        <v>4.781829049611476E-3</v>
      </c>
      <c r="K52" s="65">
        <f t="shared" si="0"/>
        <v>631724.77500000002</v>
      </c>
      <c r="L52" s="43"/>
      <c r="M52" s="43">
        <v>49</v>
      </c>
      <c r="N52" s="85" t="s">
        <v>27</v>
      </c>
      <c r="O52" s="75">
        <f t="shared" si="1"/>
        <v>0.16046626166358743</v>
      </c>
      <c r="P52" s="75">
        <f t="shared" si="2"/>
        <v>0.1079712268428175</v>
      </c>
      <c r="Q52" s="75">
        <f t="shared" si="3"/>
        <v>0.20021131292795991</v>
      </c>
      <c r="R52" s="75">
        <f t="shared" si="4"/>
        <v>7.8505676314243988E-2</v>
      </c>
      <c r="S52" s="75">
        <f t="shared" si="5"/>
        <v>1.5200492081108076E-2</v>
      </c>
      <c r="T52" s="75">
        <f t="shared" si="6"/>
        <v>4.0431679221219569E-2</v>
      </c>
      <c r="U52" s="75">
        <f t="shared" si="7"/>
        <v>0.12517758526253162</v>
      </c>
      <c r="V52" s="75">
        <f t="shared" si="8"/>
        <v>1.0425135415233248E-4</v>
      </c>
      <c r="W52" s="75">
        <f t="shared" si="9"/>
        <v>2.3865027374041614E-2</v>
      </c>
      <c r="X52" s="75">
        <f t="shared" si="10"/>
        <v>0.24806648695833794</v>
      </c>
    </row>
    <row r="53" spans="2:24" ht="13.5" customHeight="1">
      <c r="B53" s="200"/>
      <c r="C53" s="200"/>
      <c r="D53" s="203"/>
      <c r="E53" s="15" t="s">
        <v>85</v>
      </c>
      <c r="F53" s="17" t="s">
        <v>86</v>
      </c>
      <c r="G53" s="169">
        <v>82264597</v>
      </c>
      <c r="H53" s="28">
        <f t="shared" ref="H53" si="80">IFERROR(G53/G58,"-")</f>
        <v>5.2994124431183495E-2</v>
      </c>
      <c r="I53" s="80">
        <v>298</v>
      </c>
      <c r="J53" s="28">
        <f>IFERROR(I53/D48,"-")</f>
        <v>3.5624626419605496E-2</v>
      </c>
      <c r="K53" s="65">
        <f t="shared" si="0"/>
        <v>276055.69463087246</v>
      </c>
      <c r="L53" s="43"/>
      <c r="M53" s="43">
        <v>50</v>
      </c>
      <c r="N53" s="85" t="s">
        <v>16</v>
      </c>
      <c r="O53" s="75">
        <f t="shared" si="1"/>
        <v>0.15025028050221892</v>
      </c>
      <c r="P53" s="75">
        <f t="shared" si="2"/>
        <v>8.7756369906793474E-2</v>
      </c>
      <c r="Q53" s="75">
        <f t="shared" si="3"/>
        <v>0.16876201931268911</v>
      </c>
      <c r="R53" s="75">
        <f t="shared" si="4"/>
        <v>0.12758930791987738</v>
      </c>
      <c r="S53" s="75">
        <f t="shared" si="5"/>
        <v>1.4126284838271901E-2</v>
      </c>
      <c r="T53" s="75">
        <f t="shared" si="6"/>
        <v>2.7818186905595399E-2</v>
      </c>
      <c r="U53" s="75">
        <f t="shared" si="7"/>
        <v>0.15099293160043673</v>
      </c>
      <c r="V53" s="75">
        <f t="shared" si="8"/>
        <v>1.6803793669622905E-4</v>
      </c>
      <c r="W53" s="75">
        <f t="shared" si="9"/>
        <v>2.2951526731302612E-2</v>
      </c>
      <c r="X53" s="75">
        <f t="shared" si="10"/>
        <v>0.24958505434611825</v>
      </c>
    </row>
    <row r="54" spans="2:24" ht="13.5" customHeight="1">
      <c r="B54" s="200"/>
      <c r="C54" s="200"/>
      <c r="D54" s="203"/>
      <c r="E54" s="15" t="s">
        <v>87</v>
      </c>
      <c r="F54" s="17" t="s">
        <v>88</v>
      </c>
      <c r="G54" s="169">
        <v>246901480</v>
      </c>
      <c r="H54" s="28">
        <f t="shared" ref="H54" si="81">IFERROR(G54/G58,"-")</f>
        <v>0.15905174559310564</v>
      </c>
      <c r="I54" s="80">
        <v>1628</v>
      </c>
      <c r="J54" s="28">
        <f>IFERROR(I54/D48,"-")</f>
        <v>0.1946204423191871</v>
      </c>
      <c r="K54" s="65">
        <f t="shared" si="0"/>
        <v>151659.38574938575</v>
      </c>
      <c r="L54" s="43"/>
      <c r="M54" s="43">
        <v>51</v>
      </c>
      <c r="N54" s="85" t="s">
        <v>48</v>
      </c>
      <c r="O54" s="75">
        <f t="shared" si="1"/>
        <v>0.15233786888824921</v>
      </c>
      <c r="P54" s="75">
        <f t="shared" si="2"/>
        <v>8.3907358625120207E-2</v>
      </c>
      <c r="Q54" s="75">
        <f t="shared" si="3"/>
        <v>0.1820507903369408</v>
      </c>
      <c r="R54" s="75">
        <f t="shared" si="4"/>
        <v>9.5931305987065341E-2</v>
      </c>
      <c r="S54" s="75">
        <f t="shared" si="5"/>
        <v>6.3212266782677129E-3</v>
      </c>
      <c r="T54" s="75">
        <f t="shared" si="6"/>
        <v>4.8886273889200714E-2</v>
      </c>
      <c r="U54" s="75">
        <f t="shared" si="7"/>
        <v>0.16840711212494885</v>
      </c>
      <c r="V54" s="75">
        <f t="shared" si="8"/>
        <v>2.1616873475543191E-4</v>
      </c>
      <c r="W54" s="75">
        <f t="shared" si="9"/>
        <v>2.8167517002711865E-2</v>
      </c>
      <c r="X54" s="75">
        <f t="shared" si="10"/>
        <v>0.23377437773273985</v>
      </c>
    </row>
    <row r="55" spans="2:24" ht="13.5" customHeight="1">
      <c r="B55" s="200"/>
      <c r="C55" s="200"/>
      <c r="D55" s="203"/>
      <c r="E55" s="15" t="s">
        <v>89</v>
      </c>
      <c r="F55" s="17" t="s">
        <v>90</v>
      </c>
      <c r="G55" s="169">
        <v>247275</v>
      </c>
      <c r="H55" s="28">
        <f t="shared" ref="H55" si="82">IFERROR(G55/G58,"-")</f>
        <v>1.5929236386730123E-4</v>
      </c>
      <c r="I55" s="80">
        <v>24</v>
      </c>
      <c r="J55" s="28">
        <f>IFERROR(I55/D48,"-")</f>
        <v>2.8690974297668858E-3</v>
      </c>
      <c r="K55" s="65">
        <f t="shared" si="0"/>
        <v>10303.125</v>
      </c>
      <c r="L55" s="43"/>
      <c r="M55" s="43">
        <v>52</v>
      </c>
      <c r="N55" s="85" t="s">
        <v>4</v>
      </c>
      <c r="O55" s="75">
        <f t="shared" si="1"/>
        <v>0.14687765441121439</v>
      </c>
      <c r="P55" s="75">
        <f t="shared" si="2"/>
        <v>9.7666107841034494E-2</v>
      </c>
      <c r="Q55" s="75">
        <f t="shared" si="3"/>
        <v>0.17835821990439318</v>
      </c>
      <c r="R55" s="75">
        <f t="shared" si="4"/>
        <v>0.11111720586602319</v>
      </c>
      <c r="S55" s="75">
        <f t="shared" si="5"/>
        <v>6.0177764815819009E-3</v>
      </c>
      <c r="T55" s="75">
        <f t="shared" si="6"/>
        <v>3.9934086572707382E-2</v>
      </c>
      <c r="U55" s="75">
        <f t="shared" si="7"/>
        <v>0.20616656655681972</v>
      </c>
      <c r="V55" s="75">
        <f t="shared" si="8"/>
        <v>1.3816963541508456E-4</v>
      </c>
      <c r="W55" s="75">
        <f t="shared" si="9"/>
        <v>1.4492562816517352E-2</v>
      </c>
      <c r="X55" s="75">
        <f t="shared" si="10"/>
        <v>0.19923164991429329</v>
      </c>
    </row>
    <row r="56" spans="2:24" ht="13.5" customHeight="1">
      <c r="B56" s="200"/>
      <c r="C56" s="200"/>
      <c r="D56" s="203"/>
      <c r="E56" s="15" t="s">
        <v>91</v>
      </c>
      <c r="F56" s="17" t="s">
        <v>92</v>
      </c>
      <c r="G56" s="169">
        <v>51250831</v>
      </c>
      <c r="H56" s="28">
        <f t="shared" ref="H56" si="83">IFERROR(G56/G58,"-")</f>
        <v>3.3015331190591697E-2</v>
      </c>
      <c r="I56" s="80">
        <v>1269</v>
      </c>
      <c r="J56" s="28">
        <f>IFERROR(I56/D48,"-")</f>
        <v>0.15170352659892408</v>
      </c>
      <c r="K56" s="65">
        <f t="shared" si="0"/>
        <v>40386.785657998422</v>
      </c>
      <c r="L56" s="43"/>
      <c r="M56" s="43">
        <v>53</v>
      </c>
      <c r="N56" s="85" t="s">
        <v>22</v>
      </c>
      <c r="O56" s="75">
        <f t="shared" si="1"/>
        <v>0.16140349607031304</v>
      </c>
      <c r="P56" s="75">
        <f t="shared" si="2"/>
        <v>8.7530395045036791E-2</v>
      </c>
      <c r="Q56" s="75">
        <f t="shared" si="3"/>
        <v>0.18890682123502939</v>
      </c>
      <c r="R56" s="75">
        <f t="shared" si="4"/>
        <v>9.9413084149963402E-2</v>
      </c>
      <c r="S56" s="75">
        <f t="shared" si="5"/>
        <v>1.3985532830546707E-3</v>
      </c>
      <c r="T56" s="75">
        <f t="shared" si="6"/>
        <v>3.9619471943153697E-2</v>
      </c>
      <c r="U56" s="75">
        <f t="shared" si="7"/>
        <v>0.13554393310955884</v>
      </c>
      <c r="V56" s="75">
        <f t="shared" si="8"/>
        <v>7.0814113955816398E-4</v>
      </c>
      <c r="W56" s="75">
        <f t="shared" si="9"/>
        <v>3.0928560378519074E-2</v>
      </c>
      <c r="X56" s="75">
        <f t="shared" si="10"/>
        <v>0.25454754364581295</v>
      </c>
    </row>
    <row r="57" spans="2:24" ht="13.5" customHeight="1">
      <c r="B57" s="200"/>
      <c r="C57" s="200"/>
      <c r="D57" s="203"/>
      <c r="E57" s="18" t="s">
        <v>93</v>
      </c>
      <c r="F57" s="19" t="s">
        <v>94</v>
      </c>
      <c r="G57" s="170">
        <v>388043107</v>
      </c>
      <c r="H57" s="29">
        <f t="shared" ref="H57" si="84">IFERROR(G57/G58,"-")</f>
        <v>0.24997393103403948</v>
      </c>
      <c r="I57" s="81">
        <v>815</v>
      </c>
      <c r="J57" s="29">
        <f>IFERROR(I57/D48,"-")</f>
        <v>9.7429766885833838E-2</v>
      </c>
      <c r="K57" s="66">
        <f t="shared" si="0"/>
        <v>476126.51165644173</v>
      </c>
      <c r="L57" s="43"/>
      <c r="M57" s="43">
        <v>54</v>
      </c>
      <c r="N57" s="85" t="s">
        <v>28</v>
      </c>
      <c r="O57" s="75">
        <f t="shared" si="1"/>
        <v>0.1625251609775672</v>
      </c>
      <c r="P57" s="75">
        <f t="shared" si="2"/>
        <v>9.8303115879380065E-2</v>
      </c>
      <c r="Q57" s="75">
        <f t="shared" si="3"/>
        <v>0.19935949082565668</v>
      </c>
      <c r="R57" s="75">
        <f t="shared" si="4"/>
        <v>0.11099953338938562</v>
      </c>
      <c r="S57" s="75">
        <f t="shared" si="5"/>
        <v>1.4646215889703385E-2</v>
      </c>
      <c r="T57" s="75">
        <f t="shared" si="6"/>
        <v>4.2740043046551573E-2</v>
      </c>
      <c r="U57" s="75">
        <f t="shared" si="7"/>
        <v>0.11371421129488157</v>
      </c>
      <c r="V57" s="75">
        <f t="shared" si="8"/>
        <v>3.3703753041788533E-4</v>
      </c>
      <c r="W57" s="75">
        <f t="shared" si="9"/>
        <v>2.7584374980894236E-2</v>
      </c>
      <c r="X57" s="75">
        <f t="shared" si="10"/>
        <v>0.2297908161855618</v>
      </c>
    </row>
    <row r="58" spans="2:24" ht="13.5" customHeight="1">
      <c r="B58" s="201"/>
      <c r="C58" s="201"/>
      <c r="D58" s="204"/>
      <c r="E58" s="20" t="s">
        <v>131</v>
      </c>
      <c r="F58" s="21"/>
      <c r="G58" s="77">
        <f>SUM(G48:G57)</f>
        <v>1552334299</v>
      </c>
      <c r="H58" s="30" t="s">
        <v>160</v>
      </c>
      <c r="I58" s="82">
        <v>6438</v>
      </c>
      <c r="J58" s="30">
        <f>IFERROR(I58/D48,"-")</f>
        <v>0.76963538553496713</v>
      </c>
      <c r="K58" s="67">
        <f t="shared" si="0"/>
        <v>241120.58077042559</v>
      </c>
      <c r="L58" s="43"/>
      <c r="M58" s="43">
        <v>55</v>
      </c>
      <c r="N58" s="85" t="s">
        <v>17</v>
      </c>
      <c r="O58" s="75">
        <f t="shared" si="1"/>
        <v>0.14985154961769873</v>
      </c>
      <c r="P58" s="75">
        <f t="shared" si="2"/>
        <v>9.1525447821689351E-2</v>
      </c>
      <c r="Q58" s="75">
        <f t="shared" si="3"/>
        <v>0.16872757349995615</v>
      </c>
      <c r="R58" s="75">
        <f t="shared" si="4"/>
        <v>0.10511394887710604</v>
      </c>
      <c r="S58" s="75">
        <f t="shared" si="5"/>
        <v>1.2983382172195346E-2</v>
      </c>
      <c r="T58" s="75">
        <f t="shared" si="6"/>
        <v>2.6341831167479332E-2</v>
      </c>
      <c r="U58" s="75">
        <f t="shared" si="7"/>
        <v>0.12078544573781823</v>
      </c>
      <c r="V58" s="75">
        <f t="shared" si="8"/>
        <v>8.440844984333471E-5</v>
      </c>
      <c r="W58" s="75">
        <f t="shared" si="9"/>
        <v>2.5656425812852438E-2</v>
      </c>
      <c r="X58" s="75">
        <f t="shared" si="10"/>
        <v>0.29892998684336103</v>
      </c>
    </row>
    <row r="59" spans="2:24" ht="13.5" customHeight="1">
      <c r="B59" s="199">
        <v>6</v>
      </c>
      <c r="C59" s="199" t="s">
        <v>108</v>
      </c>
      <c r="D59" s="202">
        <f>VLOOKUP(C59,市区町村別_生活習慣病の状況!$C$5:$D$78,2,FALSE)</f>
        <v>12149</v>
      </c>
      <c r="E59" s="13" t="s">
        <v>75</v>
      </c>
      <c r="F59" s="14" t="s">
        <v>76</v>
      </c>
      <c r="G59" s="167">
        <v>348145442</v>
      </c>
      <c r="H59" s="27">
        <f t="shared" ref="H59" si="85">IFERROR(G59/G69,"-")</f>
        <v>0.14805055318938487</v>
      </c>
      <c r="I59" s="168">
        <v>5941</v>
      </c>
      <c r="J59" s="27">
        <f>IFERROR(I59/D59,"-")</f>
        <v>0.48901144127088647</v>
      </c>
      <c r="K59" s="64">
        <f t="shared" si="0"/>
        <v>58600.478370644676</v>
      </c>
      <c r="L59" s="43"/>
      <c r="M59" s="43">
        <v>56</v>
      </c>
      <c r="N59" s="85" t="s">
        <v>10</v>
      </c>
      <c r="O59" s="75">
        <f t="shared" si="1"/>
        <v>0.16863259553035007</v>
      </c>
      <c r="P59" s="75">
        <f t="shared" si="2"/>
        <v>9.8730752997292656E-2</v>
      </c>
      <c r="Q59" s="75">
        <f t="shared" si="3"/>
        <v>0.17103791435039578</v>
      </c>
      <c r="R59" s="75">
        <f t="shared" si="4"/>
        <v>8.7587240067441022E-2</v>
      </c>
      <c r="S59" s="75">
        <f t="shared" si="5"/>
        <v>7.2931762909536537E-3</v>
      </c>
      <c r="T59" s="75">
        <f t="shared" si="6"/>
        <v>3.6511160410831987E-2</v>
      </c>
      <c r="U59" s="75">
        <f t="shared" si="7"/>
        <v>0.14314131899080429</v>
      </c>
      <c r="V59" s="75">
        <f t="shared" si="8"/>
        <v>1.6925088964552472E-4</v>
      </c>
      <c r="W59" s="75">
        <f t="shared" si="9"/>
        <v>1.898878316774661E-2</v>
      </c>
      <c r="X59" s="75">
        <f t="shared" si="10"/>
        <v>0.26790780730453845</v>
      </c>
    </row>
    <row r="60" spans="2:24" ht="13.5" customHeight="1">
      <c r="B60" s="200"/>
      <c r="C60" s="200"/>
      <c r="D60" s="203"/>
      <c r="E60" s="15" t="s">
        <v>77</v>
      </c>
      <c r="F60" s="16" t="s">
        <v>78</v>
      </c>
      <c r="G60" s="169">
        <v>223359072</v>
      </c>
      <c r="H60" s="28">
        <f t="shared" ref="H60" si="86">IFERROR(G60/G69,"-")</f>
        <v>9.4984538586800296E-2</v>
      </c>
      <c r="I60" s="80">
        <v>5222</v>
      </c>
      <c r="J60" s="28">
        <f>IFERROR(I60/D59,"-")</f>
        <v>0.42982961560622274</v>
      </c>
      <c r="K60" s="65">
        <f t="shared" si="0"/>
        <v>42772.706242818844</v>
      </c>
      <c r="L60" s="43"/>
      <c r="M60" s="43">
        <v>57</v>
      </c>
      <c r="N60" s="85" t="s">
        <v>49</v>
      </c>
      <c r="O60" s="75">
        <f t="shared" si="1"/>
        <v>0.14863670997770007</v>
      </c>
      <c r="P60" s="75">
        <f t="shared" si="2"/>
        <v>8.6881637924223001E-2</v>
      </c>
      <c r="Q60" s="75">
        <f t="shared" si="3"/>
        <v>0.18371022850182578</v>
      </c>
      <c r="R60" s="75">
        <f t="shared" si="4"/>
        <v>0.11485704299262071</v>
      </c>
      <c r="S60" s="75">
        <f t="shared" si="5"/>
        <v>3.4375382417866965E-3</v>
      </c>
      <c r="T60" s="75">
        <f t="shared" si="6"/>
        <v>3.5165162174399474E-2</v>
      </c>
      <c r="U60" s="75">
        <f t="shared" si="7"/>
        <v>0.16026441202057054</v>
      </c>
      <c r="V60" s="75">
        <f t="shared" si="8"/>
        <v>9.9145352226602665E-4</v>
      </c>
      <c r="W60" s="75">
        <f t="shared" si="9"/>
        <v>2.7782338427046895E-2</v>
      </c>
      <c r="X60" s="75">
        <f t="shared" si="10"/>
        <v>0.23827347621756084</v>
      </c>
    </row>
    <row r="61" spans="2:24" ht="13.5" customHeight="1">
      <c r="B61" s="200"/>
      <c r="C61" s="200"/>
      <c r="D61" s="203"/>
      <c r="E61" s="15" t="s">
        <v>79</v>
      </c>
      <c r="F61" s="17" t="s">
        <v>80</v>
      </c>
      <c r="G61" s="169">
        <v>379272046</v>
      </c>
      <c r="H61" s="28">
        <f t="shared" ref="H61" si="87">IFERROR(G61/G69,"-")</f>
        <v>0.16128729388785112</v>
      </c>
      <c r="I61" s="80">
        <v>7899</v>
      </c>
      <c r="J61" s="28">
        <f>IFERROR(I61/D59,"-")</f>
        <v>0.6501769692978846</v>
      </c>
      <c r="K61" s="65">
        <f t="shared" si="0"/>
        <v>48015.19761995189</v>
      </c>
      <c r="L61" s="43"/>
      <c r="M61" s="43">
        <v>58</v>
      </c>
      <c r="N61" s="85" t="s">
        <v>29</v>
      </c>
      <c r="O61" s="75">
        <f t="shared" si="1"/>
        <v>0.1534951457526704</v>
      </c>
      <c r="P61" s="75">
        <f t="shared" si="2"/>
        <v>0.10171998000015724</v>
      </c>
      <c r="Q61" s="75">
        <f t="shared" si="3"/>
        <v>0.19419526028352424</v>
      </c>
      <c r="R61" s="75">
        <f t="shared" si="4"/>
        <v>0.11561508712522289</v>
      </c>
      <c r="S61" s="75">
        <f t="shared" si="5"/>
        <v>5.3600837416388075E-3</v>
      </c>
      <c r="T61" s="75">
        <f t="shared" si="6"/>
        <v>4.0248168230470061E-2</v>
      </c>
      <c r="U61" s="75">
        <f t="shared" si="7"/>
        <v>0.10505887228792746</v>
      </c>
      <c r="V61" s="75">
        <f t="shared" si="8"/>
        <v>3.7463032860322686E-4</v>
      </c>
      <c r="W61" s="75">
        <f t="shared" si="9"/>
        <v>3.0028608451544626E-2</v>
      </c>
      <c r="X61" s="75">
        <f t="shared" si="10"/>
        <v>0.25390416379824104</v>
      </c>
    </row>
    <row r="62" spans="2:24" ht="13.5" customHeight="1">
      <c r="B62" s="200"/>
      <c r="C62" s="200"/>
      <c r="D62" s="203"/>
      <c r="E62" s="15" t="s">
        <v>81</v>
      </c>
      <c r="F62" s="17" t="s">
        <v>82</v>
      </c>
      <c r="G62" s="169">
        <v>221234223</v>
      </c>
      <c r="H62" s="28">
        <f t="shared" ref="H62" si="88">IFERROR(G62/G69,"-")</f>
        <v>9.4080936149592717E-2</v>
      </c>
      <c r="I62" s="80">
        <v>2990</v>
      </c>
      <c r="J62" s="28">
        <f t="shared" ref="J62" si="89">IFERROR(I62/D59,"-")</f>
        <v>0.24611079101160591</v>
      </c>
      <c r="K62" s="65">
        <f t="shared" si="0"/>
        <v>73991.37892976588</v>
      </c>
      <c r="L62" s="43"/>
      <c r="M62" s="43">
        <v>59</v>
      </c>
      <c r="N62" s="85" t="s">
        <v>23</v>
      </c>
      <c r="O62" s="75">
        <f t="shared" si="1"/>
        <v>0.16637588456128563</v>
      </c>
      <c r="P62" s="75">
        <f t="shared" si="2"/>
        <v>9.8467598526698563E-2</v>
      </c>
      <c r="Q62" s="75">
        <f t="shared" si="3"/>
        <v>0.19527980749165635</v>
      </c>
      <c r="R62" s="75">
        <f t="shared" si="4"/>
        <v>0.10335476545841524</v>
      </c>
      <c r="S62" s="75">
        <f t="shared" si="5"/>
        <v>1.097004350726348E-2</v>
      </c>
      <c r="T62" s="75">
        <f t="shared" si="6"/>
        <v>3.6424455551274285E-2</v>
      </c>
      <c r="U62" s="75">
        <f t="shared" si="7"/>
        <v>0.13747096044498219</v>
      </c>
      <c r="V62" s="75">
        <f t="shared" si="8"/>
        <v>3.8131145179448107E-4</v>
      </c>
      <c r="W62" s="75">
        <f t="shared" si="9"/>
        <v>2.2661363235501508E-2</v>
      </c>
      <c r="X62" s="75">
        <f t="shared" si="10"/>
        <v>0.22861380977112827</v>
      </c>
    </row>
    <row r="63" spans="2:24" ht="13.5" customHeight="1">
      <c r="B63" s="200"/>
      <c r="C63" s="200"/>
      <c r="D63" s="203"/>
      <c r="E63" s="15" t="s">
        <v>83</v>
      </c>
      <c r="F63" s="17" t="s">
        <v>84</v>
      </c>
      <c r="G63" s="169">
        <v>18184937</v>
      </c>
      <c r="H63" s="28">
        <f t="shared" ref="H63" si="90">IFERROR(G63/G69,"-")</f>
        <v>7.733233464432698E-3</v>
      </c>
      <c r="I63" s="80">
        <v>51</v>
      </c>
      <c r="J63" s="28">
        <f t="shared" ref="J63" si="91">IFERROR(I63/D59,"-")</f>
        <v>4.1978763684253845E-3</v>
      </c>
      <c r="K63" s="65">
        <f t="shared" si="0"/>
        <v>356567.39215686277</v>
      </c>
      <c r="L63" s="43"/>
      <c r="M63" s="43">
        <v>60</v>
      </c>
      <c r="N63" s="85" t="s">
        <v>50</v>
      </c>
      <c r="O63" s="75">
        <f t="shared" si="1"/>
        <v>0.14355821112382919</v>
      </c>
      <c r="P63" s="75">
        <f t="shared" si="2"/>
        <v>7.471897155969473E-2</v>
      </c>
      <c r="Q63" s="75">
        <f t="shared" si="3"/>
        <v>0.16791442257789899</v>
      </c>
      <c r="R63" s="75">
        <f t="shared" si="4"/>
        <v>8.7448890188896206E-2</v>
      </c>
      <c r="S63" s="75">
        <f t="shared" si="5"/>
        <v>1.4424939211561048E-2</v>
      </c>
      <c r="T63" s="75">
        <f t="shared" si="6"/>
        <v>5.4580219924329397E-2</v>
      </c>
      <c r="U63" s="75">
        <f t="shared" si="7"/>
        <v>0.14385620755452755</v>
      </c>
      <c r="V63" s="75">
        <f t="shared" si="8"/>
        <v>1.0942851691010059E-4</v>
      </c>
      <c r="W63" s="75">
        <f t="shared" si="9"/>
        <v>2.0267611994673088E-2</v>
      </c>
      <c r="X63" s="75">
        <f t="shared" si="10"/>
        <v>0.29312109734767972</v>
      </c>
    </row>
    <row r="64" spans="2:24" ht="13.5" customHeight="1">
      <c r="B64" s="200"/>
      <c r="C64" s="200"/>
      <c r="D64" s="203"/>
      <c r="E64" s="15" t="s">
        <v>85</v>
      </c>
      <c r="F64" s="17" t="s">
        <v>86</v>
      </c>
      <c r="G64" s="169">
        <v>70663817</v>
      </c>
      <c r="H64" s="28">
        <f t="shared" ref="H64" si="92">IFERROR(G64/G69,"-")</f>
        <v>3.0050134039449693E-2</v>
      </c>
      <c r="I64" s="80">
        <v>485</v>
      </c>
      <c r="J64" s="28">
        <f t="shared" ref="J64" si="93">IFERROR(I64/D59,"-")</f>
        <v>3.9920981150711993E-2</v>
      </c>
      <c r="K64" s="65">
        <f t="shared" si="0"/>
        <v>145698.59175257731</v>
      </c>
      <c r="L64" s="43"/>
      <c r="M64" s="43">
        <v>61</v>
      </c>
      <c r="N64" s="85" t="s">
        <v>18</v>
      </c>
      <c r="O64" s="75">
        <f t="shared" si="1"/>
        <v>0.15489405631409053</v>
      </c>
      <c r="P64" s="75">
        <f t="shared" si="2"/>
        <v>8.438167056234995E-2</v>
      </c>
      <c r="Q64" s="75">
        <f t="shared" si="3"/>
        <v>0.16284639304909918</v>
      </c>
      <c r="R64" s="75">
        <f t="shared" si="4"/>
        <v>0.14982238896222028</v>
      </c>
      <c r="S64" s="75">
        <f t="shared" si="5"/>
        <v>1.3648699703118723E-2</v>
      </c>
      <c r="T64" s="75">
        <f t="shared" si="6"/>
        <v>3.7010810934762571E-2</v>
      </c>
      <c r="U64" s="75">
        <f t="shared" si="7"/>
        <v>0.14707821252279252</v>
      </c>
      <c r="V64" s="75">
        <f t="shared" si="8"/>
        <v>9.1965567350525763E-5</v>
      </c>
      <c r="W64" s="75">
        <f t="shared" si="9"/>
        <v>2.8361305211917171E-2</v>
      </c>
      <c r="X64" s="75">
        <f t="shared" si="10"/>
        <v>0.22186449717229853</v>
      </c>
    </row>
    <row r="65" spans="2:24" ht="13.5" customHeight="1">
      <c r="B65" s="200"/>
      <c r="C65" s="200"/>
      <c r="D65" s="203"/>
      <c r="E65" s="15" t="s">
        <v>87</v>
      </c>
      <c r="F65" s="17" t="s">
        <v>88</v>
      </c>
      <c r="G65" s="169">
        <v>350762444</v>
      </c>
      <c r="H65" s="28">
        <f t="shared" ref="H65" si="94">IFERROR(G65/G69,"-")</f>
        <v>0.14916344609865848</v>
      </c>
      <c r="I65" s="80">
        <v>2768</v>
      </c>
      <c r="J65" s="28">
        <f t="shared" ref="J65" si="95">IFERROR(I65/D59,"-")</f>
        <v>0.22783768211375421</v>
      </c>
      <c r="K65" s="65">
        <f t="shared" si="0"/>
        <v>126720.53612716762</v>
      </c>
      <c r="L65" s="43"/>
      <c r="M65" s="43">
        <v>62</v>
      </c>
      <c r="N65" s="85" t="s">
        <v>19</v>
      </c>
      <c r="O65" s="75">
        <f t="shared" si="1"/>
        <v>0.1607466471236583</v>
      </c>
      <c r="P65" s="75">
        <f t="shared" si="2"/>
        <v>9.7248462961233142E-2</v>
      </c>
      <c r="Q65" s="75">
        <f t="shared" si="3"/>
        <v>0.1769458616909419</v>
      </c>
      <c r="R65" s="75">
        <f t="shared" si="4"/>
        <v>9.50795392414754E-2</v>
      </c>
      <c r="S65" s="75">
        <f t="shared" si="5"/>
        <v>1.082166449084607E-2</v>
      </c>
      <c r="T65" s="75">
        <f t="shared" si="6"/>
        <v>3.7887063806124055E-2</v>
      </c>
      <c r="U65" s="75">
        <f t="shared" si="7"/>
        <v>0.147342797417959</v>
      </c>
      <c r="V65" s="75">
        <f t="shared" si="8"/>
        <v>1.6531644332612338E-4</v>
      </c>
      <c r="W65" s="75">
        <f t="shared" si="9"/>
        <v>2.1619095067641422E-2</v>
      </c>
      <c r="X65" s="75">
        <f t="shared" si="10"/>
        <v>0.25214355175679459</v>
      </c>
    </row>
    <row r="66" spans="2:24" ht="13.5" customHeight="1">
      <c r="B66" s="200"/>
      <c r="C66" s="200"/>
      <c r="D66" s="203"/>
      <c r="E66" s="15" t="s">
        <v>89</v>
      </c>
      <c r="F66" s="17" t="s">
        <v>90</v>
      </c>
      <c r="G66" s="169">
        <v>1079188</v>
      </c>
      <c r="H66" s="28">
        <f t="shared" ref="H66" si="96">IFERROR(G66/G69,"-")</f>
        <v>4.5892997902682837E-4</v>
      </c>
      <c r="I66" s="80">
        <v>55</v>
      </c>
      <c r="J66" s="28">
        <f t="shared" ref="J66" si="97">IFERROR(I66/D59,"-")</f>
        <v>4.5271215737920818E-3</v>
      </c>
      <c r="K66" s="65">
        <f t="shared" si="0"/>
        <v>19621.599999999999</v>
      </c>
      <c r="L66" s="43"/>
      <c r="M66" s="43">
        <v>63</v>
      </c>
      <c r="N66" s="85" t="s">
        <v>30</v>
      </c>
      <c r="O66" s="75">
        <f t="shared" si="1"/>
        <v>0.15364569366860734</v>
      </c>
      <c r="P66" s="75">
        <f t="shared" si="2"/>
        <v>9.2335655142999767E-2</v>
      </c>
      <c r="Q66" s="75">
        <f t="shared" si="3"/>
        <v>0.1777754715704114</v>
      </c>
      <c r="R66" s="75">
        <f t="shared" si="4"/>
        <v>7.6011986700638648E-2</v>
      </c>
      <c r="S66" s="75">
        <f t="shared" si="5"/>
        <v>7.1567386272523457E-3</v>
      </c>
      <c r="T66" s="75">
        <f t="shared" si="6"/>
        <v>5.8269943803135237E-2</v>
      </c>
      <c r="U66" s="75">
        <f t="shared" si="7"/>
        <v>0.18871735664821504</v>
      </c>
      <c r="V66" s="75">
        <f t="shared" si="8"/>
        <v>1.9456862571818882E-4</v>
      </c>
      <c r="W66" s="75">
        <f t="shared" si="9"/>
        <v>2.5772618312888899E-2</v>
      </c>
      <c r="X66" s="75">
        <f t="shared" si="10"/>
        <v>0.22011996690013313</v>
      </c>
    </row>
    <row r="67" spans="2:24" ht="13.5" customHeight="1">
      <c r="B67" s="200"/>
      <c r="C67" s="200"/>
      <c r="D67" s="203"/>
      <c r="E67" s="15" t="s">
        <v>91</v>
      </c>
      <c r="F67" s="17" t="s">
        <v>92</v>
      </c>
      <c r="G67" s="169">
        <v>53732264</v>
      </c>
      <c r="H67" s="28">
        <f t="shared" ref="H67" si="98">IFERROR(G67/G69,"-")</f>
        <v>2.2849908255636649E-2</v>
      </c>
      <c r="I67" s="80">
        <v>1545</v>
      </c>
      <c r="J67" s="28">
        <f t="shared" ref="J67" si="99">IFERROR(I67/D59,"-")</f>
        <v>0.12717096057288665</v>
      </c>
      <c r="K67" s="65">
        <f t="shared" si="0"/>
        <v>34778.164401294496</v>
      </c>
      <c r="L67" s="43"/>
      <c r="M67" s="43">
        <v>64</v>
      </c>
      <c r="N67" s="85" t="s">
        <v>51</v>
      </c>
      <c r="O67" s="75">
        <f t="shared" si="1"/>
        <v>0.14232945516305473</v>
      </c>
      <c r="P67" s="75">
        <f t="shared" si="2"/>
        <v>7.9314658323502582E-2</v>
      </c>
      <c r="Q67" s="75">
        <f t="shared" si="3"/>
        <v>0.16447791950508805</v>
      </c>
      <c r="R67" s="75">
        <f t="shared" si="4"/>
        <v>7.2017361396203433E-2</v>
      </c>
      <c r="S67" s="75">
        <f t="shared" si="5"/>
        <v>4.9942265074133787E-3</v>
      </c>
      <c r="T67" s="75">
        <f t="shared" si="6"/>
        <v>3.6553835003996803E-2</v>
      </c>
      <c r="U67" s="75">
        <f t="shared" si="7"/>
        <v>0.16890148638508007</v>
      </c>
      <c r="V67" s="75">
        <f t="shared" si="8"/>
        <v>8.5071659833977731E-4</v>
      </c>
      <c r="W67" s="75">
        <f t="shared" si="9"/>
        <v>1.3614331582840186E-2</v>
      </c>
      <c r="X67" s="75">
        <f t="shared" si="10"/>
        <v>0.31694600953448099</v>
      </c>
    </row>
    <row r="68" spans="2:24" ht="13.5" customHeight="1">
      <c r="B68" s="200"/>
      <c r="C68" s="200"/>
      <c r="D68" s="203"/>
      <c r="E68" s="18" t="s">
        <v>93</v>
      </c>
      <c r="F68" s="19" t="s">
        <v>94</v>
      </c>
      <c r="G68" s="170">
        <v>685097409</v>
      </c>
      <c r="H68" s="29">
        <f t="shared" ref="H68" si="100">IFERROR(G68/G69,"-")</f>
        <v>0.29134102634916664</v>
      </c>
      <c r="I68" s="81">
        <v>1123</v>
      </c>
      <c r="J68" s="29">
        <f t="shared" ref="J68" si="101">IFERROR(I68/D59,"-")</f>
        <v>9.2435591406700143E-2</v>
      </c>
      <c r="K68" s="66">
        <f t="shared" si="0"/>
        <v>610060.0258236865</v>
      </c>
      <c r="L68" s="43"/>
      <c r="M68" s="43">
        <v>65</v>
      </c>
      <c r="N68" s="85" t="s">
        <v>11</v>
      </c>
      <c r="O68" s="75">
        <f t="shared" si="1"/>
        <v>0.13690039838818677</v>
      </c>
      <c r="P68" s="75">
        <f t="shared" si="2"/>
        <v>8.9051594597028091E-2</v>
      </c>
      <c r="Q68" s="75">
        <f t="shared" si="3"/>
        <v>0.17898013692301154</v>
      </c>
      <c r="R68" s="75">
        <f t="shared" si="4"/>
        <v>9.7278806622687855E-2</v>
      </c>
      <c r="S68" s="75">
        <f t="shared" si="5"/>
        <v>2.0522933245186253E-3</v>
      </c>
      <c r="T68" s="75">
        <f t="shared" si="6"/>
        <v>4.9515458730771303E-2</v>
      </c>
      <c r="U68" s="75">
        <f t="shared" si="7"/>
        <v>0.22451321424698731</v>
      </c>
      <c r="V68" s="75">
        <f t="shared" si="8"/>
        <v>1.1915784586276817E-4</v>
      </c>
      <c r="W68" s="75">
        <f t="shared" si="9"/>
        <v>1.686777980093767E-2</v>
      </c>
      <c r="X68" s="75">
        <f t="shared" si="10"/>
        <v>0.20472115952000805</v>
      </c>
    </row>
    <row r="69" spans="2:24" ht="13.5" customHeight="1">
      <c r="B69" s="201"/>
      <c r="C69" s="201"/>
      <c r="D69" s="204"/>
      <c r="E69" s="20" t="s">
        <v>131</v>
      </c>
      <c r="F69" s="21"/>
      <c r="G69" s="77">
        <f>SUM(G59:G68)</f>
        <v>2351530842</v>
      </c>
      <c r="H69" s="30" t="s">
        <v>160</v>
      </c>
      <c r="I69" s="82">
        <v>9847</v>
      </c>
      <c r="J69" s="30">
        <f t="shared" ref="J69" si="102">IFERROR(I69/D59,"-")</f>
        <v>0.81051938431146597</v>
      </c>
      <c r="K69" s="67">
        <f t="shared" ref="K69:K132" si="103">IFERROR(G69/I69,"-")</f>
        <v>238806.82867878542</v>
      </c>
      <c r="L69" s="43"/>
      <c r="M69" s="43">
        <v>66</v>
      </c>
      <c r="N69" s="85" t="s">
        <v>5</v>
      </c>
      <c r="O69" s="75">
        <f t="shared" ref="O69:O78" si="104">INDEX($H:$H,ROW()+((M69-1)*10))</f>
        <v>0.16414521272899055</v>
      </c>
      <c r="P69" s="75">
        <f t="shared" ref="P69:P78" si="105">INDEX($H:$H,ROW()+((M69-1)*10+1))</f>
        <v>0.10580662507014364</v>
      </c>
      <c r="Q69" s="75">
        <f t="shared" ref="Q69:Q78" si="106">INDEX($H:$H,ROW()+((M69-1)*10+2))</f>
        <v>0.20785363287440781</v>
      </c>
      <c r="R69" s="75">
        <f t="shared" ref="R69:R78" si="107">INDEX($H:$H,ROW()+((M69-1)*10+3))</f>
        <v>0.13666177334114479</v>
      </c>
      <c r="S69" s="75">
        <f t="shared" ref="S69:S78" si="108">INDEX($H:$H,ROW()+((M69-1)*10+4))</f>
        <v>1.241198339092079E-2</v>
      </c>
      <c r="T69" s="75">
        <f t="shared" ref="T69:T78" si="109">INDEX($H:$H,ROW()+((M69-1)*10+5))</f>
        <v>6.3218065667769982E-2</v>
      </c>
      <c r="U69" s="75">
        <f t="shared" ref="U69:U78" si="110">INDEX($H:$H,ROW()+((M69-1)*10+6))</f>
        <v>0.17571853529032516</v>
      </c>
      <c r="V69" s="75">
        <f t="shared" ref="V69:V78" si="111">INDEX($H:$H,ROW()+((M69-1)*10+7))</f>
        <v>4.0837458388915857E-4</v>
      </c>
      <c r="W69" s="75">
        <f t="shared" ref="W69:W78" si="112">INDEX($H:$H,ROW()+((M69-1)*10+8))</f>
        <v>1.8189962778505955E-2</v>
      </c>
      <c r="X69" s="75">
        <f t="shared" ref="X69:X78" si="113">INDEX($H:$H,ROW()+((M69-1)*10+9))</f>
        <v>0.11558583427390218</v>
      </c>
    </row>
    <row r="70" spans="2:24" ht="13.5" customHeight="1">
      <c r="B70" s="199">
        <v>7</v>
      </c>
      <c r="C70" s="199" t="s">
        <v>109</v>
      </c>
      <c r="D70" s="202">
        <f>VLOOKUP(C70,市区町村別_生活習慣病の状況!$C$5:$D$78,2,FALSE)</f>
        <v>10756</v>
      </c>
      <c r="E70" s="13" t="s">
        <v>75</v>
      </c>
      <c r="F70" s="14" t="s">
        <v>76</v>
      </c>
      <c r="G70" s="167">
        <v>318491327</v>
      </c>
      <c r="H70" s="27">
        <f t="shared" ref="H70" si="114">IFERROR(G70/G80,"-")</f>
        <v>0.14236102235188589</v>
      </c>
      <c r="I70" s="168">
        <v>5939</v>
      </c>
      <c r="J70" s="27">
        <f t="shared" ref="J70" si="115">IFERROR(I70/D70,"-")</f>
        <v>0.55215693566381552</v>
      </c>
      <c r="K70" s="64">
        <f t="shared" si="103"/>
        <v>53627.096649267551</v>
      </c>
      <c r="L70" s="43"/>
      <c r="M70" s="43">
        <v>67</v>
      </c>
      <c r="N70" s="85" t="s">
        <v>6</v>
      </c>
      <c r="O70" s="75">
        <f t="shared" si="104"/>
        <v>0.1531923217458008</v>
      </c>
      <c r="P70" s="75">
        <f t="shared" si="105"/>
        <v>8.0675572377025051E-2</v>
      </c>
      <c r="Q70" s="75">
        <f t="shared" si="106"/>
        <v>0.14739445333899942</v>
      </c>
      <c r="R70" s="75">
        <f t="shared" si="107"/>
        <v>9.1546379253433466E-2</v>
      </c>
      <c r="S70" s="75">
        <f t="shared" si="108"/>
        <v>2.1443468861084025E-3</v>
      </c>
      <c r="T70" s="75">
        <f t="shared" si="109"/>
        <v>5.9955224400271394E-2</v>
      </c>
      <c r="U70" s="75">
        <f t="shared" si="110"/>
        <v>0.20746124681567485</v>
      </c>
      <c r="V70" s="75">
        <f t="shared" si="111"/>
        <v>2.25014808544393E-4</v>
      </c>
      <c r="W70" s="75">
        <f t="shared" si="112"/>
        <v>3.4847509498825514E-2</v>
      </c>
      <c r="X70" s="75">
        <f t="shared" si="113"/>
        <v>0.2225579308753167</v>
      </c>
    </row>
    <row r="71" spans="2:24" ht="13.5" customHeight="1">
      <c r="B71" s="200"/>
      <c r="C71" s="200"/>
      <c r="D71" s="203"/>
      <c r="E71" s="15" t="s">
        <v>77</v>
      </c>
      <c r="F71" s="16" t="s">
        <v>78</v>
      </c>
      <c r="G71" s="169">
        <v>187867745</v>
      </c>
      <c r="H71" s="28">
        <f t="shared" ref="H71" si="116">IFERROR(G71/G80,"-")</f>
        <v>8.3974168141612834E-2</v>
      </c>
      <c r="I71" s="80">
        <v>4567</v>
      </c>
      <c r="J71" s="28">
        <f t="shared" ref="J71" si="117">IFERROR(I71/D70,"-")</f>
        <v>0.42460022313127554</v>
      </c>
      <c r="K71" s="65">
        <f t="shared" si="103"/>
        <v>41135.919640902124</v>
      </c>
      <c r="L71" s="43"/>
      <c r="M71" s="43">
        <v>68</v>
      </c>
      <c r="N71" s="85" t="s">
        <v>52</v>
      </c>
      <c r="O71" s="75">
        <f t="shared" si="104"/>
        <v>0.13586644237698248</v>
      </c>
      <c r="P71" s="75">
        <f t="shared" si="105"/>
        <v>7.6783565387968586E-2</v>
      </c>
      <c r="Q71" s="75">
        <f t="shared" si="106"/>
        <v>0.20256022423920286</v>
      </c>
      <c r="R71" s="75">
        <f t="shared" si="107"/>
        <v>7.2454152842914177E-2</v>
      </c>
      <c r="S71" s="75">
        <f t="shared" si="108"/>
        <v>4.3070367369893526E-3</v>
      </c>
      <c r="T71" s="75">
        <f t="shared" si="109"/>
        <v>1.5050164704089906E-2</v>
      </c>
      <c r="U71" s="75">
        <f t="shared" si="110"/>
        <v>0.19252129106202337</v>
      </c>
      <c r="V71" s="75">
        <f t="shared" si="111"/>
        <v>3.595592807735681E-4</v>
      </c>
      <c r="W71" s="75">
        <f t="shared" si="112"/>
        <v>2.3651116841901576E-2</v>
      </c>
      <c r="X71" s="75">
        <f t="shared" si="113"/>
        <v>0.27644644652715411</v>
      </c>
    </row>
    <row r="72" spans="2:24" ht="13.5" customHeight="1">
      <c r="B72" s="200"/>
      <c r="C72" s="200"/>
      <c r="D72" s="203"/>
      <c r="E72" s="15" t="s">
        <v>79</v>
      </c>
      <c r="F72" s="17" t="s">
        <v>80</v>
      </c>
      <c r="G72" s="169">
        <v>340748529</v>
      </c>
      <c r="H72" s="28">
        <f t="shared" ref="H72" si="118">IFERROR(G72/G80,"-")</f>
        <v>0.1523096701259348</v>
      </c>
      <c r="I72" s="80">
        <v>7160</v>
      </c>
      <c r="J72" s="28">
        <f t="shared" ref="J72" si="119">IFERROR(I72/D70,"-")</f>
        <v>0.6656749721085905</v>
      </c>
      <c r="K72" s="65">
        <f t="shared" si="103"/>
        <v>47590.576675977652</v>
      </c>
      <c r="L72" s="43"/>
      <c r="M72" s="43">
        <v>69</v>
      </c>
      <c r="N72" s="85" t="s">
        <v>53</v>
      </c>
      <c r="O72" s="75">
        <f t="shared" si="104"/>
        <v>0.16748987840754176</v>
      </c>
      <c r="P72" s="75">
        <f t="shared" si="105"/>
        <v>8.5969145025815083E-2</v>
      </c>
      <c r="Q72" s="75">
        <f t="shared" si="106"/>
        <v>0.18044394116704798</v>
      </c>
      <c r="R72" s="75">
        <f t="shared" si="107"/>
        <v>0.11031669735234963</v>
      </c>
      <c r="S72" s="75">
        <f t="shared" si="108"/>
        <v>1.5049702171903006E-2</v>
      </c>
      <c r="T72" s="75">
        <f t="shared" si="109"/>
        <v>4.9905163073933903E-2</v>
      </c>
      <c r="U72" s="75">
        <f t="shared" si="110"/>
        <v>0.17017422131413676</v>
      </c>
      <c r="V72" s="75">
        <f t="shared" si="111"/>
        <v>1.169255527193857E-4</v>
      </c>
      <c r="W72" s="75">
        <f t="shared" si="112"/>
        <v>2.3390158164545684E-2</v>
      </c>
      <c r="X72" s="75">
        <f t="shared" si="113"/>
        <v>0.19714416777000682</v>
      </c>
    </row>
    <row r="73" spans="2:24" ht="13.5" customHeight="1">
      <c r="B73" s="200"/>
      <c r="C73" s="200"/>
      <c r="D73" s="203"/>
      <c r="E73" s="15" t="s">
        <v>81</v>
      </c>
      <c r="F73" s="17" t="s">
        <v>82</v>
      </c>
      <c r="G73" s="169">
        <v>250168084</v>
      </c>
      <c r="H73" s="28">
        <f t="shared" ref="H73" si="120">IFERROR(G73/G80,"-")</f>
        <v>0.11182151970515813</v>
      </c>
      <c r="I73" s="80">
        <v>2987</v>
      </c>
      <c r="J73" s="28">
        <f t="shared" ref="J73" si="121">IFERROR(I73/D70,"-")</f>
        <v>0.2777054667162514</v>
      </c>
      <c r="K73" s="65">
        <f t="shared" si="103"/>
        <v>83752.287914295273</v>
      </c>
      <c r="L73" s="43"/>
      <c r="M73" s="43">
        <v>70</v>
      </c>
      <c r="N73" s="85" t="s">
        <v>54</v>
      </c>
      <c r="O73" s="75">
        <f t="shared" si="104"/>
        <v>0.15500734441790293</v>
      </c>
      <c r="P73" s="75">
        <f t="shared" si="105"/>
        <v>0.10633563666801565</v>
      </c>
      <c r="Q73" s="75">
        <f t="shared" si="106"/>
        <v>0.19656009157928958</v>
      </c>
      <c r="R73" s="75">
        <f t="shared" si="107"/>
        <v>8.5630690479117463E-2</v>
      </c>
      <c r="S73" s="75">
        <f t="shared" si="108"/>
        <v>2.8061692687528852E-2</v>
      </c>
      <c r="T73" s="75">
        <f t="shared" si="109"/>
        <v>5.8900072667768803E-2</v>
      </c>
      <c r="U73" s="75">
        <f t="shared" si="110"/>
        <v>0.14920092822485628</v>
      </c>
      <c r="V73" s="75">
        <f t="shared" si="111"/>
        <v>0</v>
      </c>
      <c r="W73" s="75">
        <f t="shared" si="112"/>
        <v>8.1881937580705264E-3</v>
      </c>
      <c r="X73" s="75">
        <f t="shared" si="113"/>
        <v>0.2121153495174499</v>
      </c>
    </row>
    <row r="74" spans="2:24" ht="13.5" customHeight="1">
      <c r="B74" s="200"/>
      <c r="C74" s="200"/>
      <c r="D74" s="203"/>
      <c r="E74" s="15" t="s">
        <v>83</v>
      </c>
      <c r="F74" s="17" t="s">
        <v>84</v>
      </c>
      <c r="G74" s="169">
        <v>11111185</v>
      </c>
      <c r="H74" s="28">
        <f t="shared" ref="H74" si="122">IFERROR(G74/G80,"-")</f>
        <v>4.9665391866100615E-3</v>
      </c>
      <c r="I74" s="80">
        <v>32</v>
      </c>
      <c r="J74" s="28">
        <f t="shared" ref="J74" si="123">IFERROR(I74/D70,"-")</f>
        <v>2.9750836742283376E-3</v>
      </c>
      <c r="K74" s="65">
        <f t="shared" si="103"/>
        <v>347224.53125</v>
      </c>
      <c r="L74" s="43"/>
      <c r="M74" s="43">
        <v>71</v>
      </c>
      <c r="N74" s="85" t="s">
        <v>55</v>
      </c>
      <c r="O74" s="75">
        <f t="shared" si="104"/>
        <v>0.14772008246220647</v>
      </c>
      <c r="P74" s="75">
        <f t="shared" si="105"/>
        <v>8.8698659094031754E-2</v>
      </c>
      <c r="Q74" s="75">
        <f t="shared" si="106"/>
        <v>0.18360734270722182</v>
      </c>
      <c r="R74" s="75">
        <f t="shared" si="107"/>
        <v>0.10627456571933867</v>
      </c>
      <c r="S74" s="75">
        <f t="shared" si="108"/>
        <v>2.9253450502197088E-3</v>
      </c>
      <c r="T74" s="75">
        <f t="shared" si="109"/>
        <v>7.5273134802727848E-2</v>
      </c>
      <c r="U74" s="75">
        <f t="shared" si="110"/>
        <v>0.14391283845524488</v>
      </c>
      <c r="V74" s="75">
        <f t="shared" si="111"/>
        <v>3.3482096433981525E-4</v>
      </c>
      <c r="W74" s="75">
        <f t="shared" si="112"/>
        <v>2.1367821801189589E-2</v>
      </c>
      <c r="X74" s="75">
        <f t="shared" si="113"/>
        <v>0.22988538894347943</v>
      </c>
    </row>
    <row r="75" spans="2:24" ht="13.5" customHeight="1">
      <c r="B75" s="200"/>
      <c r="C75" s="200"/>
      <c r="D75" s="203"/>
      <c r="E75" s="15" t="s">
        <v>85</v>
      </c>
      <c r="F75" s="17" t="s">
        <v>86</v>
      </c>
      <c r="G75" s="169">
        <v>60831879</v>
      </c>
      <c r="H75" s="28">
        <f t="shared" ref="H75" si="124">IFERROR(G75/G80,"-")</f>
        <v>2.7190971156417762E-2</v>
      </c>
      <c r="I75" s="80">
        <v>478</v>
      </c>
      <c r="J75" s="28">
        <f t="shared" ref="J75" si="125">IFERROR(I75/D70,"-")</f>
        <v>4.4440312383785791E-2</v>
      </c>
      <c r="K75" s="65">
        <f t="shared" si="103"/>
        <v>127263.34518828453</v>
      </c>
      <c r="L75" s="43"/>
      <c r="M75" s="43">
        <v>72</v>
      </c>
      <c r="N75" s="85" t="s">
        <v>31</v>
      </c>
      <c r="O75" s="75">
        <f t="shared" si="104"/>
        <v>0.13851469276940243</v>
      </c>
      <c r="P75" s="75">
        <f t="shared" si="105"/>
        <v>0.10556137553447682</v>
      </c>
      <c r="Q75" s="75">
        <f t="shared" si="106"/>
        <v>0.21779159693085548</v>
      </c>
      <c r="R75" s="75">
        <f t="shared" si="107"/>
        <v>9.7478347261182388E-2</v>
      </c>
      <c r="S75" s="75">
        <f t="shared" si="108"/>
        <v>2.2821929060042604E-2</v>
      </c>
      <c r="T75" s="75">
        <f t="shared" si="109"/>
        <v>3.8993386124414685E-2</v>
      </c>
      <c r="U75" s="75">
        <f t="shared" si="110"/>
        <v>0.12820479495160406</v>
      </c>
      <c r="V75" s="75">
        <f t="shared" si="111"/>
        <v>7.9154911643308865E-5</v>
      </c>
      <c r="W75" s="75">
        <f t="shared" si="112"/>
        <v>1.7492058523467569E-2</v>
      </c>
      <c r="X75" s="75">
        <f t="shared" si="113"/>
        <v>0.23306266393291067</v>
      </c>
    </row>
    <row r="76" spans="2:24" ht="13.5" customHeight="1">
      <c r="B76" s="200"/>
      <c r="C76" s="200"/>
      <c r="D76" s="203"/>
      <c r="E76" s="15" t="s">
        <v>87</v>
      </c>
      <c r="F76" s="17" t="s">
        <v>88</v>
      </c>
      <c r="G76" s="169">
        <v>436230575</v>
      </c>
      <c r="H76" s="28">
        <f t="shared" ref="H76" si="126">IFERROR(G76/G80,"-")</f>
        <v>0.19498876538685472</v>
      </c>
      <c r="I76" s="80">
        <v>2595</v>
      </c>
      <c r="J76" s="28">
        <f t="shared" ref="J76" si="127">IFERROR(I76/D70,"-")</f>
        <v>0.24126069170695424</v>
      </c>
      <c r="K76" s="65">
        <f t="shared" si="103"/>
        <v>168104.26782273603</v>
      </c>
      <c r="L76" s="43"/>
      <c r="M76" s="43">
        <v>73</v>
      </c>
      <c r="N76" s="85" t="s">
        <v>32</v>
      </c>
      <c r="O76" s="75">
        <f t="shared" si="104"/>
        <v>0.16890116593252974</v>
      </c>
      <c r="P76" s="75">
        <f t="shared" si="105"/>
        <v>0.1027917160499448</v>
      </c>
      <c r="Q76" s="75">
        <f t="shared" si="106"/>
        <v>0.2009490467708181</v>
      </c>
      <c r="R76" s="75">
        <f t="shared" si="107"/>
        <v>9.306276864261287E-2</v>
      </c>
      <c r="S76" s="75">
        <f t="shared" si="108"/>
        <v>1.7747243962263091E-2</v>
      </c>
      <c r="T76" s="75">
        <f t="shared" si="109"/>
        <v>3.803559611140344E-2</v>
      </c>
      <c r="U76" s="75">
        <f t="shared" si="110"/>
        <v>0.13565984637901979</v>
      </c>
      <c r="V76" s="75">
        <f t="shared" si="111"/>
        <v>1.481683308761001E-4</v>
      </c>
      <c r="W76" s="75">
        <f t="shared" si="112"/>
        <v>1.2780809978262173E-2</v>
      </c>
      <c r="X76" s="75">
        <f t="shared" si="113"/>
        <v>0.22992363784226988</v>
      </c>
    </row>
    <row r="77" spans="2:24" ht="13.5" customHeight="1">
      <c r="B77" s="200"/>
      <c r="C77" s="200"/>
      <c r="D77" s="203"/>
      <c r="E77" s="15" t="s">
        <v>89</v>
      </c>
      <c r="F77" s="17" t="s">
        <v>90</v>
      </c>
      <c r="G77" s="169">
        <v>283743</v>
      </c>
      <c r="H77" s="28">
        <f t="shared" ref="H77" si="128">IFERROR(G77/G80,"-")</f>
        <v>1.2682902214536962E-4</v>
      </c>
      <c r="I77" s="80">
        <v>30</v>
      </c>
      <c r="J77" s="28">
        <f t="shared" ref="J77" si="129">IFERROR(I77/D70,"-")</f>
        <v>2.7891409445890665E-3</v>
      </c>
      <c r="K77" s="65">
        <f t="shared" si="103"/>
        <v>9458.1</v>
      </c>
      <c r="L77" s="43"/>
      <c r="M77" s="43">
        <v>74</v>
      </c>
      <c r="N77" s="85" t="s">
        <v>33</v>
      </c>
      <c r="O77" s="75">
        <f t="shared" si="104"/>
        <v>0.11609600863270444</v>
      </c>
      <c r="P77" s="75">
        <f t="shared" si="105"/>
        <v>5.8073503237733762E-2</v>
      </c>
      <c r="Q77" s="75">
        <f t="shared" si="106"/>
        <v>0.16116496804717484</v>
      </c>
      <c r="R77" s="75">
        <f t="shared" si="107"/>
        <v>9.3859728245174939E-2</v>
      </c>
      <c r="S77" s="75">
        <f t="shared" si="108"/>
        <v>1.6481901701479629E-3</v>
      </c>
      <c r="T77" s="75">
        <f t="shared" si="109"/>
        <v>9.0658025446927998E-2</v>
      </c>
      <c r="U77" s="75">
        <f t="shared" si="110"/>
        <v>0.13544489071678847</v>
      </c>
      <c r="V77" s="75">
        <f t="shared" si="111"/>
        <v>1.1485503107149229E-4</v>
      </c>
      <c r="W77" s="75">
        <f t="shared" si="112"/>
        <v>8.9973268114198948E-3</v>
      </c>
      <c r="X77" s="75">
        <f t="shared" si="113"/>
        <v>0.3339425036608562</v>
      </c>
    </row>
    <row r="78" spans="2:24" ht="13.5" customHeight="1">
      <c r="B78" s="200"/>
      <c r="C78" s="200"/>
      <c r="D78" s="203"/>
      <c r="E78" s="15" t="s">
        <v>91</v>
      </c>
      <c r="F78" s="17" t="s">
        <v>92</v>
      </c>
      <c r="G78" s="169">
        <v>77492905</v>
      </c>
      <c r="H78" s="28">
        <f t="shared" ref="H78" si="130">IFERROR(G78/G80,"-")</f>
        <v>3.4638209098917058E-2</v>
      </c>
      <c r="I78" s="80">
        <v>1718</v>
      </c>
      <c r="J78" s="28">
        <f t="shared" ref="J78" si="131">IFERROR(I78/D70,"-")</f>
        <v>0.15972480476013387</v>
      </c>
      <c r="K78" s="65">
        <f t="shared" si="103"/>
        <v>45106.463911525032</v>
      </c>
      <c r="L78" s="43"/>
      <c r="M78" s="43">
        <v>75</v>
      </c>
      <c r="N78" s="86" t="s">
        <v>126</v>
      </c>
      <c r="O78" s="75">
        <f t="shared" si="104"/>
        <v>0.15436955699477256</v>
      </c>
      <c r="P78" s="75">
        <f t="shared" si="105"/>
        <v>9.5706624904948176E-2</v>
      </c>
      <c r="Q78" s="75">
        <f t="shared" si="106"/>
        <v>0.17556945252526326</v>
      </c>
      <c r="R78" s="75">
        <f t="shared" si="107"/>
        <v>0.10178072103613513</v>
      </c>
      <c r="S78" s="75">
        <f t="shared" si="108"/>
        <v>9.9345219022450703E-3</v>
      </c>
      <c r="T78" s="75">
        <f t="shared" si="109"/>
        <v>4.0035817078284665E-2</v>
      </c>
      <c r="U78" s="75">
        <f t="shared" si="110"/>
        <v>0.15869836913688706</v>
      </c>
      <c r="V78" s="75">
        <f t="shared" si="111"/>
        <v>3.9661783775837703E-4</v>
      </c>
      <c r="W78" s="75">
        <f t="shared" si="112"/>
        <v>2.3209007187265783E-2</v>
      </c>
      <c r="X78" s="75">
        <f t="shared" si="113"/>
        <v>0.24029931139643987</v>
      </c>
    </row>
    <row r="79" spans="2:24" ht="13.5" customHeight="1">
      <c r="B79" s="200"/>
      <c r="C79" s="200"/>
      <c r="D79" s="203"/>
      <c r="E79" s="18" t="s">
        <v>93</v>
      </c>
      <c r="F79" s="19" t="s">
        <v>94</v>
      </c>
      <c r="G79" s="170">
        <v>553982793</v>
      </c>
      <c r="H79" s="29">
        <f t="shared" ref="H79" si="132">IFERROR(G79/G80,"-")</f>
        <v>0.24762230582446337</v>
      </c>
      <c r="I79" s="81">
        <v>1175</v>
      </c>
      <c r="J79" s="29">
        <f t="shared" ref="J79" si="133">IFERROR(I79/D70,"-")</f>
        <v>0.10924135366307178</v>
      </c>
      <c r="K79" s="66">
        <f t="shared" si="103"/>
        <v>471474.71744680853</v>
      </c>
      <c r="L79" s="43"/>
      <c r="M79" s="43"/>
    </row>
    <row r="80" spans="2:24" ht="13.5" customHeight="1">
      <c r="B80" s="201"/>
      <c r="C80" s="201"/>
      <c r="D80" s="204"/>
      <c r="E80" s="20" t="s">
        <v>131</v>
      </c>
      <c r="F80" s="21"/>
      <c r="G80" s="77">
        <f>SUM(G70:G79)</f>
        <v>2237208765</v>
      </c>
      <c r="H80" s="30" t="s">
        <v>160</v>
      </c>
      <c r="I80" s="82">
        <v>8854</v>
      </c>
      <c r="J80" s="30">
        <f t="shared" ref="J80" si="134">IFERROR(I80/D70,"-")</f>
        <v>0.82316846411305322</v>
      </c>
      <c r="K80" s="67">
        <f t="shared" si="103"/>
        <v>252677.74621639936</v>
      </c>
      <c r="L80" s="43"/>
      <c r="M80" s="43"/>
    </row>
    <row r="81" spans="2:13" ht="13.5" customHeight="1">
      <c r="B81" s="199">
        <v>8</v>
      </c>
      <c r="C81" s="199" t="s">
        <v>58</v>
      </c>
      <c r="D81" s="202">
        <f>VLOOKUP(C81,市区町村別_生活習慣病の状況!$C$5:$D$78,2,FALSE)</f>
        <v>8668</v>
      </c>
      <c r="E81" s="13" t="s">
        <v>75</v>
      </c>
      <c r="F81" s="14" t="s">
        <v>76</v>
      </c>
      <c r="G81" s="167">
        <v>231626480</v>
      </c>
      <c r="H81" s="27">
        <f t="shared" ref="H81" si="135">IFERROR(G81/G91,"-")</f>
        <v>0.15459321804896994</v>
      </c>
      <c r="I81" s="168">
        <v>3758</v>
      </c>
      <c r="J81" s="27">
        <f t="shared" ref="J81" si="136">IFERROR(I81/D81,"-")</f>
        <v>0.43354868481772035</v>
      </c>
      <c r="K81" s="64">
        <f t="shared" si="103"/>
        <v>61635.572112825968</v>
      </c>
      <c r="L81" s="43"/>
      <c r="M81" s="43"/>
    </row>
    <row r="82" spans="2:13" ht="13.5" customHeight="1">
      <c r="B82" s="200"/>
      <c r="C82" s="200"/>
      <c r="D82" s="203"/>
      <c r="E82" s="15" t="s">
        <v>77</v>
      </c>
      <c r="F82" s="16" t="s">
        <v>78</v>
      </c>
      <c r="G82" s="169">
        <v>154716575</v>
      </c>
      <c r="H82" s="28">
        <f t="shared" ref="H82" si="137">IFERROR(G82/G91,"-")</f>
        <v>0.10326165304918856</v>
      </c>
      <c r="I82" s="80">
        <v>3424</v>
      </c>
      <c r="J82" s="28">
        <f t="shared" ref="J82" si="138">IFERROR(I82/D81,"-")</f>
        <v>0.395016151361329</v>
      </c>
      <c r="K82" s="65">
        <f t="shared" si="103"/>
        <v>45185.915595794395</v>
      </c>
      <c r="L82" s="43"/>
      <c r="M82" s="43"/>
    </row>
    <row r="83" spans="2:13" ht="13.5" customHeight="1">
      <c r="B83" s="200"/>
      <c r="C83" s="200"/>
      <c r="D83" s="203"/>
      <c r="E83" s="15" t="s">
        <v>79</v>
      </c>
      <c r="F83" s="17" t="s">
        <v>80</v>
      </c>
      <c r="G83" s="169">
        <v>269734705</v>
      </c>
      <c r="H83" s="28">
        <f t="shared" ref="H83" si="139">IFERROR(G83/G91,"-")</f>
        <v>0.1800275860749582</v>
      </c>
      <c r="I83" s="80">
        <v>5123</v>
      </c>
      <c r="J83" s="28">
        <f t="shared" ref="J83" si="140">IFERROR(I83/D81,"-")</f>
        <v>0.59102445777572676</v>
      </c>
      <c r="K83" s="65">
        <f t="shared" si="103"/>
        <v>52651.708959593991</v>
      </c>
      <c r="L83" s="43"/>
      <c r="M83" s="43"/>
    </row>
    <row r="84" spans="2:13" ht="13.5" customHeight="1">
      <c r="B84" s="200"/>
      <c r="C84" s="200"/>
      <c r="D84" s="203"/>
      <c r="E84" s="15" t="s">
        <v>81</v>
      </c>
      <c r="F84" s="17" t="s">
        <v>82</v>
      </c>
      <c r="G84" s="169">
        <v>133497356</v>
      </c>
      <c r="H84" s="28">
        <f t="shared" ref="H84" si="141">IFERROR(G84/G91,"-")</f>
        <v>8.9099423628373434E-2</v>
      </c>
      <c r="I84" s="80">
        <v>2237</v>
      </c>
      <c r="J84" s="28">
        <f t="shared" ref="J84" si="142">IFERROR(I84/D81,"-")</f>
        <v>0.25807568066451314</v>
      </c>
      <c r="K84" s="65">
        <f t="shared" si="103"/>
        <v>59676.958426464014</v>
      </c>
      <c r="L84" s="43"/>
      <c r="M84" s="43"/>
    </row>
    <row r="85" spans="2:13" ht="13.5" customHeight="1">
      <c r="B85" s="200"/>
      <c r="C85" s="200"/>
      <c r="D85" s="203"/>
      <c r="E85" s="15" t="s">
        <v>83</v>
      </c>
      <c r="F85" s="17" t="s">
        <v>84</v>
      </c>
      <c r="G85" s="169">
        <v>21875713</v>
      </c>
      <c r="H85" s="28">
        <f t="shared" ref="H85" si="143">IFERROR(G85/G91,"-")</f>
        <v>1.4600389686816838E-2</v>
      </c>
      <c r="I85" s="80">
        <v>39</v>
      </c>
      <c r="J85" s="28">
        <f t="shared" ref="J85" si="144">IFERROR(I85/D81,"-")</f>
        <v>4.499307798800185E-3</v>
      </c>
      <c r="K85" s="65">
        <f t="shared" si="103"/>
        <v>560915.717948718</v>
      </c>
      <c r="L85" s="43"/>
      <c r="M85" s="43"/>
    </row>
    <row r="86" spans="2:13" ht="13.5" customHeight="1">
      <c r="B86" s="200"/>
      <c r="C86" s="200"/>
      <c r="D86" s="203"/>
      <c r="E86" s="15" t="s">
        <v>85</v>
      </c>
      <c r="F86" s="17" t="s">
        <v>86</v>
      </c>
      <c r="G86" s="169">
        <v>55342671</v>
      </c>
      <c r="H86" s="28">
        <f t="shared" ref="H86" si="145">IFERROR(G86/G91,"-")</f>
        <v>3.693706179585083E-2</v>
      </c>
      <c r="I86" s="80">
        <v>333</v>
      </c>
      <c r="J86" s="28">
        <f t="shared" ref="J86" si="146">IFERROR(I86/D81,"-")</f>
        <v>3.8417166589755421E-2</v>
      </c>
      <c r="K86" s="65">
        <f t="shared" si="103"/>
        <v>166194.20720720722</v>
      </c>
      <c r="L86" s="43"/>
      <c r="M86" s="43"/>
    </row>
    <row r="87" spans="2:13" ht="13.5" customHeight="1">
      <c r="B87" s="200"/>
      <c r="C87" s="200"/>
      <c r="D87" s="203"/>
      <c r="E87" s="15" t="s">
        <v>87</v>
      </c>
      <c r="F87" s="17" t="s">
        <v>88</v>
      </c>
      <c r="G87" s="169">
        <v>227782370</v>
      </c>
      <c r="H87" s="28">
        <f t="shared" ref="H87" si="147">IFERROR(G87/G91,"-")</f>
        <v>0.15202756434895159</v>
      </c>
      <c r="I87" s="80">
        <v>1776</v>
      </c>
      <c r="J87" s="28">
        <f t="shared" ref="J87" si="148">IFERROR(I87/D81,"-")</f>
        <v>0.20489155514536225</v>
      </c>
      <c r="K87" s="65">
        <f t="shared" si="103"/>
        <v>128255.83896396396</v>
      </c>
      <c r="L87" s="43"/>
      <c r="M87" s="43"/>
    </row>
    <row r="88" spans="2:13" ht="13.5" customHeight="1">
      <c r="B88" s="200"/>
      <c r="C88" s="200"/>
      <c r="D88" s="203"/>
      <c r="E88" s="15" t="s">
        <v>89</v>
      </c>
      <c r="F88" s="17" t="s">
        <v>90</v>
      </c>
      <c r="G88" s="169">
        <v>228429</v>
      </c>
      <c r="H88" s="28">
        <f t="shared" ref="H88" si="149">IFERROR(G88/G91,"-")</f>
        <v>1.5245914113838865E-4</v>
      </c>
      <c r="I88" s="80">
        <v>26</v>
      </c>
      <c r="J88" s="28">
        <f t="shared" ref="J88" si="150">IFERROR(I88/D81,"-")</f>
        <v>2.9995385325334565E-3</v>
      </c>
      <c r="K88" s="65">
        <f t="shared" si="103"/>
        <v>8785.7307692307695</v>
      </c>
      <c r="L88" s="43"/>
      <c r="M88" s="43"/>
    </row>
    <row r="89" spans="2:13" ht="13.5" customHeight="1">
      <c r="B89" s="200"/>
      <c r="C89" s="200"/>
      <c r="D89" s="203"/>
      <c r="E89" s="15" t="s">
        <v>91</v>
      </c>
      <c r="F89" s="17" t="s">
        <v>92</v>
      </c>
      <c r="G89" s="169">
        <v>31386487</v>
      </c>
      <c r="H89" s="28">
        <f t="shared" ref="H89" si="151">IFERROR(G89/G91,"-")</f>
        <v>2.094811451860841E-2</v>
      </c>
      <c r="I89" s="80">
        <v>1065</v>
      </c>
      <c r="J89" s="28">
        <f t="shared" ref="J89" si="152">IFERROR(I89/D81,"-")</f>
        <v>0.12286571296723581</v>
      </c>
      <c r="K89" s="65">
        <f t="shared" si="103"/>
        <v>29470.879812206575</v>
      </c>
      <c r="L89" s="43"/>
      <c r="M89" s="43"/>
    </row>
    <row r="90" spans="2:13" ht="13.5" customHeight="1">
      <c r="B90" s="200"/>
      <c r="C90" s="200"/>
      <c r="D90" s="203"/>
      <c r="E90" s="18" t="s">
        <v>93</v>
      </c>
      <c r="F90" s="19" t="s">
        <v>94</v>
      </c>
      <c r="G90" s="170">
        <v>372105730</v>
      </c>
      <c r="H90" s="29">
        <f t="shared" ref="H90" si="153">IFERROR(G90/G91,"-")</f>
        <v>0.24835252970714378</v>
      </c>
      <c r="I90" s="81">
        <v>830</v>
      </c>
      <c r="J90" s="29">
        <f t="shared" ref="J90" si="154">IFERROR(I90/D81,"-")</f>
        <v>9.5754499307798793E-2</v>
      </c>
      <c r="K90" s="66">
        <f t="shared" si="103"/>
        <v>448320.15662650601</v>
      </c>
      <c r="L90" s="43"/>
      <c r="M90" s="43"/>
    </row>
    <row r="91" spans="2:13" ht="13.5" customHeight="1">
      <c r="B91" s="201"/>
      <c r="C91" s="201"/>
      <c r="D91" s="204"/>
      <c r="E91" s="20" t="s">
        <v>131</v>
      </c>
      <c r="F91" s="21"/>
      <c r="G91" s="77">
        <f>SUM(G81:G90)</f>
        <v>1498296516</v>
      </c>
      <c r="H91" s="30" t="s">
        <v>160</v>
      </c>
      <c r="I91" s="82">
        <v>6483</v>
      </c>
      <c r="J91" s="30">
        <f t="shared" ref="J91" si="155">IFERROR(I91/D81,"-")</f>
        <v>0.74792339640055372</v>
      </c>
      <c r="K91" s="67">
        <f t="shared" si="103"/>
        <v>231111.60203609441</v>
      </c>
      <c r="L91" s="43"/>
      <c r="M91" s="43"/>
    </row>
    <row r="92" spans="2:13" ht="13.5" customHeight="1">
      <c r="B92" s="199">
        <v>9</v>
      </c>
      <c r="C92" s="199" t="s">
        <v>110</v>
      </c>
      <c r="D92" s="202">
        <f>VLOOKUP(C92,市区町村別_生活習慣病の状況!$C$5:$D$78,2,FALSE)</f>
        <v>5575</v>
      </c>
      <c r="E92" s="13" t="s">
        <v>75</v>
      </c>
      <c r="F92" s="14" t="s">
        <v>76</v>
      </c>
      <c r="G92" s="167">
        <v>161063880</v>
      </c>
      <c r="H92" s="27">
        <f t="shared" ref="H92" si="156">IFERROR(G92/G102,"-")</f>
        <v>0.14112988026318027</v>
      </c>
      <c r="I92" s="168">
        <v>2478</v>
      </c>
      <c r="J92" s="27">
        <f t="shared" ref="J92" si="157">IFERROR(I92/D92,"-")</f>
        <v>0.44448430493273544</v>
      </c>
      <c r="K92" s="64">
        <f t="shared" si="103"/>
        <v>64997.530266343827</v>
      </c>
      <c r="L92" s="43"/>
      <c r="M92" s="43"/>
    </row>
    <row r="93" spans="2:13" ht="13.5" customHeight="1">
      <c r="B93" s="200"/>
      <c r="C93" s="200"/>
      <c r="D93" s="203"/>
      <c r="E93" s="15" t="s">
        <v>77</v>
      </c>
      <c r="F93" s="16" t="s">
        <v>78</v>
      </c>
      <c r="G93" s="169">
        <v>90867135</v>
      </c>
      <c r="H93" s="28">
        <f t="shared" ref="H93" si="158">IFERROR(G93/G102,"-")</f>
        <v>7.9621004302195111E-2</v>
      </c>
      <c r="I93" s="80">
        <v>2136</v>
      </c>
      <c r="J93" s="28">
        <f t="shared" ref="J93" si="159">IFERROR(I93/D92,"-")</f>
        <v>0.38313901345291479</v>
      </c>
      <c r="K93" s="65">
        <f t="shared" si="103"/>
        <v>42540.793539325845</v>
      </c>
      <c r="L93" s="43"/>
      <c r="M93" s="43"/>
    </row>
    <row r="94" spans="2:13" ht="13.5" customHeight="1">
      <c r="B94" s="200"/>
      <c r="C94" s="200"/>
      <c r="D94" s="203"/>
      <c r="E94" s="15" t="s">
        <v>79</v>
      </c>
      <c r="F94" s="17" t="s">
        <v>80</v>
      </c>
      <c r="G94" s="169">
        <v>183730809</v>
      </c>
      <c r="H94" s="28">
        <f t="shared" ref="H94" si="160">IFERROR(G94/G102,"-")</f>
        <v>0.1609914468397709</v>
      </c>
      <c r="I94" s="80">
        <v>3380</v>
      </c>
      <c r="J94" s="28">
        <f t="shared" ref="J94" si="161">IFERROR(I94/D92,"-")</f>
        <v>0.60627802690582955</v>
      </c>
      <c r="K94" s="65">
        <f t="shared" si="103"/>
        <v>54358.227514792896</v>
      </c>
      <c r="L94" s="43"/>
      <c r="M94" s="43"/>
    </row>
    <row r="95" spans="2:13" ht="13.5" customHeight="1">
      <c r="B95" s="200"/>
      <c r="C95" s="200"/>
      <c r="D95" s="203"/>
      <c r="E95" s="15" t="s">
        <v>81</v>
      </c>
      <c r="F95" s="17" t="s">
        <v>82</v>
      </c>
      <c r="G95" s="169">
        <v>119469498</v>
      </c>
      <c r="H95" s="28">
        <f t="shared" ref="H95" si="162">IFERROR(G95/G102,"-")</f>
        <v>0.10468340851991305</v>
      </c>
      <c r="I95" s="80">
        <v>1396</v>
      </c>
      <c r="J95" s="28">
        <f t="shared" ref="J95" si="163">IFERROR(I95/D92,"-")</f>
        <v>0.2504035874439462</v>
      </c>
      <c r="K95" s="65">
        <f t="shared" si="103"/>
        <v>85579.869627507156</v>
      </c>
      <c r="L95" s="43"/>
      <c r="M95" s="43"/>
    </row>
    <row r="96" spans="2:13" ht="13.5" customHeight="1">
      <c r="B96" s="200"/>
      <c r="C96" s="200"/>
      <c r="D96" s="203"/>
      <c r="E96" s="15" t="s">
        <v>83</v>
      </c>
      <c r="F96" s="17" t="s">
        <v>84</v>
      </c>
      <c r="G96" s="169">
        <v>10413131</v>
      </c>
      <c r="H96" s="28">
        <f t="shared" ref="H96" si="164">IFERROR(G96/G102,"-")</f>
        <v>9.124354456100341E-3</v>
      </c>
      <c r="I96" s="80">
        <v>22</v>
      </c>
      <c r="J96" s="28">
        <f t="shared" ref="J96" si="165">IFERROR(I96/D92,"-")</f>
        <v>3.9461883408071748E-3</v>
      </c>
      <c r="K96" s="65">
        <f t="shared" si="103"/>
        <v>473324.13636363635</v>
      </c>
      <c r="L96" s="43"/>
      <c r="M96" s="43"/>
    </row>
    <row r="97" spans="2:13" ht="13.5" customHeight="1">
      <c r="B97" s="200"/>
      <c r="C97" s="200"/>
      <c r="D97" s="203"/>
      <c r="E97" s="15" t="s">
        <v>85</v>
      </c>
      <c r="F97" s="17" t="s">
        <v>86</v>
      </c>
      <c r="G97" s="169">
        <v>41878760</v>
      </c>
      <c r="H97" s="28">
        <f t="shared" ref="H97" si="166">IFERROR(G97/G102,"-")</f>
        <v>3.6695653826112118E-2</v>
      </c>
      <c r="I97" s="80">
        <v>167</v>
      </c>
      <c r="J97" s="28">
        <f t="shared" ref="J97" si="167">IFERROR(I97/D92,"-")</f>
        <v>2.9955156950672645E-2</v>
      </c>
      <c r="K97" s="65">
        <f t="shared" si="103"/>
        <v>250771.01796407186</v>
      </c>
      <c r="L97" s="43"/>
      <c r="M97" s="43"/>
    </row>
    <row r="98" spans="2:13" ht="13.5" customHeight="1">
      <c r="B98" s="200"/>
      <c r="C98" s="200"/>
      <c r="D98" s="203"/>
      <c r="E98" s="15" t="s">
        <v>87</v>
      </c>
      <c r="F98" s="17" t="s">
        <v>88</v>
      </c>
      <c r="G98" s="169">
        <v>209137605</v>
      </c>
      <c r="H98" s="28">
        <f t="shared" ref="H98" si="168">IFERROR(G98/G102,"-")</f>
        <v>0.18325378199120926</v>
      </c>
      <c r="I98" s="80">
        <v>1187</v>
      </c>
      <c r="J98" s="28">
        <f t="shared" ref="J98" si="169">IFERROR(I98/D92,"-")</f>
        <v>0.21291479820627804</v>
      </c>
      <c r="K98" s="65">
        <f t="shared" si="103"/>
        <v>176190.06318449872</v>
      </c>
      <c r="L98" s="43"/>
      <c r="M98" s="43"/>
    </row>
    <row r="99" spans="2:13" ht="13.5" customHeight="1">
      <c r="B99" s="200"/>
      <c r="C99" s="200"/>
      <c r="D99" s="203"/>
      <c r="E99" s="15" t="s">
        <v>89</v>
      </c>
      <c r="F99" s="17" t="s">
        <v>90</v>
      </c>
      <c r="G99" s="169">
        <v>121108</v>
      </c>
      <c r="H99" s="28">
        <f t="shared" ref="H99" si="170">IFERROR(G99/G102,"-")</f>
        <v>1.0611912204594372E-4</v>
      </c>
      <c r="I99" s="80">
        <v>17</v>
      </c>
      <c r="J99" s="28">
        <f t="shared" ref="J99" si="171">IFERROR(I99/D92,"-")</f>
        <v>3.0493273542600897E-3</v>
      </c>
      <c r="K99" s="65">
        <f t="shared" si="103"/>
        <v>7124</v>
      </c>
      <c r="L99" s="43"/>
      <c r="M99" s="43"/>
    </row>
    <row r="100" spans="2:13" ht="13.5" customHeight="1">
      <c r="B100" s="200"/>
      <c r="C100" s="200"/>
      <c r="D100" s="203"/>
      <c r="E100" s="15" t="s">
        <v>91</v>
      </c>
      <c r="F100" s="17" t="s">
        <v>92</v>
      </c>
      <c r="G100" s="169">
        <v>24739873</v>
      </c>
      <c r="H100" s="28">
        <f t="shared" ref="H100" si="172">IFERROR(G100/G102,"-")</f>
        <v>2.1677953581003301E-2</v>
      </c>
      <c r="I100" s="80">
        <v>848</v>
      </c>
      <c r="J100" s="28">
        <f t="shared" ref="J100" si="173">IFERROR(I100/D92,"-")</f>
        <v>0.15210762331838565</v>
      </c>
      <c r="K100" s="65">
        <f t="shared" si="103"/>
        <v>29174.378537735851</v>
      </c>
      <c r="L100" s="43"/>
      <c r="M100" s="43"/>
    </row>
    <row r="101" spans="2:13" ht="13.5" customHeight="1">
      <c r="B101" s="200"/>
      <c r="C101" s="200"/>
      <c r="D101" s="203"/>
      <c r="E101" s="18" t="s">
        <v>93</v>
      </c>
      <c r="F101" s="19" t="s">
        <v>94</v>
      </c>
      <c r="G101" s="170">
        <v>299823979</v>
      </c>
      <c r="H101" s="29">
        <f t="shared" ref="H101" si="174">IFERROR(G101/G102,"-")</f>
        <v>0.26271639709846972</v>
      </c>
      <c r="I101" s="81">
        <v>466</v>
      </c>
      <c r="J101" s="29">
        <f t="shared" ref="J101" si="175">IFERROR(I101/D92,"-")</f>
        <v>8.3587443946188347E-2</v>
      </c>
      <c r="K101" s="66">
        <f t="shared" si="103"/>
        <v>643399.09656652366</v>
      </c>
      <c r="L101" s="43"/>
      <c r="M101" s="43"/>
    </row>
    <row r="102" spans="2:13" ht="13.5" customHeight="1">
      <c r="B102" s="201"/>
      <c r="C102" s="201"/>
      <c r="D102" s="204"/>
      <c r="E102" s="20" t="s">
        <v>131</v>
      </c>
      <c r="F102" s="21"/>
      <c r="G102" s="77">
        <f>SUM(G92:G101)</f>
        <v>1141245778</v>
      </c>
      <c r="H102" s="30" t="s">
        <v>160</v>
      </c>
      <c r="I102" s="82">
        <v>4226</v>
      </c>
      <c r="J102" s="30">
        <f t="shared" ref="J102" si="176">IFERROR(I102/D92,"-")</f>
        <v>0.75802690582959642</v>
      </c>
      <c r="K102" s="67">
        <f t="shared" si="103"/>
        <v>270053.42593468999</v>
      </c>
      <c r="L102" s="43"/>
      <c r="M102" s="43"/>
    </row>
    <row r="103" spans="2:13" ht="13.5" customHeight="1">
      <c r="B103" s="199">
        <v>10</v>
      </c>
      <c r="C103" s="199" t="s">
        <v>59</v>
      </c>
      <c r="D103" s="202">
        <f>VLOOKUP(C103,市区町村別_生活習慣病の状況!$C$5:$D$78,2,FALSE)</f>
        <v>12988</v>
      </c>
      <c r="E103" s="13" t="s">
        <v>75</v>
      </c>
      <c r="F103" s="14" t="s">
        <v>76</v>
      </c>
      <c r="G103" s="167">
        <v>414831171</v>
      </c>
      <c r="H103" s="27">
        <f t="shared" ref="H103" si="177">IFERROR(G103/G113,"-")</f>
        <v>0.17633667839804784</v>
      </c>
      <c r="I103" s="168">
        <v>6316</v>
      </c>
      <c r="J103" s="27">
        <f t="shared" ref="J103" si="178">IFERROR(I103/D103,"-")</f>
        <v>0.48629504157684017</v>
      </c>
      <c r="K103" s="64">
        <f t="shared" si="103"/>
        <v>65679.412761241285</v>
      </c>
      <c r="L103" s="43"/>
      <c r="M103" s="43"/>
    </row>
    <row r="104" spans="2:13" ht="13.5" customHeight="1">
      <c r="B104" s="200"/>
      <c r="C104" s="200"/>
      <c r="D104" s="203"/>
      <c r="E104" s="15" t="s">
        <v>77</v>
      </c>
      <c r="F104" s="16" t="s">
        <v>78</v>
      </c>
      <c r="G104" s="169">
        <v>226900750</v>
      </c>
      <c r="H104" s="28">
        <f t="shared" ref="H104" si="179">IFERROR(G104/G113,"-")</f>
        <v>9.6451104396457835E-2</v>
      </c>
      <c r="I104" s="80">
        <v>5704</v>
      </c>
      <c r="J104" s="28">
        <f t="shared" ref="J104" si="180">IFERROR(I104/D103,"-")</f>
        <v>0.43917462272867264</v>
      </c>
      <c r="K104" s="65">
        <f t="shared" si="103"/>
        <v>39779.233870967742</v>
      </c>
      <c r="L104" s="43"/>
      <c r="M104" s="43"/>
    </row>
    <row r="105" spans="2:13" ht="13.5" customHeight="1">
      <c r="B105" s="200"/>
      <c r="C105" s="200"/>
      <c r="D105" s="203"/>
      <c r="E105" s="15" t="s">
        <v>79</v>
      </c>
      <c r="F105" s="17" t="s">
        <v>80</v>
      </c>
      <c r="G105" s="169">
        <v>399282749</v>
      </c>
      <c r="H105" s="28">
        <f t="shared" ref="H105" si="181">IFERROR(G105/G113,"-")</f>
        <v>0.1697273460202475</v>
      </c>
      <c r="I105" s="80">
        <v>8631</v>
      </c>
      <c r="J105" s="28">
        <f t="shared" ref="J105" si="182">IFERROR(I105/D103,"-")</f>
        <v>0.66453649522636282</v>
      </c>
      <c r="K105" s="65">
        <f t="shared" si="103"/>
        <v>46261.470165681843</v>
      </c>
      <c r="L105" s="43"/>
      <c r="M105" s="43"/>
    </row>
    <row r="106" spans="2:13" ht="13.5" customHeight="1">
      <c r="B106" s="200"/>
      <c r="C106" s="200"/>
      <c r="D106" s="203"/>
      <c r="E106" s="15" t="s">
        <v>81</v>
      </c>
      <c r="F106" s="17" t="s">
        <v>82</v>
      </c>
      <c r="G106" s="169">
        <v>232075024</v>
      </c>
      <c r="H106" s="28">
        <f t="shared" ref="H106" si="183">IFERROR(G106/G113,"-")</f>
        <v>9.8650587834700668E-2</v>
      </c>
      <c r="I106" s="80">
        <v>4049</v>
      </c>
      <c r="J106" s="28">
        <f t="shared" ref="J106" si="184">IFERROR(I106/D103,"-")</f>
        <v>0.31174930705266402</v>
      </c>
      <c r="K106" s="65">
        <f t="shared" si="103"/>
        <v>57316.627315386519</v>
      </c>
      <c r="L106" s="43"/>
      <c r="M106" s="43"/>
    </row>
    <row r="107" spans="2:13" ht="13.5" customHeight="1">
      <c r="B107" s="200"/>
      <c r="C107" s="200"/>
      <c r="D107" s="203"/>
      <c r="E107" s="15" t="s">
        <v>83</v>
      </c>
      <c r="F107" s="17" t="s">
        <v>84</v>
      </c>
      <c r="G107" s="169">
        <v>7451061</v>
      </c>
      <c r="H107" s="28">
        <f t="shared" ref="H107" si="185">IFERROR(G107/G113,"-")</f>
        <v>3.1673013966475455E-3</v>
      </c>
      <c r="I107" s="80">
        <v>47</v>
      </c>
      <c r="J107" s="28">
        <f t="shared" ref="J107" si="186">IFERROR(I107/D103,"-")</f>
        <v>3.6187249769017555E-3</v>
      </c>
      <c r="K107" s="65">
        <f t="shared" si="103"/>
        <v>158533.21276595743</v>
      </c>
      <c r="L107" s="43"/>
      <c r="M107" s="43"/>
    </row>
    <row r="108" spans="2:13" ht="13.5" customHeight="1">
      <c r="B108" s="200"/>
      <c r="C108" s="200"/>
      <c r="D108" s="203"/>
      <c r="E108" s="15" t="s">
        <v>85</v>
      </c>
      <c r="F108" s="17" t="s">
        <v>86</v>
      </c>
      <c r="G108" s="169">
        <v>85731493</v>
      </c>
      <c r="H108" s="28">
        <f t="shared" ref="H108" si="187">IFERROR(G108/G113,"-")</f>
        <v>3.6442793518343126E-2</v>
      </c>
      <c r="I108" s="80">
        <v>559</v>
      </c>
      <c r="J108" s="28">
        <f t="shared" ref="J108" si="188">IFERROR(I108/D103,"-")</f>
        <v>4.3039728980597478E-2</v>
      </c>
      <c r="K108" s="65">
        <f t="shared" si="103"/>
        <v>153365.81932021468</v>
      </c>
      <c r="L108" s="43"/>
      <c r="M108" s="43"/>
    </row>
    <row r="109" spans="2:13" ht="13.5" customHeight="1">
      <c r="B109" s="200"/>
      <c r="C109" s="200"/>
      <c r="D109" s="203"/>
      <c r="E109" s="15" t="s">
        <v>87</v>
      </c>
      <c r="F109" s="17" t="s">
        <v>88</v>
      </c>
      <c r="G109" s="169">
        <v>336798403</v>
      </c>
      <c r="H109" s="28">
        <f t="shared" ref="H109" si="189">IFERROR(G109/G113,"-")</f>
        <v>0.14316646343528294</v>
      </c>
      <c r="I109" s="80">
        <v>2744</v>
      </c>
      <c r="J109" s="28">
        <f t="shared" ref="J109" si="190">IFERROR(I109/D103,"-")</f>
        <v>0.21127194333230676</v>
      </c>
      <c r="K109" s="65">
        <f t="shared" si="103"/>
        <v>122739.94278425656</v>
      </c>
      <c r="L109" s="43"/>
      <c r="M109" s="43"/>
    </row>
    <row r="110" spans="2:13" ht="13.5" customHeight="1">
      <c r="B110" s="200"/>
      <c r="C110" s="200"/>
      <c r="D110" s="203"/>
      <c r="E110" s="15" t="s">
        <v>89</v>
      </c>
      <c r="F110" s="17" t="s">
        <v>90</v>
      </c>
      <c r="G110" s="169">
        <v>224964</v>
      </c>
      <c r="H110" s="28">
        <f t="shared" ref="H110" si="191">IFERROR(G110/G113,"-")</f>
        <v>9.562782956620788E-5</v>
      </c>
      <c r="I110" s="80">
        <v>35</v>
      </c>
      <c r="J110" s="28">
        <f t="shared" ref="J110" si="192">IFERROR(I110/D103,"-")</f>
        <v>2.6947951955651373E-3</v>
      </c>
      <c r="K110" s="65">
        <f t="shared" si="103"/>
        <v>6427.5428571428574</v>
      </c>
      <c r="L110" s="43"/>
      <c r="M110" s="43"/>
    </row>
    <row r="111" spans="2:13" ht="13.5" customHeight="1">
      <c r="B111" s="200"/>
      <c r="C111" s="200"/>
      <c r="D111" s="203"/>
      <c r="E111" s="15" t="s">
        <v>91</v>
      </c>
      <c r="F111" s="17" t="s">
        <v>92</v>
      </c>
      <c r="G111" s="169">
        <v>45629170</v>
      </c>
      <c r="H111" s="28">
        <f t="shared" ref="H111" si="193">IFERROR(G111/G113,"-")</f>
        <v>1.9396074447500602E-2</v>
      </c>
      <c r="I111" s="80">
        <v>1936</v>
      </c>
      <c r="J111" s="28">
        <f t="shared" ref="J111" si="194">IFERROR(I111/D103,"-")</f>
        <v>0.14906067138897444</v>
      </c>
      <c r="K111" s="65">
        <f t="shared" si="103"/>
        <v>23568.786157024795</v>
      </c>
      <c r="L111" s="43"/>
      <c r="M111" s="43"/>
    </row>
    <row r="112" spans="2:13" ht="13.5" customHeight="1">
      <c r="B112" s="200"/>
      <c r="C112" s="200"/>
      <c r="D112" s="203"/>
      <c r="E112" s="18" t="s">
        <v>93</v>
      </c>
      <c r="F112" s="19" t="s">
        <v>94</v>
      </c>
      <c r="G112" s="170">
        <v>603570310</v>
      </c>
      <c r="H112" s="29">
        <f t="shared" ref="H112" si="195">IFERROR(G112/G113,"-")</f>
        <v>0.25656602272320572</v>
      </c>
      <c r="I112" s="81">
        <v>1357</v>
      </c>
      <c r="J112" s="29">
        <f t="shared" ref="J112" si="196">IFERROR(I112/D103,"-")</f>
        <v>0.1044810594394826</v>
      </c>
      <c r="K112" s="66">
        <f t="shared" si="103"/>
        <v>444782.83714075165</v>
      </c>
      <c r="L112" s="43"/>
      <c r="M112" s="43"/>
    </row>
    <row r="113" spans="2:13" ht="13.5" customHeight="1">
      <c r="B113" s="201"/>
      <c r="C113" s="201"/>
      <c r="D113" s="204"/>
      <c r="E113" s="20" t="s">
        <v>131</v>
      </c>
      <c r="F113" s="21"/>
      <c r="G113" s="77">
        <f>SUM(G103:G112)</f>
        <v>2352495095</v>
      </c>
      <c r="H113" s="30" t="s">
        <v>160</v>
      </c>
      <c r="I113" s="82">
        <v>10708</v>
      </c>
      <c r="J113" s="30">
        <f t="shared" ref="J113" si="197">IFERROR(I113/D103,"-")</f>
        <v>0.82445334154604255</v>
      </c>
      <c r="K113" s="67">
        <f t="shared" si="103"/>
        <v>219695.09665670525</v>
      </c>
      <c r="L113" s="43"/>
      <c r="M113" s="43"/>
    </row>
    <row r="114" spans="2:13" ht="13.5" customHeight="1">
      <c r="B114" s="199">
        <v>11</v>
      </c>
      <c r="C114" s="199" t="s">
        <v>60</v>
      </c>
      <c r="D114" s="202">
        <f>VLOOKUP(C114,市区町村別_生活習慣病の状況!$C$5:$D$78,2,FALSE)</f>
        <v>22549</v>
      </c>
      <c r="E114" s="13" t="s">
        <v>75</v>
      </c>
      <c r="F114" s="14" t="s">
        <v>76</v>
      </c>
      <c r="G114" s="167">
        <v>644844253</v>
      </c>
      <c r="H114" s="27">
        <f t="shared" ref="H114" si="198">IFERROR(G114/G124,"-")</f>
        <v>0.15809823706135842</v>
      </c>
      <c r="I114" s="168">
        <v>10866</v>
      </c>
      <c r="J114" s="27">
        <f t="shared" ref="J114" si="199">IFERROR(I114/D114,"-")</f>
        <v>0.48188389729034548</v>
      </c>
      <c r="K114" s="64">
        <f t="shared" si="103"/>
        <v>59345.136480765694</v>
      </c>
      <c r="L114" s="43"/>
      <c r="M114" s="43"/>
    </row>
    <row r="115" spans="2:13" ht="13.5" customHeight="1">
      <c r="B115" s="200"/>
      <c r="C115" s="200"/>
      <c r="D115" s="203"/>
      <c r="E115" s="15" t="s">
        <v>77</v>
      </c>
      <c r="F115" s="16" t="s">
        <v>78</v>
      </c>
      <c r="G115" s="169">
        <v>396743890</v>
      </c>
      <c r="H115" s="28">
        <f t="shared" ref="H115" si="200">IFERROR(G115/G124,"-")</f>
        <v>9.7270789469012311E-2</v>
      </c>
      <c r="I115" s="80">
        <v>9726</v>
      </c>
      <c r="J115" s="28">
        <f t="shared" ref="J115" si="201">IFERROR(I115/D114,"-")</f>
        <v>0.43132733158898401</v>
      </c>
      <c r="K115" s="65">
        <f t="shared" si="103"/>
        <v>40792.092329837549</v>
      </c>
      <c r="L115" s="43"/>
      <c r="M115" s="43"/>
    </row>
    <row r="116" spans="2:13" ht="13.5" customHeight="1">
      <c r="B116" s="200"/>
      <c r="C116" s="200"/>
      <c r="D116" s="203"/>
      <c r="E116" s="15" t="s">
        <v>79</v>
      </c>
      <c r="F116" s="17" t="s">
        <v>80</v>
      </c>
      <c r="G116" s="169">
        <v>738563170</v>
      </c>
      <c r="H116" s="28">
        <f t="shared" ref="H116" si="202">IFERROR(G116/G124,"-")</f>
        <v>0.18107556141226611</v>
      </c>
      <c r="I116" s="80">
        <v>14586</v>
      </c>
      <c r="J116" s="28">
        <f t="shared" ref="J116" si="203">IFERROR(I116/D114,"-")</f>
        <v>0.64685795378952504</v>
      </c>
      <c r="K116" s="65">
        <f t="shared" si="103"/>
        <v>50635.072672425616</v>
      </c>
      <c r="L116" s="43"/>
      <c r="M116" s="43"/>
    </row>
    <row r="117" spans="2:13" ht="13.5" customHeight="1">
      <c r="B117" s="200"/>
      <c r="C117" s="200"/>
      <c r="D117" s="203"/>
      <c r="E117" s="15" t="s">
        <v>81</v>
      </c>
      <c r="F117" s="17" t="s">
        <v>82</v>
      </c>
      <c r="G117" s="169">
        <v>394659551</v>
      </c>
      <c r="H117" s="28">
        <f t="shared" ref="H117" si="204">IFERROR(G117/G124,"-")</f>
        <v>9.6759766350165921E-2</v>
      </c>
      <c r="I117" s="80">
        <v>6125</v>
      </c>
      <c r="J117" s="28">
        <f t="shared" ref="J117" si="205">IFERROR(I117/D114,"-")</f>
        <v>0.27163067098319216</v>
      </c>
      <c r="K117" s="65">
        <f t="shared" si="103"/>
        <v>64434.212408163265</v>
      </c>
      <c r="L117" s="43"/>
      <c r="M117" s="43"/>
    </row>
    <row r="118" spans="2:13" ht="13.5" customHeight="1">
      <c r="B118" s="200"/>
      <c r="C118" s="200"/>
      <c r="D118" s="203"/>
      <c r="E118" s="15" t="s">
        <v>83</v>
      </c>
      <c r="F118" s="17" t="s">
        <v>84</v>
      </c>
      <c r="G118" s="169">
        <v>33386126</v>
      </c>
      <c r="H118" s="28">
        <f t="shared" ref="H118" si="206">IFERROR(G118/G124,"-")</f>
        <v>8.1853682317121965E-3</v>
      </c>
      <c r="I118" s="80">
        <v>85</v>
      </c>
      <c r="J118" s="28">
        <f t="shared" ref="J118" si="207">IFERROR(I118/D114,"-")</f>
        <v>3.7695684952769523E-3</v>
      </c>
      <c r="K118" s="65">
        <f t="shared" si="103"/>
        <v>392777.95294117648</v>
      </c>
      <c r="L118" s="43"/>
      <c r="M118" s="43"/>
    </row>
    <row r="119" spans="2:13" ht="13.5" customHeight="1">
      <c r="B119" s="200"/>
      <c r="C119" s="200"/>
      <c r="D119" s="203"/>
      <c r="E119" s="15" t="s">
        <v>85</v>
      </c>
      <c r="F119" s="17" t="s">
        <v>86</v>
      </c>
      <c r="G119" s="169">
        <v>171968352</v>
      </c>
      <c r="H119" s="28">
        <f t="shared" ref="H119" si="208">IFERROR(G119/G124,"-")</f>
        <v>4.2161953301221612E-2</v>
      </c>
      <c r="I119" s="80">
        <v>803</v>
      </c>
      <c r="J119" s="28">
        <f t="shared" ref="J119" si="209">IFERROR(I119/D114,"-")</f>
        <v>3.5611335314204622E-2</v>
      </c>
      <c r="K119" s="65">
        <f t="shared" si="103"/>
        <v>214157.3499377335</v>
      </c>
      <c r="L119" s="43"/>
      <c r="M119" s="43"/>
    </row>
    <row r="120" spans="2:13" ht="13.5" customHeight="1">
      <c r="B120" s="200"/>
      <c r="C120" s="200"/>
      <c r="D120" s="203"/>
      <c r="E120" s="15" t="s">
        <v>87</v>
      </c>
      <c r="F120" s="17" t="s">
        <v>88</v>
      </c>
      <c r="G120" s="169">
        <v>588872433</v>
      </c>
      <c r="H120" s="28">
        <f t="shared" ref="H120" si="210">IFERROR(G120/G124,"-")</f>
        <v>0.14437547218294416</v>
      </c>
      <c r="I120" s="80">
        <v>4327</v>
      </c>
      <c r="J120" s="28">
        <f t="shared" ref="J120" si="211">IFERROR(I120/D114,"-")</f>
        <v>0.19189321034192203</v>
      </c>
      <c r="K120" s="65">
        <f t="shared" si="103"/>
        <v>136092.54287034896</v>
      </c>
      <c r="L120" s="43"/>
      <c r="M120" s="43"/>
    </row>
    <row r="121" spans="2:13" ht="13.5" customHeight="1">
      <c r="B121" s="200"/>
      <c r="C121" s="200"/>
      <c r="D121" s="203"/>
      <c r="E121" s="15" t="s">
        <v>89</v>
      </c>
      <c r="F121" s="17" t="s">
        <v>90</v>
      </c>
      <c r="G121" s="169">
        <v>401079</v>
      </c>
      <c r="H121" s="28">
        <f t="shared" ref="H121" si="212">IFERROR(G121/G124,"-")</f>
        <v>9.8333640297376706E-5</v>
      </c>
      <c r="I121" s="80">
        <v>32</v>
      </c>
      <c r="J121" s="28">
        <f t="shared" ref="J121" si="213">IFERROR(I121/D114,"-")</f>
        <v>1.4191316688101467E-3</v>
      </c>
      <c r="K121" s="65">
        <f t="shared" si="103"/>
        <v>12533.71875</v>
      </c>
      <c r="L121" s="43"/>
      <c r="M121" s="43"/>
    </row>
    <row r="122" spans="2:13" ht="13.5" customHeight="1">
      <c r="B122" s="200"/>
      <c r="C122" s="200"/>
      <c r="D122" s="203"/>
      <c r="E122" s="15" t="s">
        <v>91</v>
      </c>
      <c r="F122" s="17" t="s">
        <v>92</v>
      </c>
      <c r="G122" s="169">
        <v>85304622</v>
      </c>
      <c r="H122" s="28">
        <f t="shared" ref="H122" si="214">IFERROR(G122/G124,"-")</f>
        <v>2.0914368529520836E-2</v>
      </c>
      <c r="I122" s="80">
        <v>3446</v>
      </c>
      <c r="J122" s="28">
        <f t="shared" ref="J122" si="215">IFERROR(I122/D114,"-")</f>
        <v>0.15282274158499268</v>
      </c>
      <c r="K122" s="65">
        <f t="shared" si="103"/>
        <v>24754.678467788741</v>
      </c>
      <c r="L122" s="43"/>
      <c r="M122" s="43"/>
    </row>
    <row r="123" spans="2:13" ht="13.5" customHeight="1">
      <c r="B123" s="200"/>
      <c r="C123" s="200"/>
      <c r="D123" s="203"/>
      <c r="E123" s="18" t="s">
        <v>93</v>
      </c>
      <c r="F123" s="19" t="s">
        <v>94</v>
      </c>
      <c r="G123" s="170">
        <v>1024013283</v>
      </c>
      <c r="H123" s="29">
        <f t="shared" ref="H123" si="216">IFERROR(G123/G124,"-")</f>
        <v>0.25106014982150104</v>
      </c>
      <c r="I123" s="81">
        <v>2196</v>
      </c>
      <c r="J123" s="29">
        <f t="shared" ref="J123" si="217">IFERROR(I123/D114,"-")</f>
        <v>9.7387910772096326E-2</v>
      </c>
      <c r="K123" s="66">
        <f t="shared" si="103"/>
        <v>466308.41666666669</v>
      </c>
      <c r="L123" s="43"/>
      <c r="M123" s="43"/>
    </row>
    <row r="124" spans="2:13" ht="13.5" customHeight="1">
      <c r="B124" s="201"/>
      <c r="C124" s="201"/>
      <c r="D124" s="204"/>
      <c r="E124" s="20" t="s">
        <v>131</v>
      </c>
      <c r="F124" s="21"/>
      <c r="G124" s="77">
        <f>SUM(G114:G123)</f>
        <v>4078756759</v>
      </c>
      <c r="H124" s="30" t="s">
        <v>160</v>
      </c>
      <c r="I124" s="82">
        <v>18234</v>
      </c>
      <c r="J124" s="30">
        <f t="shared" ref="J124" si="218">IFERROR(I124/D114,"-")</f>
        <v>0.8086389640338818</v>
      </c>
      <c r="K124" s="67">
        <f t="shared" si="103"/>
        <v>223689.63249972579</v>
      </c>
      <c r="L124" s="43"/>
      <c r="M124" s="43"/>
    </row>
    <row r="125" spans="2:13" ht="13.5" customHeight="1">
      <c r="B125" s="199">
        <v>12</v>
      </c>
      <c r="C125" s="199" t="s">
        <v>111</v>
      </c>
      <c r="D125" s="202">
        <f>VLOOKUP(C125,市区町村別_生活習慣病の状況!$C$5:$D$78,2,FALSE)</f>
        <v>11762</v>
      </c>
      <c r="E125" s="13" t="s">
        <v>75</v>
      </c>
      <c r="F125" s="14" t="s">
        <v>76</v>
      </c>
      <c r="G125" s="167">
        <v>312837673</v>
      </c>
      <c r="H125" s="27">
        <f t="shared" ref="H125" si="219">IFERROR(G125/G135,"-")</f>
        <v>0.14493251550165873</v>
      </c>
      <c r="I125" s="168">
        <v>5246</v>
      </c>
      <c r="J125" s="27">
        <f t="shared" ref="J125" si="220">IFERROR(I125/D125,"-")</f>
        <v>0.44601258289406565</v>
      </c>
      <c r="K125" s="64">
        <f t="shared" si="103"/>
        <v>59633.56328631338</v>
      </c>
      <c r="L125" s="43"/>
      <c r="M125" s="43"/>
    </row>
    <row r="126" spans="2:13" ht="13.5" customHeight="1">
      <c r="B126" s="200"/>
      <c r="C126" s="200"/>
      <c r="D126" s="203"/>
      <c r="E126" s="15" t="s">
        <v>77</v>
      </c>
      <c r="F126" s="16" t="s">
        <v>78</v>
      </c>
      <c r="G126" s="169">
        <v>212704199</v>
      </c>
      <c r="H126" s="28">
        <f t="shared" ref="H126" si="221">IFERROR(G126/G135,"-")</f>
        <v>9.8542334505970455E-2</v>
      </c>
      <c r="I126" s="80">
        <v>4789</v>
      </c>
      <c r="J126" s="28">
        <f t="shared" ref="J126" si="222">IFERROR(I126/D125,"-")</f>
        <v>0.40715864648869238</v>
      </c>
      <c r="K126" s="65">
        <f t="shared" si="103"/>
        <v>44415.15953226143</v>
      </c>
      <c r="L126" s="43"/>
      <c r="M126" s="43"/>
    </row>
    <row r="127" spans="2:13" ht="13.5" customHeight="1">
      <c r="B127" s="200"/>
      <c r="C127" s="200"/>
      <c r="D127" s="203"/>
      <c r="E127" s="15" t="s">
        <v>79</v>
      </c>
      <c r="F127" s="17" t="s">
        <v>80</v>
      </c>
      <c r="G127" s="169">
        <v>400073292</v>
      </c>
      <c r="H127" s="28">
        <f t="shared" ref="H127" si="223">IFERROR(G127/G135,"-")</f>
        <v>0.18534733377392701</v>
      </c>
      <c r="I127" s="80">
        <v>7397</v>
      </c>
      <c r="J127" s="28">
        <f t="shared" ref="J127" si="224">IFERROR(I127/D125,"-")</f>
        <v>0.62888964461826224</v>
      </c>
      <c r="K127" s="65">
        <f t="shared" si="103"/>
        <v>54085.88508854941</v>
      </c>
      <c r="L127" s="43"/>
      <c r="M127" s="43"/>
    </row>
    <row r="128" spans="2:13" ht="13.5" customHeight="1">
      <c r="B128" s="200"/>
      <c r="C128" s="200"/>
      <c r="D128" s="203"/>
      <c r="E128" s="15" t="s">
        <v>81</v>
      </c>
      <c r="F128" s="17" t="s">
        <v>82</v>
      </c>
      <c r="G128" s="169">
        <v>205165503</v>
      </c>
      <c r="H128" s="28">
        <f t="shared" ref="H128" si="225">IFERROR(G128/G135,"-")</f>
        <v>9.5049781437138825E-2</v>
      </c>
      <c r="I128" s="80">
        <v>3184</v>
      </c>
      <c r="J128" s="28">
        <f t="shared" ref="J128" si="226">IFERROR(I128/D125,"-")</f>
        <v>0.27070226152014965</v>
      </c>
      <c r="K128" s="65">
        <f t="shared" si="103"/>
        <v>64436.401695979897</v>
      </c>
      <c r="L128" s="43"/>
      <c r="M128" s="43"/>
    </row>
    <row r="129" spans="2:13" ht="13.5" customHeight="1">
      <c r="B129" s="200"/>
      <c r="C129" s="200"/>
      <c r="D129" s="203"/>
      <c r="E129" s="15" t="s">
        <v>83</v>
      </c>
      <c r="F129" s="17" t="s">
        <v>84</v>
      </c>
      <c r="G129" s="169">
        <v>22528718</v>
      </c>
      <c r="H129" s="28">
        <f t="shared" ref="H129" si="227">IFERROR(G129/G135,"-")</f>
        <v>1.0437182131729696E-2</v>
      </c>
      <c r="I129" s="80">
        <v>43</v>
      </c>
      <c r="J129" s="28">
        <f t="shared" ref="J129" si="228">IFERROR(I129/D125,"-")</f>
        <v>3.6558408433939806E-3</v>
      </c>
      <c r="K129" s="65">
        <f t="shared" si="103"/>
        <v>523923.67441860464</v>
      </c>
      <c r="L129" s="43"/>
      <c r="M129" s="43"/>
    </row>
    <row r="130" spans="2:13" ht="13.5" customHeight="1">
      <c r="B130" s="200"/>
      <c r="C130" s="200"/>
      <c r="D130" s="203"/>
      <c r="E130" s="15" t="s">
        <v>85</v>
      </c>
      <c r="F130" s="17" t="s">
        <v>86</v>
      </c>
      <c r="G130" s="169">
        <v>65491697</v>
      </c>
      <c r="H130" s="28">
        <f t="shared" ref="H130" si="229">IFERROR(G130/G135,"-")</f>
        <v>3.0341219136617335E-2</v>
      </c>
      <c r="I130" s="80">
        <v>487</v>
      </c>
      <c r="J130" s="28">
        <f t="shared" ref="J130" si="230">IFERROR(I130/D125,"-")</f>
        <v>4.1404523040299269E-2</v>
      </c>
      <c r="K130" s="65">
        <f t="shared" si="103"/>
        <v>134479.8706365503</v>
      </c>
      <c r="L130" s="43"/>
      <c r="M130" s="43"/>
    </row>
    <row r="131" spans="2:13" ht="13.5" customHeight="1">
      <c r="B131" s="200"/>
      <c r="C131" s="200"/>
      <c r="D131" s="203"/>
      <c r="E131" s="15" t="s">
        <v>87</v>
      </c>
      <c r="F131" s="17" t="s">
        <v>88</v>
      </c>
      <c r="G131" s="169">
        <v>334785472</v>
      </c>
      <c r="H131" s="28">
        <f t="shared" ref="H131" si="231">IFERROR(G131/G135,"-")</f>
        <v>0.1551005674766355</v>
      </c>
      <c r="I131" s="80">
        <v>2722</v>
      </c>
      <c r="J131" s="28">
        <f t="shared" ref="J131" si="232">IFERROR(I131/D125,"-")</f>
        <v>0.23142322734228873</v>
      </c>
      <c r="K131" s="65">
        <f t="shared" si="103"/>
        <v>122992.45848640705</v>
      </c>
      <c r="L131" s="43"/>
      <c r="M131" s="43"/>
    </row>
    <row r="132" spans="2:13" ht="13.5" customHeight="1">
      <c r="B132" s="200"/>
      <c r="C132" s="200"/>
      <c r="D132" s="203"/>
      <c r="E132" s="15" t="s">
        <v>89</v>
      </c>
      <c r="F132" s="17" t="s">
        <v>90</v>
      </c>
      <c r="G132" s="169">
        <v>433229</v>
      </c>
      <c r="H132" s="28">
        <f t="shared" ref="H132" si="233">IFERROR(G132/G135,"-")</f>
        <v>2.0070782446418499E-4</v>
      </c>
      <c r="I132" s="80">
        <v>42</v>
      </c>
      <c r="J132" s="28">
        <f t="shared" ref="J132" si="234">IFERROR(I132/D125,"-")</f>
        <v>3.5708212888964463E-3</v>
      </c>
      <c r="K132" s="65">
        <f t="shared" si="103"/>
        <v>10314.976190476191</v>
      </c>
      <c r="L132" s="43"/>
      <c r="M132" s="43"/>
    </row>
    <row r="133" spans="2:13" ht="13.5" customHeight="1">
      <c r="B133" s="200"/>
      <c r="C133" s="200"/>
      <c r="D133" s="203"/>
      <c r="E133" s="15" t="s">
        <v>91</v>
      </c>
      <c r="F133" s="17" t="s">
        <v>92</v>
      </c>
      <c r="G133" s="169">
        <v>43116757</v>
      </c>
      <c r="H133" s="28">
        <f t="shared" ref="H133" si="235">IFERROR(G133/G135,"-")</f>
        <v>1.9975279806801759E-2</v>
      </c>
      <c r="I133" s="80">
        <v>1361</v>
      </c>
      <c r="J133" s="28">
        <f t="shared" ref="J133" si="236">IFERROR(I133/D125,"-")</f>
        <v>0.11571161367114437</v>
      </c>
      <c r="K133" s="65">
        <f t="shared" ref="K133:K196" si="237">IFERROR(G133/I133,"-")</f>
        <v>31680.203526818517</v>
      </c>
      <c r="L133" s="43"/>
      <c r="M133" s="43"/>
    </row>
    <row r="134" spans="2:13" ht="13.5" customHeight="1">
      <c r="B134" s="200"/>
      <c r="C134" s="200"/>
      <c r="D134" s="203"/>
      <c r="E134" s="18" t="s">
        <v>93</v>
      </c>
      <c r="F134" s="19" t="s">
        <v>94</v>
      </c>
      <c r="G134" s="170">
        <v>561369244</v>
      </c>
      <c r="H134" s="29">
        <f t="shared" ref="H134" si="238">IFERROR(G134/G135,"-")</f>
        <v>0.2600730784050565</v>
      </c>
      <c r="I134" s="81">
        <v>1065</v>
      </c>
      <c r="J134" s="29">
        <f t="shared" ref="J134" si="239">IFERROR(I134/D125,"-")</f>
        <v>9.054582553987417E-2</v>
      </c>
      <c r="K134" s="66">
        <f t="shared" si="237"/>
        <v>527107.27136150235</v>
      </c>
      <c r="L134" s="43"/>
      <c r="M134" s="43"/>
    </row>
    <row r="135" spans="2:13" ht="13.5" customHeight="1">
      <c r="B135" s="201"/>
      <c r="C135" s="201"/>
      <c r="D135" s="204"/>
      <c r="E135" s="20" t="s">
        <v>131</v>
      </c>
      <c r="F135" s="21"/>
      <c r="G135" s="77">
        <f>SUM(G125:G134)</f>
        <v>2158505784</v>
      </c>
      <c r="H135" s="30" t="s">
        <v>160</v>
      </c>
      <c r="I135" s="82">
        <v>9286</v>
      </c>
      <c r="J135" s="30">
        <f t="shared" ref="J135" si="240">IFERROR(I135/D125,"-")</f>
        <v>0.78949158306410472</v>
      </c>
      <c r="K135" s="67">
        <f t="shared" si="237"/>
        <v>232447.31682102088</v>
      </c>
      <c r="L135" s="43"/>
      <c r="M135" s="43"/>
    </row>
    <row r="136" spans="2:13" ht="13.5" customHeight="1">
      <c r="B136" s="199">
        <v>13</v>
      </c>
      <c r="C136" s="199" t="s">
        <v>112</v>
      </c>
      <c r="D136" s="202">
        <f>VLOOKUP(C136,市区町村別_生活習慣病の状況!$C$5:$D$78,2,FALSE)</f>
        <v>20420</v>
      </c>
      <c r="E136" s="13" t="s">
        <v>75</v>
      </c>
      <c r="F136" s="14" t="s">
        <v>76</v>
      </c>
      <c r="G136" s="167">
        <v>595734628</v>
      </c>
      <c r="H136" s="27">
        <f t="shared" ref="H136" si="241">IFERROR(G136/G146,"-")</f>
        <v>0.14680326327420332</v>
      </c>
      <c r="I136" s="168">
        <v>9193</v>
      </c>
      <c r="J136" s="27">
        <f t="shared" ref="J136" si="242">IFERROR(I136/D136,"-")</f>
        <v>0.45019588638589619</v>
      </c>
      <c r="K136" s="64">
        <f t="shared" si="237"/>
        <v>64803.070597193517</v>
      </c>
      <c r="L136" s="43"/>
      <c r="M136" s="43"/>
    </row>
    <row r="137" spans="2:13" ht="13.5" customHeight="1">
      <c r="B137" s="200"/>
      <c r="C137" s="200"/>
      <c r="D137" s="203"/>
      <c r="E137" s="15" t="s">
        <v>77</v>
      </c>
      <c r="F137" s="16" t="s">
        <v>78</v>
      </c>
      <c r="G137" s="169">
        <v>367221343</v>
      </c>
      <c r="H137" s="28">
        <f t="shared" ref="H137" si="243">IFERROR(G137/G146,"-")</f>
        <v>9.0492123443150801E-2</v>
      </c>
      <c r="I137" s="80">
        <v>8497</v>
      </c>
      <c r="J137" s="28">
        <f t="shared" ref="J137" si="244">IFERROR(I137/D136,"-")</f>
        <v>0.4161116552399608</v>
      </c>
      <c r="K137" s="65">
        <f t="shared" si="237"/>
        <v>43217.764269742263</v>
      </c>
      <c r="L137" s="43"/>
      <c r="M137" s="43"/>
    </row>
    <row r="138" spans="2:13" ht="13.5" customHeight="1">
      <c r="B138" s="200"/>
      <c r="C138" s="200"/>
      <c r="D138" s="203"/>
      <c r="E138" s="15" t="s">
        <v>79</v>
      </c>
      <c r="F138" s="17" t="s">
        <v>80</v>
      </c>
      <c r="G138" s="169">
        <v>749962293</v>
      </c>
      <c r="H138" s="28">
        <f t="shared" ref="H138" si="245">IFERROR(G138/G146,"-")</f>
        <v>0.18480864930518059</v>
      </c>
      <c r="I138" s="80">
        <v>13485</v>
      </c>
      <c r="J138" s="28">
        <f t="shared" ref="J138" si="246">IFERROR(I138/D136,"-")</f>
        <v>0.66038197845249758</v>
      </c>
      <c r="K138" s="65">
        <f t="shared" si="237"/>
        <v>55614.556395995547</v>
      </c>
      <c r="L138" s="43"/>
      <c r="M138" s="43"/>
    </row>
    <row r="139" spans="2:13" ht="13.5" customHeight="1">
      <c r="B139" s="200"/>
      <c r="C139" s="200"/>
      <c r="D139" s="203"/>
      <c r="E139" s="15" t="s">
        <v>81</v>
      </c>
      <c r="F139" s="17" t="s">
        <v>82</v>
      </c>
      <c r="G139" s="169">
        <v>420844181</v>
      </c>
      <c r="H139" s="28">
        <f t="shared" ref="H139" si="247">IFERROR(G139/G146,"-")</f>
        <v>0.10370607347128977</v>
      </c>
      <c r="I139" s="80">
        <v>5347</v>
      </c>
      <c r="J139" s="28">
        <f t="shared" ref="J139" si="248">IFERROR(I139/D136,"-")</f>
        <v>0.26185112634671892</v>
      </c>
      <c r="K139" s="65">
        <f t="shared" si="237"/>
        <v>78706.598279409009</v>
      </c>
      <c r="L139" s="43"/>
      <c r="M139" s="43"/>
    </row>
    <row r="140" spans="2:13" ht="13.5" customHeight="1">
      <c r="B140" s="200"/>
      <c r="C140" s="200"/>
      <c r="D140" s="203"/>
      <c r="E140" s="15" t="s">
        <v>83</v>
      </c>
      <c r="F140" s="17" t="s">
        <v>84</v>
      </c>
      <c r="G140" s="169">
        <v>47798376</v>
      </c>
      <c r="H140" s="28">
        <f t="shared" ref="H140" si="249">IFERROR(G140/G146,"-")</f>
        <v>1.1778663260795647E-2</v>
      </c>
      <c r="I140" s="80">
        <v>89</v>
      </c>
      <c r="J140" s="28">
        <f t="shared" ref="J140" si="250">IFERROR(I140/D136,"-")</f>
        <v>4.3584720861900095E-3</v>
      </c>
      <c r="K140" s="65">
        <f t="shared" si="237"/>
        <v>537060.40449438198</v>
      </c>
      <c r="L140" s="43"/>
      <c r="M140" s="43"/>
    </row>
    <row r="141" spans="2:13" ht="13.5" customHeight="1">
      <c r="B141" s="200"/>
      <c r="C141" s="200"/>
      <c r="D141" s="203"/>
      <c r="E141" s="15" t="s">
        <v>85</v>
      </c>
      <c r="F141" s="17" t="s">
        <v>86</v>
      </c>
      <c r="G141" s="169">
        <v>147749853</v>
      </c>
      <c r="H141" s="28">
        <f t="shared" ref="H141" si="251">IFERROR(G141/G146,"-")</f>
        <v>3.6409098194446134E-2</v>
      </c>
      <c r="I141" s="80">
        <v>803</v>
      </c>
      <c r="J141" s="28">
        <f t="shared" ref="J141" si="252">IFERROR(I141/D136,"-")</f>
        <v>3.9324191968658176E-2</v>
      </c>
      <c r="K141" s="65">
        <f t="shared" si="237"/>
        <v>183997.32627646325</v>
      </c>
      <c r="L141" s="43"/>
      <c r="M141" s="43"/>
    </row>
    <row r="142" spans="2:13" ht="13.5" customHeight="1">
      <c r="B142" s="200"/>
      <c r="C142" s="200"/>
      <c r="D142" s="203"/>
      <c r="E142" s="15" t="s">
        <v>87</v>
      </c>
      <c r="F142" s="17" t="s">
        <v>88</v>
      </c>
      <c r="G142" s="169">
        <v>607967407</v>
      </c>
      <c r="H142" s="28">
        <f t="shared" ref="H142" si="253">IFERROR(G142/G146,"-")</f>
        <v>0.14981771264764507</v>
      </c>
      <c r="I142" s="80">
        <v>4358</v>
      </c>
      <c r="J142" s="28">
        <f t="shared" ref="J142" si="254">IFERROR(I142/D136,"-")</f>
        <v>0.21341821743388834</v>
      </c>
      <c r="K142" s="65">
        <f t="shared" si="237"/>
        <v>139506.05943093161</v>
      </c>
      <c r="L142" s="43"/>
      <c r="M142" s="43"/>
    </row>
    <row r="143" spans="2:13" ht="13.5" customHeight="1">
      <c r="B143" s="200"/>
      <c r="C143" s="200"/>
      <c r="D143" s="203"/>
      <c r="E143" s="15" t="s">
        <v>89</v>
      </c>
      <c r="F143" s="17" t="s">
        <v>90</v>
      </c>
      <c r="G143" s="169">
        <v>1582299</v>
      </c>
      <c r="H143" s="28">
        <f t="shared" ref="H143" si="255">IFERROR(G143/G146,"-")</f>
        <v>3.8991632474906035E-4</v>
      </c>
      <c r="I143" s="80">
        <v>109</v>
      </c>
      <c r="J143" s="28">
        <f t="shared" ref="J143" si="256">IFERROR(I143/D136,"-")</f>
        <v>5.3379040156709108E-3</v>
      </c>
      <c r="K143" s="65">
        <f t="shared" si="237"/>
        <v>14516.504587155963</v>
      </c>
      <c r="L143" s="43"/>
      <c r="M143" s="43"/>
    </row>
    <row r="144" spans="2:13" ht="13.5" customHeight="1">
      <c r="B144" s="200"/>
      <c r="C144" s="200"/>
      <c r="D144" s="203"/>
      <c r="E144" s="15" t="s">
        <v>91</v>
      </c>
      <c r="F144" s="17" t="s">
        <v>92</v>
      </c>
      <c r="G144" s="169">
        <v>81212592</v>
      </c>
      <c r="H144" s="28">
        <f t="shared" ref="H144" si="257">IFERROR(G144/G146,"-")</f>
        <v>2.0012725405239427E-2</v>
      </c>
      <c r="I144" s="80">
        <v>2632</v>
      </c>
      <c r="J144" s="28">
        <f t="shared" ref="J144" si="258">IFERROR(I144/D136,"-")</f>
        <v>0.12889324191968657</v>
      </c>
      <c r="K144" s="65">
        <f t="shared" si="237"/>
        <v>30855.84802431611</v>
      </c>
      <c r="L144" s="43"/>
      <c r="M144" s="43"/>
    </row>
    <row r="145" spans="2:13" ht="13.5" customHeight="1">
      <c r="B145" s="200"/>
      <c r="C145" s="200"/>
      <c r="D145" s="203"/>
      <c r="E145" s="18" t="s">
        <v>93</v>
      </c>
      <c r="F145" s="19" t="s">
        <v>94</v>
      </c>
      <c r="G145" s="170">
        <v>1037974613</v>
      </c>
      <c r="H145" s="29">
        <f t="shared" ref="H145" si="259">IFERROR(G145/G146,"-")</f>
        <v>0.25578177467330021</v>
      </c>
      <c r="I145" s="81">
        <v>1890</v>
      </c>
      <c r="J145" s="29">
        <f t="shared" ref="J145" si="260">IFERROR(I145/D136,"-")</f>
        <v>9.2556317335945146E-2</v>
      </c>
      <c r="K145" s="66">
        <f t="shared" si="237"/>
        <v>549192.91693121695</v>
      </c>
      <c r="L145" s="43"/>
      <c r="M145" s="43"/>
    </row>
    <row r="146" spans="2:13" ht="13.5" customHeight="1">
      <c r="B146" s="201"/>
      <c r="C146" s="201"/>
      <c r="D146" s="204"/>
      <c r="E146" s="20" t="s">
        <v>131</v>
      </c>
      <c r="F146" s="21"/>
      <c r="G146" s="77">
        <f>SUM(G136:G145)</f>
        <v>4058047585</v>
      </c>
      <c r="H146" s="30" t="s">
        <v>160</v>
      </c>
      <c r="I146" s="82">
        <v>16488</v>
      </c>
      <c r="J146" s="30">
        <f t="shared" ref="J146" si="261">IFERROR(I146/D136,"-")</f>
        <v>0.80744368266405486</v>
      </c>
      <c r="K146" s="67">
        <f t="shared" si="237"/>
        <v>246121.27516982047</v>
      </c>
      <c r="L146" s="43"/>
      <c r="M146" s="43"/>
    </row>
    <row r="147" spans="2:13" ht="13.5" customHeight="1">
      <c r="B147" s="199">
        <v>14</v>
      </c>
      <c r="C147" s="199" t="s">
        <v>113</v>
      </c>
      <c r="D147" s="202">
        <f>VLOOKUP(C147,市区町村別_生活習慣病の状況!$C$5:$D$78,2,FALSE)</f>
        <v>15367</v>
      </c>
      <c r="E147" s="13" t="s">
        <v>75</v>
      </c>
      <c r="F147" s="14" t="s">
        <v>76</v>
      </c>
      <c r="G147" s="167">
        <v>428804504</v>
      </c>
      <c r="H147" s="27">
        <f>IFERROR(G147/G157,"-")</f>
        <v>0.15407637825401702</v>
      </c>
      <c r="I147" s="168">
        <v>7498</v>
      </c>
      <c r="J147" s="27">
        <f t="shared" ref="J147" si="262">IFERROR(I147/D147,"-")</f>
        <v>0.48792867833669551</v>
      </c>
      <c r="K147" s="64">
        <f t="shared" si="237"/>
        <v>57189.184315817554</v>
      </c>
      <c r="L147" s="43"/>
      <c r="M147" s="43"/>
    </row>
    <row r="148" spans="2:13" ht="13.5" customHeight="1">
      <c r="B148" s="200"/>
      <c r="C148" s="200"/>
      <c r="D148" s="203"/>
      <c r="E148" s="15" t="s">
        <v>77</v>
      </c>
      <c r="F148" s="16" t="s">
        <v>78</v>
      </c>
      <c r="G148" s="169">
        <v>285351708</v>
      </c>
      <c r="H148" s="28">
        <f>IFERROR(G148/G157,"-")</f>
        <v>0.10253147363684831</v>
      </c>
      <c r="I148" s="80">
        <v>6605</v>
      </c>
      <c r="J148" s="28">
        <f t="shared" ref="J148" si="263">IFERROR(I148/D147,"-")</f>
        <v>0.42981714062601678</v>
      </c>
      <c r="K148" s="65">
        <f t="shared" si="237"/>
        <v>43202.378198334598</v>
      </c>
      <c r="L148" s="43"/>
      <c r="M148" s="43"/>
    </row>
    <row r="149" spans="2:13" ht="13.5" customHeight="1">
      <c r="B149" s="200"/>
      <c r="C149" s="200"/>
      <c r="D149" s="203"/>
      <c r="E149" s="15" t="s">
        <v>79</v>
      </c>
      <c r="F149" s="17" t="s">
        <v>80</v>
      </c>
      <c r="G149" s="169">
        <v>492015462</v>
      </c>
      <c r="H149" s="28">
        <f>IFERROR(G149/G157,"-")</f>
        <v>0.17678909555002467</v>
      </c>
      <c r="I149" s="80">
        <v>9631</v>
      </c>
      <c r="J149" s="28">
        <f t="shared" ref="J149" si="264">IFERROR(I149/D147,"-")</f>
        <v>0.62673260883711845</v>
      </c>
      <c r="K149" s="65">
        <f t="shared" si="237"/>
        <v>51086.643339217109</v>
      </c>
      <c r="L149" s="43"/>
      <c r="M149" s="43"/>
    </row>
    <row r="150" spans="2:13" ht="13.5" customHeight="1">
      <c r="B150" s="200"/>
      <c r="C150" s="200"/>
      <c r="D150" s="203"/>
      <c r="E150" s="15" t="s">
        <v>81</v>
      </c>
      <c r="F150" s="17" t="s">
        <v>82</v>
      </c>
      <c r="G150" s="169">
        <v>263531157</v>
      </c>
      <c r="H150" s="28">
        <f>IFERROR(G150/G157,"-")</f>
        <v>9.4690997526580889E-2</v>
      </c>
      <c r="I150" s="80">
        <v>4141</v>
      </c>
      <c r="J150" s="28">
        <f t="shared" ref="J150" si="265">IFERROR(I150/D147,"-")</f>
        <v>0.26947354721155725</v>
      </c>
      <c r="K150" s="65">
        <f t="shared" si="237"/>
        <v>63639.496981405457</v>
      </c>
      <c r="L150" s="43"/>
      <c r="M150" s="43"/>
    </row>
    <row r="151" spans="2:13" ht="13.5" customHeight="1">
      <c r="B151" s="200"/>
      <c r="C151" s="200"/>
      <c r="D151" s="203"/>
      <c r="E151" s="15" t="s">
        <v>83</v>
      </c>
      <c r="F151" s="17" t="s">
        <v>84</v>
      </c>
      <c r="G151" s="169">
        <v>16286044</v>
      </c>
      <c r="H151" s="28">
        <f>IFERROR(G151/G157,"-")</f>
        <v>5.8518384303294637E-3</v>
      </c>
      <c r="I151" s="80">
        <v>64</v>
      </c>
      <c r="J151" s="28">
        <f t="shared" ref="J151" si="266">IFERROR(I151/D147,"-")</f>
        <v>4.1647686601158328E-3</v>
      </c>
      <c r="K151" s="65">
        <f t="shared" si="237"/>
        <v>254469.4375</v>
      </c>
      <c r="L151" s="43"/>
      <c r="M151" s="43"/>
    </row>
    <row r="152" spans="2:13" ht="13.5" customHeight="1">
      <c r="B152" s="200"/>
      <c r="C152" s="200"/>
      <c r="D152" s="203"/>
      <c r="E152" s="15" t="s">
        <v>85</v>
      </c>
      <c r="F152" s="17" t="s">
        <v>86</v>
      </c>
      <c r="G152" s="169">
        <v>93644736</v>
      </c>
      <c r="H152" s="28">
        <f>IFERROR(G152/G157,"-")</f>
        <v>3.3648064866020073E-2</v>
      </c>
      <c r="I152" s="80">
        <v>442</v>
      </c>
      <c r="J152" s="28">
        <f t="shared" ref="J152" si="267">IFERROR(I152/D147,"-")</f>
        <v>2.876293355892497E-2</v>
      </c>
      <c r="K152" s="65">
        <f t="shared" si="237"/>
        <v>211865.91855203619</v>
      </c>
      <c r="L152" s="43"/>
      <c r="M152" s="43"/>
    </row>
    <row r="153" spans="2:13" ht="13.5" customHeight="1">
      <c r="B153" s="200"/>
      <c r="C153" s="200"/>
      <c r="D153" s="203"/>
      <c r="E153" s="15" t="s">
        <v>87</v>
      </c>
      <c r="F153" s="17" t="s">
        <v>88</v>
      </c>
      <c r="G153" s="169">
        <v>399716696</v>
      </c>
      <c r="H153" s="28">
        <f>IFERROR(G153/G157,"-")</f>
        <v>0.14362465942601652</v>
      </c>
      <c r="I153" s="80">
        <v>3048</v>
      </c>
      <c r="J153" s="28">
        <f t="shared" ref="J153" si="268">IFERROR(I153/D147,"-")</f>
        <v>0.19834710743801653</v>
      </c>
      <c r="K153" s="65">
        <f t="shared" si="237"/>
        <v>131140.64829396326</v>
      </c>
      <c r="L153" s="43"/>
      <c r="M153" s="43"/>
    </row>
    <row r="154" spans="2:13" ht="13.5" customHeight="1">
      <c r="B154" s="200"/>
      <c r="C154" s="200"/>
      <c r="D154" s="203"/>
      <c r="E154" s="15" t="s">
        <v>89</v>
      </c>
      <c r="F154" s="17" t="s">
        <v>90</v>
      </c>
      <c r="G154" s="169">
        <v>667742</v>
      </c>
      <c r="H154" s="28">
        <f>IFERROR(G154/G157,"-")</f>
        <v>2.3993047649540042E-4</v>
      </c>
      <c r="I154" s="80">
        <v>28</v>
      </c>
      <c r="J154" s="28">
        <f t="shared" ref="J154" si="269">IFERROR(I154/D147,"-")</f>
        <v>1.8220862888006768E-3</v>
      </c>
      <c r="K154" s="65">
        <f t="shared" si="237"/>
        <v>23847.928571428572</v>
      </c>
      <c r="L154" s="43"/>
      <c r="M154" s="43"/>
    </row>
    <row r="155" spans="2:13" ht="13.5" customHeight="1">
      <c r="B155" s="200"/>
      <c r="C155" s="200"/>
      <c r="D155" s="203"/>
      <c r="E155" s="15" t="s">
        <v>91</v>
      </c>
      <c r="F155" s="17" t="s">
        <v>92</v>
      </c>
      <c r="G155" s="169">
        <v>73923229</v>
      </c>
      <c r="H155" s="28">
        <f>IFERROR(G155/G157,"-")</f>
        <v>2.6561809138931806E-2</v>
      </c>
      <c r="I155" s="80">
        <v>2302</v>
      </c>
      <c r="J155" s="28">
        <f t="shared" ref="J155" si="270">IFERROR(I155/D147,"-")</f>
        <v>0.14980152274354136</v>
      </c>
      <c r="K155" s="65">
        <f t="shared" si="237"/>
        <v>32112.610338835795</v>
      </c>
      <c r="L155" s="43"/>
      <c r="M155" s="43"/>
    </row>
    <row r="156" spans="2:13" ht="13.5" customHeight="1">
      <c r="B156" s="200"/>
      <c r="C156" s="200"/>
      <c r="D156" s="203"/>
      <c r="E156" s="18" t="s">
        <v>93</v>
      </c>
      <c r="F156" s="19" t="s">
        <v>94</v>
      </c>
      <c r="G156" s="170">
        <v>729123257</v>
      </c>
      <c r="H156" s="29">
        <f>IFERROR(G156/G157,"-")</f>
        <v>0.26198575269473584</v>
      </c>
      <c r="I156" s="81">
        <v>1456</v>
      </c>
      <c r="J156" s="29">
        <f t="shared" ref="J156" si="271">IFERROR(I156/D147,"-")</f>
        <v>9.4748487017635191E-2</v>
      </c>
      <c r="K156" s="66">
        <f t="shared" si="237"/>
        <v>500771.46771978022</v>
      </c>
      <c r="L156" s="43"/>
      <c r="M156" s="43"/>
    </row>
    <row r="157" spans="2:13" ht="13.5" customHeight="1">
      <c r="B157" s="201"/>
      <c r="C157" s="201"/>
      <c r="D157" s="204"/>
      <c r="E157" s="20" t="s">
        <v>131</v>
      </c>
      <c r="F157" s="21"/>
      <c r="G157" s="77">
        <f>SUM(G147:G156)</f>
        <v>2783064535</v>
      </c>
      <c r="H157" s="30" t="s">
        <v>160</v>
      </c>
      <c r="I157" s="82">
        <v>12301</v>
      </c>
      <c r="J157" s="30">
        <f t="shared" ref="J157" si="272">IFERROR(I157/D147,"-")</f>
        <v>0.80048155137632593</v>
      </c>
      <c r="K157" s="67">
        <f t="shared" si="237"/>
        <v>226247.01528331029</v>
      </c>
      <c r="L157" s="43"/>
      <c r="M157" s="43"/>
    </row>
    <row r="158" spans="2:13" ht="13.5" customHeight="1">
      <c r="B158" s="199">
        <v>15</v>
      </c>
      <c r="C158" s="199" t="s">
        <v>114</v>
      </c>
      <c r="D158" s="202">
        <f>VLOOKUP(C158,市区町村別_生活習慣病の状況!$C$5:$D$78,2,FALSE)</f>
        <v>24419</v>
      </c>
      <c r="E158" s="13" t="s">
        <v>75</v>
      </c>
      <c r="F158" s="14" t="s">
        <v>76</v>
      </c>
      <c r="G158" s="167">
        <v>714456992</v>
      </c>
      <c r="H158" s="27">
        <f t="shared" ref="H158" si="273">IFERROR(G158/G168,"-")</f>
        <v>0.16156460679644027</v>
      </c>
      <c r="I158" s="168">
        <v>12189</v>
      </c>
      <c r="J158" s="27">
        <f t="shared" ref="J158" si="274">IFERROR(I158/D158,"-")</f>
        <v>0.4991604897825464</v>
      </c>
      <c r="K158" s="64">
        <f t="shared" si="237"/>
        <v>58614.898022807451</v>
      </c>
      <c r="L158" s="43"/>
      <c r="M158" s="43"/>
    </row>
    <row r="159" spans="2:13" ht="13.5" customHeight="1">
      <c r="B159" s="200"/>
      <c r="C159" s="200"/>
      <c r="D159" s="203"/>
      <c r="E159" s="15" t="s">
        <v>77</v>
      </c>
      <c r="F159" s="16" t="s">
        <v>78</v>
      </c>
      <c r="G159" s="169">
        <v>436042190</v>
      </c>
      <c r="H159" s="28">
        <f t="shared" ref="H159" si="275">IFERROR(G159/G168,"-")</f>
        <v>9.8604934604669264E-2</v>
      </c>
      <c r="I159" s="80">
        <v>10414</v>
      </c>
      <c r="J159" s="28">
        <f t="shared" ref="J159" si="276">IFERROR(I159/D158,"-")</f>
        <v>0.42647119046644005</v>
      </c>
      <c r="K159" s="65">
        <f t="shared" si="237"/>
        <v>41870.769156904171</v>
      </c>
      <c r="L159" s="43"/>
      <c r="M159" s="43"/>
    </row>
    <row r="160" spans="2:13" ht="13.5" customHeight="1">
      <c r="B160" s="200"/>
      <c r="C160" s="200"/>
      <c r="D160" s="203"/>
      <c r="E160" s="15" t="s">
        <v>79</v>
      </c>
      <c r="F160" s="17" t="s">
        <v>80</v>
      </c>
      <c r="G160" s="169">
        <v>792040809</v>
      </c>
      <c r="H160" s="28">
        <f t="shared" ref="H160" si="277">IFERROR(G160/G168,"-")</f>
        <v>0.17910911826141029</v>
      </c>
      <c r="I160" s="80">
        <v>15499</v>
      </c>
      <c r="J160" s="28">
        <f t="shared" ref="J160" si="278">IFERROR(I160/D158,"-")</f>
        <v>0.63471067611286291</v>
      </c>
      <c r="K160" s="65">
        <f t="shared" si="237"/>
        <v>51102.703980901992</v>
      </c>
      <c r="L160" s="43"/>
      <c r="M160" s="43"/>
    </row>
    <row r="161" spans="2:13" ht="13.5" customHeight="1">
      <c r="B161" s="200"/>
      <c r="C161" s="200"/>
      <c r="D161" s="203"/>
      <c r="E161" s="15" t="s">
        <v>81</v>
      </c>
      <c r="F161" s="17" t="s">
        <v>82</v>
      </c>
      <c r="G161" s="169">
        <v>393740072</v>
      </c>
      <c r="H161" s="28">
        <f t="shared" ref="H161" si="279">IFERROR(G161/G168,"-")</f>
        <v>8.9038893348365594E-2</v>
      </c>
      <c r="I161" s="80">
        <v>6208</v>
      </c>
      <c r="J161" s="28">
        <f t="shared" ref="J161" si="280">IFERROR(I161/D158,"-")</f>
        <v>0.25422826487571154</v>
      </c>
      <c r="K161" s="65">
        <f t="shared" si="237"/>
        <v>63424.625</v>
      </c>
      <c r="L161" s="43"/>
      <c r="M161" s="43"/>
    </row>
    <row r="162" spans="2:13" ht="13.5" customHeight="1">
      <c r="B162" s="200"/>
      <c r="C162" s="200"/>
      <c r="D162" s="203"/>
      <c r="E162" s="15" t="s">
        <v>83</v>
      </c>
      <c r="F162" s="17" t="s">
        <v>84</v>
      </c>
      <c r="G162" s="169">
        <v>43857180</v>
      </c>
      <c r="H162" s="28">
        <f t="shared" ref="H162" si="281">IFERROR(G162/G168,"-")</f>
        <v>9.917697105973183E-3</v>
      </c>
      <c r="I162" s="80">
        <v>117</v>
      </c>
      <c r="J162" s="28">
        <f t="shared" ref="J162" si="282">IFERROR(I162/D158,"-")</f>
        <v>4.7913509971743316E-3</v>
      </c>
      <c r="K162" s="65">
        <f t="shared" si="237"/>
        <v>374847.69230769231</v>
      </c>
      <c r="L162" s="43"/>
      <c r="M162" s="43"/>
    </row>
    <row r="163" spans="2:13" ht="13.5" customHeight="1">
      <c r="B163" s="200"/>
      <c r="C163" s="200"/>
      <c r="D163" s="203"/>
      <c r="E163" s="15" t="s">
        <v>85</v>
      </c>
      <c r="F163" s="17" t="s">
        <v>86</v>
      </c>
      <c r="G163" s="169">
        <v>156384287</v>
      </c>
      <c r="H163" s="28">
        <f t="shared" ref="H163" si="283">IFERROR(G163/G168,"-")</f>
        <v>3.5364152245985256E-2</v>
      </c>
      <c r="I163" s="80">
        <v>891</v>
      </c>
      <c r="J163" s="28">
        <f t="shared" ref="J163" si="284">IFERROR(I163/D158,"-")</f>
        <v>3.6487980670789143E-2</v>
      </c>
      <c r="K163" s="65">
        <f t="shared" si="237"/>
        <v>175515.47362514029</v>
      </c>
      <c r="L163" s="43"/>
      <c r="M163" s="43"/>
    </row>
    <row r="164" spans="2:13" ht="13.5" customHeight="1">
      <c r="B164" s="200"/>
      <c r="C164" s="200"/>
      <c r="D164" s="203"/>
      <c r="E164" s="15" t="s">
        <v>87</v>
      </c>
      <c r="F164" s="17" t="s">
        <v>88</v>
      </c>
      <c r="G164" s="169">
        <v>708873023</v>
      </c>
      <c r="H164" s="28">
        <f t="shared" ref="H164" si="285">IFERROR(G164/G168,"-")</f>
        <v>0.16030186912860245</v>
      </c>
      <c r="I164" s="80">
        <v>5003</v>
      </c>
      <c r="J164" s="28">
        <f t="shared" ref="J164" si="286">IFERROR(I164/D158,"-")</f>
        <v>0.20488144477660838</v>
      </c>
      <c r="K164" s="65">
        <f t="shared" si="237"/>
        <v>141689.5908454927</v>
      </c>
      <c r="L164" s="43"/>
      <c r="M164" s="43"/>
    </row>
    <row r="165" spans="2:13" ht="13.5" customHeight="1">
      <c r="B165" s="200"/>
      <c r="C165" s="200"/>
      <c r="D165" s="203"/>
      <c r="E165" s="15" t="s">
        <v>89</v>
      </c>
      <c r="F165" s="17" t="s">
        <v>90</v>
      </c>
      <c r="G165" s="169">
        <v>1269454</v>
      </c>
      <c r="H165" s="28">
        <f t="shared" ref="H165" si="287">IFERROR(G165/G168,"-")</f>
        <v>2.8706953483935996E-4</v>
      </c>
      <c r="I165" s="80">
        <v>87</v>
      </c>
      <c r="J165" s="28">
        <f t="shared" ref="J165" si="288">IFERROR(I165/D158,"-")</f>
        <v>3.5627994594373234E-3</v>
      </c>
      <c r="K165" s="65">
        <f t="shared" si="237"/>
        <v>14591.425287356322</v>
      </c>
      <c r="L165" s="43"/>
      <c r="M165" s="43"/>
    </row>
    <row r="166" spans="2:13" ht="13.5" customHeight="1">
      <c r="B166" s="200"/>
      <c r="C166" s="200"/>
      <c r="D166" s="203"/>
      <c r="E166" s="15" t="s">
        <v>91</v>
      </c>
      <c r="F166" s="17" t="s">
        <v>92</v>
      </c>
      <c r="G166" s="169">
        <v>120643526</v>
      </c>
      <c r="H166" s="28">
        <f t="shared" ref="H166" si="289">IFERROR(G166/G168,"-")</f>
        <v>2.7281871489790277E-2</v>
      </c>
      <c r="I166" s="80">
        <v>3732</v>
      </c>
      <c r="J166" s="28">
        <f t="shared" ref="J166" si="290">IFERROR(I166/D158,"-")</f>
        <v>0.15283181129448381</v>
      </c>
      <c r="K166" s="65">
        <f t="shared" si="237"/>
        <v>32326.77545551983</v>
      </c>
      <c r="L166" s="43"/>
      <c r="M166" s="43"/>
    </row>
    <row r="167" spans="2:13" ht="13.5" customHeight="1">
      <c r="B167" s="200"/>
      <c r="C167" s="200"/>
      <c r="D167" s="203"/>
      <c r="E167" s="18" t="s">
        <v>93</v>
      </c>
      <c r="F167" s="19" t="s">
        <v>94</v>
      </c>
      <c r="G167" s="170">
        <v>1054805739</v>
      </c>
      <c r="H167" s="29">
        <f t="shared" ref="H167" si="291">IFERROR(G167/G168,"-")</f>
        <v>0.23852978748392403</v>
      </c>
      <c r="I167" s="81">
        <v>2314</v>
      </c>
      <c r="J167" s="29">
        <f t="shared" ref="J167" si="292">IFERROR(I167/D158,"-")</f>
        <v>9.4762275277447891E-2</v>
      </c>
      <c r="K167" s="66">
        <f t="shared" si="237"/>
        <v>455836.53370786516</v>
      </c>
      <c r="L167" s="43"/>
      <c r="M167" s="43"/>
    </row>
    <row r="168" spans="2:13" ht="13.5" customHeight="1">
      <c r="B168" s="201"/>
      <c r="C168" s="201"/>
      <c r="D168" s="204"/>
      <c r="E168" s="20" t="s">
        <v>131</v>
      </c>
      <c r="F168" s="21"/>
      <c r="G168" s="77">
        <f>SUM(G158:G167)</f>
        <v>4422113272</v>
      </c>
      <c r="H168" s="30" t="s">
        <v>160</v>
      </c>
      <c r="I168" s="82">
        <v>19567</v>
      </c>
      <c r="J168" s="30">
        <f t="shared" ref="J168" si="293">IFERROR(I168/D158,"-")</f>
        <v>0.8013022646300012</v>
      </c>
      <c r="K168" s="67">
        <f t="shared" si="237"/>
        <v>225998.53181376809</v>
      </c>
      <c r="L168" s="43"/>
      <c r="M168" s="43"/>
    </row>
    <row r="169" spans="2:13" ht="13.5" customHeight="1">
      <c r="B169" s="199">
        <v>16</v>
      </c>
      <c r="C169" s="199" t="s">
        <v>61</v>
      </c>
      <c r="D169" s="202">
        <f>VLOOKUP(C169,市区町村別_生活習慣病の状況!$C$5:$D$78,2,FALSE)</f>
        <v>16481</v>
      </c>
      <c r="E169" s="13" t="s">
        <v>75</v>
      </c>
      <c r="F169" s="14" t="s">
        <v>76</v>
      </c>
      <c r="G169" s="167">
        <v>430657419</v>
      </c>
      <c r="H169" s="27">
        <f t="shared" ref="H169" si="294">IFERROR(G169/G179,"-")</f>
        <v>0.15067332028353306</v>
      </c>
      <c r="I169" s="168">
        <v>7675</v>
      </c>
      <c r="J169" s="27">
        <f t="shared" ref="J169" si="295">IFERROR(I169/D169,"-")</f>
        <v>0.46568776166494752</v>
      </c>
      <c r="K169" s="64">
        <f t="shared" si="237"/>
        <v>56111.715830618894</v>
      </c>
      <c r="L169" s="43"/>
      <c r="M169" s="43"/>
    </row>
    <row r="170" spans="2:13" ht="13.5" customHeight="1">
      <c r="B170" s="200"/>
      <c r="C170" s="200"/>
      <c r="D170" s="203"/>
      <c r="E170" s="15" t="s">
        <v>77</v>
      </c>
      <c r="F170" s="16" t="s">
        <v>78</v>
      </c>
      <c r="G170" s="169">
        <v>313394391</v>
      </c>
      <c r="H170" s="28">
        <f t="shared" ref="H170" si="296">IFERROR(G170/G179,"-")</f>
        <v>0.10964672003062785</v>
      </c>
      <c r="I170" s="80">
        <v>6860</v>
      </c>
      <c r="J170" s="28">
        <f t="shared" ref="J170" si="297">IFERROR(I170/D169,"-")</f>
        <v>0.41623687883016808</v>
      </c>
      <c r="K170" s="65">
        <f t="shared" si="237"/>
        <v>45684.31355685131</v>
      </c>
      <c r="L170" s="43"/>
      <c r="M170" s="43"/>
    </row>
    <row r="171" spans="2:13" ht="13.5" customHeight="1">
      <c r="B171" s="200"/>
      <c r="C171" s="200"/>
      <c r="D171" s="203"/>
      <c r="E171" s="15" t="s">
        <v>79</v>
      </c>
      <c r="F171" s="17" t="s">
        <v>80</v>
      </c>
      <c r="G171" s="169">
        <v>534208938</v>
      </c>
      <c r="H171" s="28">
        <f t="shared" ref="H171" si="298">IFERROR(G171/G179,"-")</f>
        <v>0.18690270006378332</v>
      </c>
      <c r="I171" s="80">
        <v>9882</v>
      </c>
      <c r="J171" s="28">
        <f t="shared" ref="J171" si="299">IFERROR(I171/D169,"-")</f>
        <v>0.59959953886293305</v>
      </c>
      <c r="K171" s="65">
        <f t="shared" si="237"/>
        <v>54058.78749241044</v>
      </c>
      <c r="L171" s="43"/>
      <c r="M171" s="43"/>
    </row>
    <row r="172" spans="2:13" ht="13.5" customHeight="1">
      <c r="B172" s="200"/>
      <c r="C172" s="200"/>
      <c r="D172" s="203"/>
      <c r="E172" s="15" t="s">
        <v>81</v>
      </c>
      <c r="F172" s="17" t="s">
        <v>82</v>
      </c>
      <c r="G172" s="169">
        <v>268981649</v>
      </c>
      <c r="H172" s="28">
        <f t="shared" ref="H172" si="300">IFERROR(G172/G179,"-")</f>
        <v>9.4108115551052127E-2</v>
      </c>
      <c r="I172" s="80">
        <v>4447</v>
      </c>
      <c r="J172" s="28">
        <f t="shared" ref="J172" si="301">IFERROR(I172/D169,"-")</f>
        <v>0.26982586008130577</v>
      </c>
      <c r="K172" s="65">
        <f t="shared" si="237"/>
        <v>60486.091522374634</v>
      </c>
      <c r="L172" s="43"/>
      <c r="M172" s="43"/>
    </row>
    <row r="173" spans="2:13" ht="13.5" customHeight="1">
      <c r="B173" s="200"/>
      <c r="C173" s="200"/>
      <c r="D173" s="203"/>
      <c r="E173" s="15" t="s">
        <v>83</v>
      </c>
      <c r="F173" s="17" t="s">
        <v>84</v>
      </c>
      <c r="G173" s="169">
        <v>11349855</v>
      </c>
      <c r="H173" s="28">
        <f t="shared" ref="H173" si="302">IFERROR(G173/G179,"-")</f>
        <v>3.970952924850597E-3</v>
      </c>
      <c r="I173" s="80">
        <v>106</v>
      </c>
      <c r="J173" s="28">
        <f t="shared" ref="J173" si="303">IFERROR(I173/D169,"-")</f>
        <v>6.4316485650142592E-3</v>
      </c>
      <c r="K173" s="65">
        <f t="shared" si="237"/>
        <v>107074.10377358491</v>
      </c>
      <c r="L173" s="43"/>
      <c r="M173" s="43"/>
    </row>
    <row r="174" spans="2:13" ht="13.5" customHeight="1">
      <c r="B174" s="200"/>
      <c r="C174" s="200"/>
      <c r="D174" s="203"/>
      <c r="E174" s="15" t="s">
        <v>85</v>
      </c>
      <c r="F174" s="17" t="s">
        <v>86</v>
      </c>
      <c r="G174" s="169">
        <v>98457423</v>
      </c>
      <c r="H174" s="28">
        <f t="shared" ref="H174" si="304">IFERROR(G174/G179,"-")</f>
        <v>3.4447117768033379E-2</v>
      </c>
      <c r="I174" s="80">
        <v>483</v>
      </c>
      <c r="J174" s="28">
        <f t="shared" ref="J174" si="305">IFERROR(I174/D169,"-")</f>
        <v>2.9306474121715914E-2</v>
      </c>
      <c r="K174" s="65">
        <f t="shared" si="237"/>
        <v>203845.59627329191</v>
      </c>
      <c r="L174" s="43"/>
      <c r="M174" s="43"/>
    </row>
    <row r="175" spans="2:13" ht="13.5" customHeight="1">
      <c r="B175" s="200"/>
      <c r="C175" s="200"/>
      <c r="D175" s="203"/>
      <c r="E175" s="15" t="s">
        <v>87</v>
      </c>
      <c r="F175" s="17" t="s">
        <v>88</v>
      </c>
      <c r="G175" s="169">
        <v>426473160</v>
      </c>
      <c r="H175" s="28">
        <f t="shared" ref="H175" si="306">IFERROR(G175/G179,"-")</f>
        <v>0.14920938127159128</v>
      </c>
      <c r="I175" s="80">
        <v>3475</v>
      </c>
      <c r="J175" s="28">
        <f t="shared" ref="J175" si="307">IFERROR(I175/D169,"-")</f>
        <v>0.21084885625872216</v>
      </c>
      <c r="K175" s="65">
        <f t="shared" si="237"/>
        <v>122726.0892086331</v>
      </c>
      <c r="L175" s="43"/>
      <c r="M175" s="43"/>
    </row>
    <row r="176" spans="2:13" ht="13.5" customHeight="1">
      <c r="B176" s="200"/>
      <c r="C176" s="200"/>
      <c r="D176" s="203"/>
      <c r="E176" s="15" t="s">
        <v>89</v>
      </c>
      <c r="F176" s="17" t="s">
        <v>90</v>
      </c>
      <c r="G176" s="169">
        <v>796328</v>
      </c>
      <c r="H176" s="28">
        <f t="shared" ref="H176" si="308">IFERROR(G176/G179,"-")</f>
        <v>2.7860981490428086E-4</v>
      </c>
      <c r="I176" s="80">
        <v>38</v>
      </c>
      <c r="J176" s="28">
        <f t="shared" ref="J176" si="309">IFERROR(I176/D169,"-")</f>
        <v>2.3056853346277531E-3</v>
      </c>
      <c r="K176" s="65">
        <f t="shared" si="237"/>
        <v>20956</v>
      </c>
      <c r="L176" s="43"/>
      <c r="M176" s="43"/>
    </row>
    <row r="177" spans="2:13" ht="13.5" customHeight="1">
      <c r="B177" s="200"/>
      <c r="C177" s="200"/>
      <c r="D177" s="203"/>
      <c r="E177" s="15" t="s">
        <v>91</v>
      </c>
      <c r="F177" s="17" t="s">
        <v>92</v>
      </c>
      <c r="G177" s="169">
        <v>76298875</v>
      </c>
      <c r="H177" s="28">
        <f t="shared" ref="H177" si="310">IFERROR(G177/G179,"-")</f>
        <v>2.6694547273428612E-2</v>
      </c>
      <c r="I177" s="80">
        <v>2783</v>
      </c>
      <c r="J177" s="28">
        <f t="shared" ref="J177" si="311">IFERROR(I177/D169,"-")</f>
        <v>0.16886111279655361</v>
      </c>
      <c r="K177" s="65">
        <f t="shared" si="237"/>
        <v>27416.052820697088</v>
      </c>
      <c r="L177" s="43"/>
      <c r="M177" s="43"/>
    </row>
    <row r="178" spans="2:13" ht="13.5" customHeight="1">
      <c r="B178" s="200"/>
      <c r="C178" s="200"/>
      <c r="D178" s="203"/>
      <c r="E178" s="18" t="s">
        <v>93</v>
      </c>
      <c r="F178" s="19" t="s">
        <v>94</v>
      </c>
      <c r="G178" s="170">
        <v>697601441</v>
      </c>
      <c r="H178" s="29">
        <f t="shared" ref="H178" si="312">IFERROR(G178/G179,"-")</f>
        <v>0.2440685350181955</v>
      </c>
      <c r="I178" s="81">
        <v>1479</v>
      </c>
      <c r="J178" s="29">
        <f t="shared" ref="J178" si="313">IFERROR(I178/D169,"-")</f>
        <v>8.9739700260906496E-2</v>
      </c>
      <c r="K178" s="66">
        <f t="shared" si="237"/>
        <v>471671.02163624071</v>
      </c>
      <c r="L178" s="43"/>
      <c r="M178" s="43"/>
    </row>
    <row r="179" spans="2:13" ht="13.5" customHeight="1">
      <c r="B179" s="201"/>
      <c r="C179" s="201"/>
      <c r="D179" s="204"/>
      <c r="E179" s="20" t="s">
        <v>131</v>
      </c>
      <c r="F179" s="21"/>
      <c r="G179" s="77">
        <f>SUM(G169:G178)</f>
        <v>2858219479</v>
      </c>
      <c r="H179" s="30" t="s">
        <v>160</v>
      </c>
      <c r="I179" s="82">
        <v>12816</v>
      </c>
      <c r="J179" s="30">
        <f t="shared" ref="J179" si="314">IFERROR(I179/D169,"-")</f>
        <v>0.77762271706813912</v>
      </c>
      <c r="K179" s="67">
        <f t="shared" si="237"/>
        <v>223019.62226903869</v>
      </c>
      <c r="L179" s="43"/>
      <c r="M179" s="43"/>
    </row>
    <row r="180" spans="2:13" ht="13.5" customHeight="1">
      <c r="B180" s="199">
        <v>17</v>
      </c>
      <c r="C180" s="199" t="s">
        <v>115</v>
      </c>
      <c r="D180" s="202">
        <f>VLOOKUP(C180,市区町村別_生活習慣病の状況!$C$5:$D$78,2,FALSE)</f>
        <v>23393</v>
      </c>
      <c r="E180" s="13" t="s">
        <v>75</v>
      </c>
      <c r="F180" s="14" t="s">
        <v>76</v>
      </c>
      <c r="G180" s="167">
        <v>630855693</v>
      </c>
      <c r="H180" s="27">
        <f t="shared" ref="H180" si="315">IFERROR(G180/G190,"-")</f>
        <v>0.13903223224123257</v>
      </c>
      <c r="I180" s="168">
        <v>11160</v>
      </c>
      <c r="J180" s="27">
        <f t="shared" ref="J180" si="316">IFERROR(I180/D180,"-")</f>
        <v>0.47706578891121276</v>
      </c>
      <c r="K180" s="64">
        <f t="shared" si="237"/>
        <v>56528.287903225806</v>
      </c>
      <c r="L180" s="43"/>
      <c r="M180" s="43"/>
    </row>
    <row r="181" spans="2:13" ht="13.5" customHeight="1">
      <c r="B181" s="200"/>
      <c r="C181" s="200"/>
      <c r="D181" s="203"/>
      <c r="E181" s="15" t="s">
        <v>77</v>
      </c>
      <c r="F181" s="16" t="s">
        <v>78</v>
      </c>
      <c r="G181" s="169">
        <v>442249386</v>
      </c>
      <c r="H181" s="28">
        <f t="shared" ref="H181" si="317">IFERROR(G181/G190,"-")</f>
        <v>9.7465902305639507E-2</v>
      </c>
      <c r="I181" s="80">
        <v>10035</v>
      </c>
      <c r="J181" s="28">
        <f t="shared" ref="J181" si="318">IFERROR(I181/D180,"-")</f>
        <v>0.4289744795451631</v>
      </c>
      <c r="K181" s="65">
        <f t="shared" si="237"/>
        <v>44070.691180866968</v>
      </c>
      <c r="L181" s="43"/>
      <c r="M181" s="43"/>
    </row>
    <row r="182" spans="2:13" ht="13.5" customHeight="1">
      <c r="B182" s="200"/>
      <c r="C182" s="200"/>
      <c r="D182" s="203"/>
      <c r="E182" s="15" t="s">
        <v>79</v>
      </c>
      <c r="F182" s="17" t="s">
        <v>80</v>
      </c>
      <c r="G182" s="169">
        <v>769853621</v>
      </c>
      <c r="H182" s="28">
        <f t="shared" ref="H182" si="319">IFERROR(G182/G190,"-")</f>
        <v>0.16966553304390303</v>
      </c>
      <c r="I182" s="80">
        <v>14693</v>
      </c>
      <c r="J182" s="28">
        <f t="shared" ref="J182" si="320">IFERROR(I182/D180,"-")</f>
        <v>0.62809387423588248</v>
      </c>
      <c r="K182" s="65">
        <f t="shared" si="237"/>
        <v>52395.945075886477</v>
      </c>
      <c r="L182" s="43"/>
      <c r="M182" s="43"/>
    </row>
    <row r="183" spans="2:13" ht="13.5" customHeight="1">
      <c r="B183" s="200"/>
      <c r="C183" s="200"/>
      <c r="D183" s="203"/>
      <c r="E183" s="15" t="s">
        <v>81</v>
      </c>
      <c r="F183" s="17" t="s">
        <v>82</v>
      </c>
      <c r="G183" s="169">
        <v>526356833</v>
      </c>
      <c r="H183" s="28">
        <f t="shared" ref="H183" si="321">IFERROR(G183/G190,"-")</f>
        <v>0.11600206871306727</v>
      </c>
      <c r="I183" s="80">
        <v>6833</v>
      </c>
      <c r="J183" s="28">
        <f t="shared" ref="J183" si="322">IFERROR(I183/D180,"-")</f>
        <v>0.29209592613174884</v>
      </c>
      <c r="K183" s="65">
        <f t="shared" si="237"/>
        <v>77031.586857895512</v>
      </c>
      <c r="L183" s="43"/>
      <c r="M183" s="43"/>
    </row>
    <row r="184" spans="2:13" ht="13.5" customHeight="1">
      <c r="B184" s="200"/>
      <c r="C184" s="200"/>
      <c r="D184" s="203"/>
      <c r="E184" s="15" t="s">
        <v>83</v>
      </c>
      <c r="F184" s="17" t="s">
        <v>84</v>
      </c>
      <c r="G184" s="169">
        <v>43323094</v>
      </c>
      <c r="H184" s="28">
        <f t="shared" ref="H184" si="323">IFERROR(G184/G190,"-")</f>
        <v>9.547835635394273E-3</v>
      </c>
      <c r="I184" s="80">
        <v>189</v>
      </c>
      <c r="J184" s="28">
        <f t="shared" ref="J184" si="324">IFERROR(I184/D180,"-")</f>
        <v>8.0793399734963457E-3</v>
      </c>
      <c r="K184" s="65">
        <f t="shared" si="237"/>
        <v>229222.71957671957</v>
      </c>
      <c r="L184" s="43"/>
      <c r="M184" s="43"/>
    </row>
    <row r="185" spans="2:13" ht="13.5" customHeight="1">
      <c r="B185" s="200"/>
      <c r="C185" s="200"/>
      <c r="D185" s="203"/>
      <c r="E185" s="15" t="s">
        <v>85</v>
      </c>
      <c r="F185" s="17" t="s">
        <v>86</v>
      </c>
      <c r="G185" s="169">
        <v>232192522</v>
      </c>
      <c r="H185" s="28">
        <f t="shared" ref="H185" si="325">IFERROR(G185/G190,"-")</f>
        <v>5.117215395150837E-2</v>
      </c>
      <c r="I185" s="80">
        <v>785</v>
      </c>
      <c r="J185" s="28">
        <f t="shared" ref="J185" si="326">IFERROR(I185/D180,"-")</f>
        <v>3.3557046979865772E-2</v>
      </c>
      <c r="K185" s="65">
        <f t="shared" si="237"/>
        <v>295786.65222929936</v>
      </c>
      <c r="L185" s="43"/>
      <c r="M185" s="43"/>
    </row>
    <row r="186" spans="2:13" ht="13.5" customHeight="1">
      <c r="B186" s="200"/>
      <c r="C186" s="200"/>
      <c r="D186" s="203"/>
      <c r="E186" s="15" t="s">
        <v>87</v>
      </c>
      <c r="F186" s="17" t="s">
        <v>88</v>
      </c>
      <c r="G186" s="169">
        <v>777790153</v>
      </c>
      <c r="H186" s="28">
        <f t="shared" ref="H186" si="327">IFERROR(G186/G190,"-")</f>
        <v>0.1714146394916338</v>
      </c>
      <c r="I186" s="80">
        <v>5885</v>
      </c>
      <c r="J186" s="28">
        <f t="shared" ref="J186" si="328">IFERROR(I186/D180,"-")</f>
        <v>0.2515709827726243</v>
      </c>
      <c r="K186" s="65">
        <f t="shared" si="237"/>
        <v>132164.851826678</v>
      </c>
      <c r="L186" s="43"/>
      <c r="M186" s="43"/>
    </row>
    <row r="187" spans="2:13" ht="13.5" customHeight="1">
      <c r="B187" s="200"/>
      <c r="C187" s="200"/>
      <c r="D187" s="203"/>
      <c r="E187" s="15" t="s">
        <v>89</v>
      </c>
      <c r="F187" s="17" t="s">
        <v>90</v>
      </c>
      <c r="G187" s="169">
        <v>3520989</v>
      </c>
      <c r="H187" s="28">
        <f t="shared" ref="H187" si="329">IFERROR(G187/G190,"-")</f>
        <v>7.7597930207919238E-4</v>
      </c>
      <c r="I187" s="80">
        <v>165</v>
      </c>
      <c r="J187" s="28">
        <f t="shared" ref="J187" si="330">IFERROR(I187/D180,"-")</f>
        <v>7.0533920403539523E-3</v>
      </c>
      <c r="K187" s="65">
        <f t="shared" si="237"/>
        <v>21339.327272727274</v>
      </c>
      <c r="L187" s="43"/>
      <c r="M187" s="43"/>
    </row>
    <row r="188" spans="2:13" ht="13.5" customHeight="1">
      <c r="B188" s="200"/>
      <c r="C188" s="200"/>
      <c r="D188" s="203"/>
      <c r="E188" s="15" t="s">
        <v>91</v>
      </c>
      <c r="F188" s="17" t="s">
        <v>92</v>
      </c>
      <c r="G188" s="169">
        <v>124000187</v>
      </c>
      <c r="H188" s="28">
        <f t="shared" ref="H188" si="331">IFERROR(G188/G190,"-")</f>
        <v>2.732799749330354E-2</v>
      </c>
      <c r="I188" s="80">
        <v>3412</v>
      </c>
      <c r="J188" s="28">
        <f t="shared" ref="J188" si="332">IFERROR(I188/D180,"-")</f>
        <v>0.14585559782841021</v>
      </c>
      <c r="K188" s="65">
        <f t="shared" si="237"/>
        <v>36342.376025791324</v>
      </c>
      <c r="L188" s="43"/>
      <c r="M188" s="43"/>
    </row>
    <row r="189" spans="2:13" ht="13.5" customHeight="1">
      <c r="B189" s="200"/>
      <c r="C189" s="200"/>
      <c r="D189" s="203"/>
      <c r="E189" s="18" t="s">
        <v>93</v>
      </c>
      <c r="F189" s="19" t="s">
        <v>94</v>
      </c>
      <c r="G189" s="170">
        <v>987335507</v>
      </c>
      <c r="H189" s="29">
        <f t="shared" ref="H189" si="333">IFERROR(G189/G190,"-")</f>
        <v>0.21759565782223844</v>
      </c>
      <c r="I189" s="81">
        <v>2276</v>
      </c>
      <c r="J189" s="29">
        <f t="shared" ref="J189" si="334">IFERROR(I189/D180,"-")</f>
        <v>9.7294062326336944E-2</v>
      </c>
      <c r="K189" s="66">
        <f t="shared" si="237"/>
        <v>433802.94683655538</v>
      </c>
      <c r="L189" s="43"/>
      <c r="M189" s="43"/>
    </row>
    <row r="190" spans="2:13" ht="13.5" customHeight="1">
      <c r="B190" s="201"/>
      <c r="C190" s="201"/>
      <c r="D190" s="204"/>
      <c r="E190" s="20" t="s">
        <v>131</v>
      </c>
      <c r="F190" s="21"/>
      <c r="G190" s="77">
        <f>SUM(G180:G189)</f>
        <v>4537477985</v>
      </c>
      <c r="H190" s="30" t="s">
        <v>160</v>
      </c>
      <c r="I190" s="82">
        <v>18907</v>
      </c>
      <c r="J190" s="30">
        <f t="shared" ref="J190" si="335">IFERROR(I190/D180,"-")</f>
        <v>0.80823323216346765</v>
      </c>
      <c r="K190" s="67">
        <f t="shared" si="237"/>
        <v>239989.31533294547</v>
      </c>
      <c r="L190" s="43"/>
      <c r="M190" s="43"/>
    </row>
    <row r="191" spans="2:13" ht="13.5" customHeight="1">
      <c r="B191" s="199">
        <v>18</v>
      </c>
      <c r="C191" s="199" t="s">
        <v>62</v>
      </c>
      <c r="D191" s="202">
        <f>VLOOKUP(C191,市区町村別_生活習慣病の状況!$C$5:$D$78,2,FALSE)</f>
        <v>21155</v>
      </c>
      <c r="E191" s="13" t="s">
        <v>75</v>
      </c>
      <c r="F191" s="14" t="s">
        <v>76</v>
      </c>
      <c r="G191" s="167">
        <v>555217553</v>
      </c>
      <c r="H191" s="27">
        <f t="shared" ref="H191" si="336">IFERROR(G191/G201,"-")</f>
        <v>0.13419972364190649</v>
      </c>
      <c r="I191" s="168">
        <v>9484</v>
      </c>
      <c r="J191" s="27">
        <f t="shared" ref="J191" si="337">IFERROR(I191/D191,"-")</f>
        <v>0.44831009217679035</v>
      </c>
      <c r="K191" s="64">
        <f t="shared" si="237"/>
        <v>58542.550927878532</v>
      </c>
      <c r="L191" s="43"/>
      <c r="M191" s="43"/>
    </row>
    <row r="192" spans="2:13" ht="13.5" customHeight="1">
      <c r="B192" s="200"/>
      <c r="C192" s="200"/>
      <c r="D192" s="203"/>
      <c r="E192" s="15" t="s">
        <v>77</v>
      </c>
      <c r="F192" s="16" t="s">
        <v>78</v>
      </c>
      <c r="G192" s="169">
        <v>429892623</v>
      </c>
      <c r="H192" s="28">
        <f t="shared" ref="H192" si="338">IFERROR(G192/G201,"-")</f>
        <v>0.10390786618789465</v>
      </c>
      <c r="I192" s="80">
        <v>8948</v>
      </c>
      <c r="J192" s="28">
        <f t="shared" ref="J192" si="339">IFERROR(I192/D191,"-")</f>
        <v>0.42297329236587095</v>
      </c>
      <c r="K192" s="65">
        <f t="shared" si="237"/>
        <v>48043.431269557441</v>
      </c>
      <c r="L192" s="43"/>
      <c r="M192" s="43"/>
    </row>
    <row r="193" spans="2:13">
      <c r="B193" s="200"/>
      <c r="C193" s="200"/>
      <c r="D193" s="203"/>
      <c r="E193" s="15" t="s">
        <v>79</v>
      </c>
      <c r="F193" s="17" t="s">
        <v>80</v>
      </c>
      <c r="G193" s="169">
        <v>720717763</v>
      </c>
      <c r="H193" s="28">
        <f t="shared" ref="H193" si="340">IFERROR(G193/G201,"-")</f>
        <v>0.17420220973887882</v>
      </c>
      <c r="I193" s="80">
        <v>13459</v>
      </c>
      <c r="J193" s="28">
        <f t="shared" ref="J193" si="341">IFERROR(I193/D191,"-")</f>
        <v>0.63620893405814227</v>
      </c>
      <c r="K193" s="65">
        <f t="shared" si="237"/>
        <v>53549.131659112863</v>
      </c>
      <c r="L193" s="43"/>
      <c r="M193" s="43"/>
    </row>
    <row r="194" spans="2:13">
      <c r="B194" s="200"/>
      <c r="C194" s="200"/>
      <c r="D194" s="203"/>
      <c r="E194" s="15" t="s">
        <v>81</v>
      </c>
      <c r="F194" s="17" t="s">
        <v>82</v>
      </c>
      <c r="G194" s="169">
        <v>384289044</v>
      </c>
      <c r="H194" s="28">
        <f t="shared" ref="H194" si="342">IFERROR(G194/G201,"-")</f>
        <v>9.2885182078190617E-2</v>
      </c>
      <c r="I194" s="80">
        <v>5580</v>
      </c>
      <c r="J194" s="28">
        <f t="shared" ref="J194" si="343">IFERROR(I194/D191,"-")</f>
        <v>0.26376743086740723</v>
      </c>
      <c r="K194" s="65">
        <f t="shared" si="237"/>
        <v>68869.004301075271</v>
      </c>
      <c r="L194" s="43"/>
      <c r="M194" s="43"/>
    </row>
    <row r="195" spans="2:13">
      <c r="B195" s="200"/>
      <c r="C195" s="200"/>
      <c r="D195" s="203"/>
      <c r="E195" s="15" t="s">
        <v>83</v>
      </c>
      <c r="F195" s="17" t="s">
        <v>84</v>
      </c>
      <c r="G195" s="169">
        <v>31630863</v>
      </c>
      <c r="H195" s="28">
        <f t="shared" ref="H195" si="344">IFERROR(G195/G201,"-")</f>
        <v>7.6453870203109474E-3</v>
      </c>
      <c r="I195" s="80">
        <v>98</v>
      </c>
      <c r="J195" s="28">
        <f t="shared" ref="J195" si="345">IFERROR(I195/D191,"-")</f>
        <v>4.6324745922949658E-3</v>
      </c>
      <c r="K195" s="65">
        <f t="shared" si="237"/>
        <v>322763.90816326533</v>
      </c>
      <c r="L195" s="43"/>
      <c r="M195" s="43"/>
    </row>
    <row r="196" spans="2:13">
      <c r="B196" s="200"/>
      <c r="C196" s="200"/>
      <c r="D196" s="203"/>
      <c r="E196" s="15" t="s">
        <v>85</v>
      </c>
      <c r="F196" s="17" t="s">
        <v>86</v>
      </c>
      <c r="G196" s="169">
        <v>146001183</v>
      </c>
      <c r="H196" s="28">
        <f t="shared" ref="H196" si="346">IFERROR(G196/G201,"-")</f>
        <v>3.5289443397679143E-2</v>
      </c>
      <c r="I196" s="80">
        <v>744</v>
      </c>
      <c r="J196" s="28">
        <f t="shared" ref="J196" si="347">IFERROR(I196/D191,"-")</f>
        <v>3.5168990782320962E-2</v>
      </c>
      <c r="K196" s="65">
        <f t="shared" si="237"/>
        <v>196238.14919354839</v>
      </c>
      <c r="L196" s="43"/>
      <c r="M196" s="43"/>
    </row>
    <row r="197" spans="2:13">
      <c r="B197" s="200"/>
      <c r="C197" s="200"/>
      <c r="D197" s="203"/>
      <c r="E197" s="15" t="s">
        <v>87</v>
      </c>
      <c r="F197" s="17" t="s">
        <v>88</v>
      </c>
      <c r="G197" s="169">
        <v>570108113</v>
      </c>
      <c r="H197" s="28">
        <f t="shared" ref="H197" si="348">IFERROR(G197/G201,"-")</f>
        <v>0.13779886964526283</v>
      </c>
      <c r="I197" s="80">
        <v>4773</v>
      </c>
      <c r="J197" s="28">
        <f t="shared" ref="J197" si="349">IFERROR(I197/D191,"-")</f>
        <v>0.22562042070432523</v>
      </c>
      <c r="K197" s="65">
        <f t="shared" ref="K197:K260" si="350">IFERROR(G197/I197,"-")</f>
        <v>119444.39828200293</v>
      </c>
      <c r="L197" s="43"/>
      <c r="M197" s="43"/>
    </row>
    <row r="198" spans="2:13">
      <c r="B198" s="200"/>
      <c r="C198" s="200"/>
      <c r="D198" s="203"/>
      <c r="E198" s="15" t="s">
        <v>89</v>
      </c>
      <c r="F198" s="17" t="s">
        <v>90</v>
      </c>
      <c r="G198" s="169">
        <v>632363</v>
      </c>
      <c r="H198" s="28">
        <f t="shared" ref="H198" si="351">IFERROR(G198/G201,"-")</f>
        <v>1.5284628409679786E-4</v>
      </c>
      <c r="I198" s="80">
        <v>41</v>
      </c>
      <c r="J198" s="28">
        <f t="shared" ref="J198" si="352">IFERROR(I198/D191,"-")</f>
        <v>1.9380761049397305E-3</v>
      </c>
      <c r="K198" s="65">
        <f t="shared" si="350"/>
        <v>15423.487804878048</v>
      </c>
      <c r="L198" s="43"/>
      <c r="M198" s="43"/>
    </row>
    <row r="199" spans="2:13">
      <c r="B199" s="200"/>
      <c r="C199" s="200"/>
      <c r="D199" s="203"/>
      <c r="E199" s="15" t="s">
        <v>91</v>
      </c>
      <c r="F199" s="17" t="s">
        <v>92</v>
      </c>
      <c r="G199" s="169">
        <v>90915634</v>
      </c>
      <c r="H199" s="28">
        <f t="shared" ref="H199" si="353">IFERROR(G199/G201,"-")</f>
        <v>2.197490495681198E-2</v>
      </c>
      <c r="I199" s="80">
        <v>3113</v>
      </c>
      <c r="J199" s="28">
        <f t="shared" ref="J199" si="354">IFERROR(I199/D191,"-")</f>
        <v>0.14715197352871662</v>
      </c>
      <c r="K199" s="65">
        <f t="shared" si="350"/>
        <v>29205.15065852875</v>
      </c>
      <c r="L199" s="43"/>
      <c r="M199" s="43"/>
    </row>
    <row r="200" spans="2:13">
      <c r="B200" s="200"/>
      <c r="C200" s="200"/>
      <c r="D200" s="203"/>
      <c r="E200" s="18" t="s">
        <v>93</v>
      </c>
      <c r="F200" s="19" t="s">
        <v>94</v>
      </c>
      <c r="G200" s="170">
        <v>1207842971</v>
      </c>
      <c r="H200" s="29">
        <f t="shared" ref="H200" si="355">IFERROR(G200/G201,"-")</f>
        <v>0.29194356704896773</v>
      </c>
      <c r="I200" s="81">
        <v>1963</v>
      </c>
      <c r="J200" s="29">
        <f t="shared" ref="J200" si="356">IFERROR(I200/D191,"-")</f>
        <v>9.2791302292602226E-2</v>
      </c>
      <c r="K200" s="66">
        <f t="shared" si="350"/>
        <v>615304.62098828319</v>
      </c>
      <c r="L200" s="43"/>
      <c r="M200" s="43"/>
    </row>
    <row r="201" spans="2:13">
      <c r="B201" s="201"/>
      <c r="C201" s="201"/>
      <c r="D201" s="204"/>
      <c r="E201" s="20" t="s">
        <v>131</v>
      </c>
      <c r="F201" s="21"/>
      <c r="G201" s="77">
        <f>SUM(G191:G200)</f>
        <v>4137248110</v>
      </c>
      <c r="H201" s="30" t="s">
        <v>160</v>
      </c>
      <c r="I201" s="82">
        <v>17185</v>
      </c>
      <c r="J201" s="30">
        <f t="shared" ref="J201" si="357">IFERROR(I201/D191,"-")</f>
        <v>0.81233750886315292</v>
      </c>
      <c r="K201" s="67">
        <f t="shared" si="350"/>
        <v>240747.63514693046</v>
      </c>
      <c r="L201" s="43"/>
      <c r="M201" s="43"/>
    </row>
    <row r="202" spans="2:13">
      <c r="B202" s="199">
        <v>19</v>
      </c>
      <c r="C202" s="199" t="s">
        <v>116</v>
      </c>
      <c r="D202" s="202">
        <f>VLOOKUP(C202,市区町村別_生活習慣病の状況!$C$5:$D$78,2,FALSE)</f>
        <v>14704</v>
      </c>
      <c r="E202" s="13" t="s">
        <v>75</v>
      </c>
      <c r="F202" s="14" t="s">
        <v>76</v>
      </c>
      <c r="G202" s="167">
        <v>439701018</v>
      </c>
      <c r="H202" s="27">
        <f t="shared" ref="H202" si="358">IFERROR(G202/G212,"-")</f>
        <v>0.15450911130547307</v>
      </c>
      <c r="I202" s="168">
        <v>6667</v>
      </c>
      <c r="J202" s="27">
        <f t="shared" ref="J202" si="359">IFERROR(I202/D202,"-")</f>
        <v>0.4534140369967356</v>
      </c>
      <c r="K202" s="64">
        <f t="shared" si="350"/>
        <v>65951.855107244643</v>
      </c>
      <c r="L202" s="43"/>
      <c r="M202" s="43"/>
    </row>
    <row r="203" spans="2:13">
      <c r="B203" s="200"/>
      <c r="C203" s="200"/>
      <c r="D203" s="203"/>
      <c r="E203" s="15" t="s">
        <v>77</v>
      </c>
      <c r="F203" s="16" t="s">
        <v>78</v>
      </c>
      <c r="G203" s="169">
        <v>234901117</v>
      </c>
      <c r="H203" s="28">
        <f t="shared" ref="H203" si="360">IFERROR(G203/G212,"-")</f>
        <v>8.2543276787075695E-2</v>
      </c>
      <c r="I203" s="80">
        <v>5582</v>
      </c>
      <c r="J203" s="28">
        <f t="shared" ref="J203" si="361">IFERROR(I203/D202,"-")</f>
        <v>0.37962459194776932</v>
      </c>
      <c r="K203" s="65">
        <f t="shared" si="350"/>
        <v>42081.891257613759</v>
      </c>
      <c r="L203" s="43"/>
      <c r="M203" s="43"/>
    </row>
    <row r="204" spans="2:13">
      <c r="B204" s="200"/>
      <c r="C204" s="200"/>
      <c r="D204" s="203"/>
      <c r="E204" s="15" t="s">
        <v>79</v>
      </c>
      <c r="F204" s="17" t="s">
        <v>80</v>
      </c>
      <c r="G204" s="169">
        <v>536040912</v>
      </c>
      <c r="H204" s="28">
        <f t="shared" ref="H204" si="362">IFERROR(G204/G212,"-")</f>
        <v>0.18836254988269163</v>
      </c>
      <c r="I204" s="80">
        <v>9239</v>
      </c>
      <c r="J204" s="28">
        <f t="shared" ref="J204" si="363">IFERROR(I204/D202,"-")</f>
        <v>0.62833242655059851</v>
      </c>
      <c r="K204" s="65">
        <f t="shared" si="350"/>
        <v>58019.364866327523</v>
      </c>
      <c r="L204" s="43"/>
      <c r="M204" s="43"/>
    </row>
    <row r="205" spans="2:13">
      <c r="B205" s="200"/>
      <c r="C205" s="200"/>
      <c r="D205" s="203"/>
      <c r="E205" s="15" t="s">
        <v>81</v>
      </c>
      <c r="F205" s="17" t="s">
        <v>82</v>
      </c>
      <c r="G205" s="169">
        <v>263926863</v>
      </c>
      <c r="H205" s="28">
        <f t="shared" ref="H205" si="364">IFERROR(G205/G212,"-")</f>
        <v>9.2742803365015961E-2</v>
      </c>
      <c r="I205" s="80">
        <v>3538</v>
      </c>
      <c r="J205" s="28">
        <f t="shared" ref="J205" si="365">IFERROR(I205/D202,"-")</f>
        <v>0.24061479869423286</v>
      </c>
      <c r="K205" s="65">
        <f t="shared" si="350"/>
        <v>74597.756642170716</v>
      </c>
      <c r="L205" s="43"/>
      <c r="M205" s="43"/>
    </row>
    <row r="206" spans="2:13">
      <c r="B206" s="200"/>
      <c r="C206" s="200"/>
      <c r="D206" s="203"/>
      <c r="E206" s="15" t="s">
        <v>83</v>
      </c>
      <c r="F206" s="17" t="s">
        <v>84</v>
      </c>
      <c r="G206" s="169">
        <v>13420109</v>
      </c>
      <c r="H206" s="28">
        <f t="shared" ref="H206" si="366">IFERROR(G206/G212,"-")</f>
        <v>4.7157705584674834E-3</v>
      </c>
      <c r="I206" s="80">
        <v>53</v>
      </c>
      <c r="J206" s="28">
        <f t="shared" ref="J206" si="367">IFERROR(I206/D202,"-")</f>
        <v>3.6044613710554951E-3</v>
      </c>
      <c r="K206" s="65">
        <f t="shared" si="350"/>
        <v>253209.60377358491</v>
      </c>
      <c r="L206" s="43"/>
      <c r="M206" s="43"/>
    </row>
    <row r="207" spans="2:13">
      <c r="B207" s="200"/>
      <c r="C207" s="200"/>
      <c r="D207" s="203"/>
      <c r="E207" s="15" t="s">
        <v>85</v>
      </c>
      <c r="F207" s="17" t="s">
        <v>86</v>
      </c>
      <c r="G207" s="169">
        <v>109692597</v>
      </c>
      <c r="H207" s="28">
        <f t="shared" ref="H207" si="368">IFERROR(G207/G212,"-")</f>
        <v>3.8545522947275507E-2</v>
      </c>
      <c r="I207" s="80">
        <v>477</v>
      </c>
      <c r="J207" s="28">
        <f t="shared" ref="J207" si="369">IFERROR(I207/D202,"-")</f>
        <v>3.2440152339499456E-2</v>
      </c>
      <c r="K207" s="65">
        <f t="shared" si="350"/>
        <v>229963.51572327045</v>
      </c>
      <c r="L207" s="43"/>
      <c r="M207" s="43"/>
    </row>
    <row r="208" spans="2:13">
      <c r="B208" s="200"/>
      <c r="C208" s="200"/>
      <c r="D208" s="203"/>
      <c r="E208" s="15" t="s">
        <v>87</v>
      </c>
      <c r="F208" s="17" t="s">
        <v>88</v>
      </c>
      <c r="G208" s="169">
        <v>428034394</v>
      </c>
      <c r="H208" s="28">
        <f t="shared" ref="H208" si="370">IFERROR(G208/G212,"-")</f>
        <v>0.15040950809242093</v>
      </c>
      <c r="I208" s="80">
        <v>2983</v>
      </c>
      <c r="J208" s="28">
        <f t="shared" ref="J208" si="371">IFERROR(I208/D202,"-")</f>
        <v>0.20286996735582155</v>
      </c>
      <c r="K208" s="65">
        <f t="shared" si="350"/>
        <v>143491.24840764332</v>
      </c>
      <c r="L208" s="43"/>
      <c r="M208" s="43"/>
    </row>
    <row r="209" spans="2:13">
      <c r="B209" s="200"/>
      <c r="C209" s="200"/>
      <c r="D209" s="203"/>
      <c r="E209" s="15" t="s">
        <v>89</v>
      </c>
      <c r="F209" s="17" t="s">
        <v>90</v>
      </c>
      <c r="G209" s="169">
        <v>2246928</v>
      </c>
      <c r="H209" s="28">
        <f t="shared" ref="H209" si="372">IFERROR(G209/G212,"-")</f>
        <v>7.8956116596342295E-4</v>
      </c>
      <c r="I209" s="80">
        <v>109</v>
      </c>
      <c r="J209" s="28">
        <f t="shared" ref="J209" si="373">IFERROR(I209/D202,"-")</f>
        <v>7.4129488574537538E-3</v>
      </c>
      <c r="K209" s="65">
        <f t="shared" si="350"/>
        <v>20614.018348623853</v>
      </c>
      <c r="L209" s="43"/>
      <c r="M209" s="43"/>
    </row>
    <row r="210" spans="2:13">
      <c r="B210" s="200"/>
      <c r="C210" s="200"/>
      <c r="D210" s="203"/>
      <c r="E210" s="15" t="s">
        <v>91</v>
      </c>
      <c r="F210" s="17" t="s">
        <v>92</v>
      </c>
      <c r="G210" s="169">
        <v>71736425</v>
      </c>
      <c r="H210" s="28">
        <f t="shared" ref="H210" si="374">IFERROR(G210/G212,"-")</f>
        <v>2.520788176792832E-2</v>
      </c>
      <c r="I210" s="80">
        <v>2029</v>
      </c>
      <c r="J210" s="28">
        <f t="shared" ref="J210" si="375">IFERROR(I210/D202,"-")</f>
        <v>0.13798966267682264</v>
      </c>
      <c r="K210" s="65">
        <f t="shared" si="350"/>
        <v>35355.556924593395</v>
      </c>
      <c r="L210" s="43"/>
      <c r="M210" s="43"/>
    </row>
    <row r="211" spans="2:13">
      <c r="B211" s="200"/>
      <c r="C211" s="200"/>
      <c r="D211" s="203"/>
      <c r="E211" s="18" t="s">
        <v>93</v>
      </c>
      <c r="F211" s="19" t="s">
        <v>94</v>
      </c>
      <c r="G211" s="170">
        <v>746093094</v>
      </c>
      <c r="H211" s="29">
        <f t="shared" ref="H211" si="376">IFERROR(G211/G212,"-")</f>
        <v>0.26217401412768798</v>
      </c>
      <c r="I211" s="81">
        <v>1461</v>
      </c>
      <c r="J211" s="29">
        <f t="shared" ref="J211" si="377">IFERROR(I211/D202,"-")</f>
        <v>9.9360718171926002E-2</v>
      </c>
      <c r="K211" s="66">
        <f t="shared" si="350"/>
        <v>510672.89117043122</v>
      </c>
      <c r="L211" s="43"/>
      <c r="M211" s="43"/>
    </row>
    <row r="212" spans="2:13">
      <c r="B212" s="201"/>
      <c r="C212" s="201"/>
      <c r="D212" s="204"/>
      <c r="E212" s="20" t="s">
        <v>131</v>
      </c>
      <c r="F212" s="21"/>
      <c r="G212" s="77">
        <f>SUM(G202:G211)</f>
        <v>2845793457</v>
      </c>
      <c r="H212" s="30" t="s">
        <v>160</v>
      </c>
      <c r="I212" s="82">
        <v>11398</v>
      </c>
      <c r="J212" s="30">
        <f t="shared" ref="J212" si="378">IFERROR(I212/D202,"-")</f>
        <v>0.77516322089227419</v>
      </c>
      <c r="K212" s="67">
        <f t="shared" si="350"/>
        <v>249674.80759782417</v>
      </c>
      <c r="L212" s="43"/>
      <c r="M212" s="43"/>
    </row>
    <row r="213" spans="2:13">
      <c r="B213" s="199">
        <v>20</v>
      </c>
      <c r="C213" s="199" t="s">
        <v>117</v>
      </c>
      <c r="D213" s="202">
        <f>VLOOKUP(C213,市区町村別_生活習慣病の状況!$C$5:$D$78,2,FALSE)</f>
        <v>21797</v>
      </c>
      <c r="E213" s="13" t="s">
        <v>75</v>
      </c>
      <c r="F213" s="14" t="s">
        <v>76</v>
      </c>
      <c r="G213" s="167">
        <v>643243608</v>
      </c>
      <c r="H213" s="27">
        <f t="shared" ref="H213" si="379">IFERROR(G213/G223,"-")</f>
        <v>0.15446094976006389</v>
      </c>
      <c r="I213" s="168">
        <v>11515</v>
      </c>
      <c r="J213" s="27">
        <f t="shared" ref="J213" si="380">IFERROR(I213/D213,"-")</f>
        <v>0.5282837087672615</v>
      </c>
      <c r="K213" s="64">
        <f t="shared" si="350"/>
        <v>55861.3641337386</v>
      </c>
      <c r="L213" s="43"/>
      <c r="M213" s="43"/>
    </row>
    <row r="214" spans="2:13">
      <c r="B214" s="200"/>
      <c r="C214" s="200"/>
      <c r="D214" s="203"/>
      <c r="E214" s="15" t="s">
        <v>77</v>
      </c>
      <c r="F214" s="16" t="s">
        <v>78</v>
      </c>
      <c r="G214" s="169">
        <v>405947758</v>
      </c>
      <c r="H214" s="28">
        <f t="shared" ref="H214" si="381">IFERROR(G214/G223,"-")</f>
        <v>9.7479517050480469E-2</v>
      </c>
      <c r="I214" s="80">
        <v>9482</v>
      </c>
      <c r="J214" s="28">
        <f t="shared" ref="J214" si="382">IFERROR(I214/D213,"-")</f>
        <v>0.43501399275129604</v>
      </c>
      <c r="K214" s="65">
        <f t="shared" si="350"/>
        <v>42812.461295085428</v>
      </c>
      <c r="L214" s="43"/>
      <c r="M214" s="43"/>
    </row>
    <row r="215" spans="2:13">
      <c r="B215" s="200"/>
      <c r="C215" s="200"/>
      <c r="D215" s="203"/>
      <c r="E215" s="15" t="s">
        <v>79</v>
      </c>
      <c r="F215" s="17" t="s">
        <v>80</v>
      </c>
      <c r="G215" s="169">
        <v>689267457</v>
      </c>
      <c r="H215" s="28">
        <f t="shared" ref="H215" si="383">IFERROR(G215/G223,"-")</f>
        <v>0.16551257520917953</v>
      </c>
      <c r="I215" s="80">
        <v>14076</v>
      </c>
      <c r="J215" s="28">
        <f t="shared" ref="J215" si="384">IFERROR(I215/D213,"-")</f>
        <v>0.645776941780979</v>
      </c>
      <c r="K215" s="65">
        <f t="shared" si="350"/>
        <v>48967.565856777495</v>
      </c>
      <c r="L215" s="43"/>
      <c r="M215" s="43"/>
    </row>
    <row r="216" spans="2:13">
      <c r="B216" s="200"/>
      <c r="C216" s="200"/>
      <c r="D216" s="203"/>
      <c r="E216" s="15" t="s">
        <v>81</v>
      </c>
      <c r="F216" s="17" t="s">
        <v>82</v>
      </c>
      <c r="G216" s="169">
        <v>463459257</v>
      </c>
      <c r="H216" s="28">
        <f t="shared" ref="H216" si="385">IFERROR(G216/G223,"-")</f>
        <v>0.11128965157367493</v>
      </c>
      <c r="I216" s="80">
        <v>6281</v>
      </c>
      <c r="J216" s="28">
        <f t="shared" ref="J216" si="386">IFERROR(I216/D213,"-")</f>
        <v>0.28815892095242462</v>
      </c>
      <c r="K216" s="65">
        <f t="shared" si="350"/>
        <v>73787.495144085333</v>
      </c>
      <c r="L216" s="43"/>
      <c r="M216" s="43"/>
    </row>
    <row r="217" spans="2:13">
      <c r="B217" s="200"/>
      <c r="C217" s="200"/>
      <c r="D217" s="203"/>
      <c r="E217" s="15" t="s">
        <v>83</v>
      </c>
      <c r="F217" s="17" t="s">
        <v>84</v>
      </c>
      <c r="G217" s="169">
        <v>48033162</v>
      </c>
      <c r="H217" s="28">
        <f t="shared" ref="H217" si="387">IFERROR(G217/G223,"-")</f>
        <v>1.1534118225546378E-2</v>
      </c>
      <c r="I217" s="80">
        <v>83</v>
      </c>
      <c r="J217" s="28">
        <f t="shared" ref="J217" si="388">IFERROR(I217/D213,"-")</f>
        <v>3.8078634674496492E-3</v>
      </c>
      <c r="K217" s="65">
        <f t="shared" si="350"/>
        <v>578712.79518072284</v>
      </c>
      <c r="L217" s="43"/>
      <c r="M217" s="43"/>
    </row>
    <row r="218" spans="2:13">
      <c r="B218" s="200"/>
      <c r="C218" s="200"/>
      <c r="D218" s="203"/>
      <c r="E218" s="15" t="s">
        <v>85</v>
      </c>
      <c r="F218" s="17" t="s">
        <v>86</v>
      </c>
      <c r="G218" s="169">
        <v>171036852</v>
      </c>
      <c r="H218" s="28">
        <f t="shared" ref="H218" si="389">IFERROR(G218/G223,"-")</f>
        <v>4.1070776724906811E-2</v>
      </c>
      <c r="I218" s="80">
        <v>839</v>
      </c>
      <c r="J218" s="28">
        <f t="shared" ref="J218" si="390">IFERROR(I218/D213,"-")</f>
        <v>3.8491535532412718E-2</v>
      </c>
      <c r="K218" s="65">
        <f t="shared" si="350"/>
        <v>203857.98808104885</v>
      </c>
      <c r="L218" s="43"/>
      <c r="M218" s="43"/>
    </row>
    <row r="219" spans="2:13">
      <c r="B219" s="200"/>
      <c r="C219" s="200"/>
      <c r="D219" s="203"/>
      <c r="E219" s="15" t="s">
        <v>87</v>
      </c>
      <c r="F219" s="17" t="s">
        <v>88</v>
      </c>
      <c r="G219" s="169">
        <v>638554811</v>
      </c>
      <c r="H219" s="28">
        <f t="shared" ref="H219" si="391">IFERROR(G219/G223,"-")</f>
        <v>0.15333503723043307</v>
      </c>
      <c r="I219" s="80">
        <v>4339</v>
      </c>
      <c r="J219" s="28">
        <f t="shared" ref="J219" si="392">IFERROR(I219/D213,"-")</f>
        <v>0.19906409138872322</v>
      </c>
      <c r="K219" s="65">
        <f t="shared" si="350"/>
        <v>147166.35422908503</v>
      </c>
      <c r="L219" s="43"/>
      <c r="M219" s="43"/>
    </row>
    <row r="220" spans="2:13">
      <c r="B220" s="200"/>
      <c r="C220" s="200"/>
      <c r="D220" s="203"/>
      <c r="E220" s="15" t="s">
        <v>89</v>
      </c>
      <c r="F220" s="17" t="s">
        <v>90</v>
      </c>
      <c r="G220" s="169">
        <v>1406651</v>
      </c>
      <c r="H220" s="28">
        <f t="shared" ref="H220" si="393">IFERROR(G220/G223,"-")</f>
        <v>3.3777661641519745E-4</v>
      </c>
      <c r="I220" s="80">
        <v>35</v>
      </c>
      <c r="J220" s="28">
        <f t="shared" ref="J220" si="394">IFERROR(I220/D213,"-")</f>
        <v>1.605725558563105E-3</v>
      </c>
      <c r="K220" s="65">
        <f t="shared" si="350"/>
        <v>40190.028571428571</v>
      </c>
      <c r="L220" s="43"/>
      <c r="M220" s="43"/>
    </row>
    <row r="221" spans="2:13">
      <c r="B221" s="200"/>
      <c r="C221" s="200"/>
      <c r="D221" s="203"/>
      <c r="E221" s="15" t="s">
        <v>91</v>
      </c>
      <c r="F221" s="17" t="s">
        <v>92</v>
      </c>
      <c r="G221" s="169">
        <v>115773327</v>
      </c>
      <c r="H221" s="28">
        <f t="shared" ref="H221" si="395">IFERROR(G221/G223,"-")</f>
        <v>2.7800444221907368E-2</v>
      </c>
      <c r="I221" s="80">
        <v>3546</v>
      </c>
      <c r="J221" s="28">
        <f t="shared" ref="J221" si="396">IFERROR(I221/D213,"-")</f>
        <v>0.16268293801899344</v>
      </c>
      <c r="K221" s="65">
        <f t="shared" si="350"/>
        <v>32648.992385786802</v>
      </c>
      <c r="L221" s="43"/>
      <c r="M221" s="43"/>
    </row>
    <row r="222" spans="2:13">
      <c r="B222" s="200"/>
      <c r="C222" s="200"/>
      <c r="D222" s="203"/>
      <c r="E222" s="18" t="s">
        <v>93</v>
      </c>
      <c r="F222" s="19" t="s">
        <v>94</v>
      </c>
      <c r="G222" s="170">
        <v>987718738</v>
      </c>
      <c r="H222" s="29">
        <f t="shared" ref="H222" si="397">IFERROR(G222/G223,"-")</f>
        <v>0.2371791533873924</v>
      </c>
      <c r="I222" s="81">
        <v>2302</v>
      </c>
      <c r="J222" s="29">
        <f t="shared" ref="J222" si="398">IFERROR(I222/D213,"-")</f>
        <v>0.1056108638803505</v>
      </c>
      <c r="K222" s="66">
        <f t="shared" si="350"/>
        <v>429069.82536924415</v>
      </c>
      <c r="L222" s="43"/>
      <c r="M222" s="43"/>
    </row>
    <row r="223" spans="2:13">
      <c r="B223" s="201"/>
      <c r="C223" s="201"/>
      <c r="D223" s="204"/>
      <c r="E223" s="20" t="s">
        <v>131</v>
      </c>
      <c r="F223" s="21"/>
      <c r="G223" s="77">
        <f>SUM(G213:G222)</f>
        <v>4164441621</v>
      </c>
      <c r="H223" s="30" t="s">
        <v>160</v>
      </c>
      <c r="I223" s="82">
        <v>17737</v>
      </c>
      <c r="J223" s="30">
        <f t="shared" ref="J223" si="399">IFERROR(I223/D213,"-")</f>
        <v>0.8137358352066798</v>
      </c>
      <c r="K223" s="67">
        <f t="shared" si="350"/>
        <v>234788.38704403225</v>
      </c>
      <c r="L223" s="43"/>
      <c r="M223" s="43"/>
    </row>
    <row r="224" spans="2:13">
      <c r="B224" s="199">
        <v>21</v>
      </c>
      <c r="C224" s="199" t="s">
        <v>118</v>
      </c>
      <c r="D224" s="202">
        <f>VLOOKUP(C224,市区町村別_生活習慣病の状況!$C$5:$D$78,2,FALSE)</f>
        <v>14535</v>
      </c>
      <c r="E224" s="13" t="s">
        <v>75</v>
      </c>
      <c r="F224" s="14" t="s">
        <v>76</v>
      </c>
      <c r="G224" s="167">
        <v>424034483</v>
      </c>
      <c r="H224" s="27">
        <f t="shared" ref="H224" si="400">IFERROR(G224/G234,"-")</f>
        <v>0.14934598299983096</v>
      </c>
      <c r="I224" s="168">
        <v>7700</v>
      </c>
      <c r="J224" s="27">
        <f t="shared" ref="J224" si="401">IFERROR(I224/D224,"-")</f>
        <v>0.52975576195390439</v>
      </c>
      <c r="K224" s="64">
        <f t="shared" si="350"/>
        <v>55069.413376623379</v>
      </c>
      <c r="L224" s="43"/>
      <c r="M224" s="43"/>
    </row>
    <row r="225" spans="2:13">
      <c r="B225" s="200"/>
      <c r="C225" s="200"/>
      <c r="D225" s="203"/>
      <c r="E225" s="15" t="s">
        <v>77</v>
      </c>
      <c r="F225" s="16" t="s">
        <v>78</v>
      </c>
      <c r="G225" s="169">
        <v>286214556</v>
      </c>
      <c r="H225" s="28">
        <f t="shared" ref="H225" si="402">IFERROR(G225/G234,"-")</f>
        <v>0.10080546731073323</v>
      </c>
      <c r="I225" s="80">
        <v>6476</v>
      </c>
      <c r="J225" s="28">
        <f t="shared" ref="J225" si="403">IFERROR(I225/D224,"-")</f>
        <v>0.44554523563811488</v>
      </c>
      <c r="K225" s="65">
        <f t="shared" si="350"/>
        <v>44196.194564546015</v>
      </c>
      <c r="L225" s="43"/>
      <c r="M225" s="43"/>
    </row>
    <row r="226" spans="2:13">
      <c r="B226" s="200"/>
      <c r="C226" s="200"/>
      <c r="D226" s="203"/>
      <c r="E226" s="15" t="s">
        <v>79</v>
      </c>
      <c r="F226" s="17" t="s">
        <v>80</v>
      </c>
      <c r="G226" s="169">
        <v>494989795</v>
      </c>
      <c r="H226" s="28">
        <f t="shared" ref="H226" si="404">IFERROR(G226/G234,"-")</f>
        <v>0.17433661759333804</v>
      </c>
      <c r="I226" s="80">
        <v>9514</v>
      </c>
      <c r="J226" s="28">
        <f t="shared" ref="J226" si="405">IFERROR(I226/D224,"-")</f>
        <v>0.6545579635362917</v>
      </c>
      <c r="K226" s="65">
        <f t="shared" si="350"/>
        <v>52027.516817321841</v>
      </c>
      <c r="L226" s="43"/>
      <c r="M226" s="43"/>
    </row>
    <row r="227" spans="2:13">
      <c r="B227" s="200"/>
      <c r="C227" s="200"/>
      <c r="D227" s="203"/>
      <c r="E227" s="15" t="s">
        <v>81</v>
      </c>
      <c r="F227" s="17" t="s">
        <v>82</v>
      </c>
      <c r="G227" s="169">
        <v>272143837</v>
      </c>
      <c r="H227" s="28">
        <f t="shared" ref="H227" si="406">IFERROR(G227/G234,"-")</f>
        <v>9.5849725632126875E-2</v>
      </c>
      <c r="I227" s="80">
        <v>3961</v>
      </c>
      <c r="J227" s="28">
        <f t="shared" ref="J227" si="407">IFERROR(I227/D224,"-")</f>
        <v>0.27251461988304093</v>
      </c>
      <c r="K227" s="65">
        <f t="shared" si="350"/>
        <v>68705.841201716743</v>
      </c>
      <c r="L227" s="43"/>
      <c r="M227" s="43"/>
    </row>
    <row r="228" spans="2:13">
      <c r="B228" s="200"/>
      <c r="C228" s="200"/>
      <c r="D228" s="203"/>
      <c r="E228" s="15" t="s">
        <v>83</v>
      </c>
      <c r="F228" s="17" t="s">
        <v>84</v>
      </c>
      <c r="G228" s="169">
        <v>29436646</v>
      </c>
      <c r="H228" s="28">
        <f t="shared" ref="H228" si="408">IFERROR(G228/G234,"-")</f>
        <v>1.0367658785637114E-2</v>
      </c>
      <c r="I228" s="80">
        <v>85</v>
      </c>
      <c r="J228" s="28">
        <f t="shared" ref="J228" si="409">IFERROR(I228/D224,"-")</f>
        <v>5.8479532163742687E-3</v>
      </c>
      <c r="K228" s="65">
        <f t="shared" si="350"/>
        <v>346313.48235294118</v>
      </c>
      <c r="L228" s="43"/>
      <c r="M228" s="43"/>
    </row>
    <row r="229" spans="2:13">
      <c r="B229" s="200"/>
      <c r="C229" s="200"/>
      <c r="D229" s="203"/>
      <c r="E229" s="15" t="s">
        <v>85</v>
      </c>
      <c r="F229" s="17" t="s">
        <v>86</v>
      </c>
      <c r="G229" s="169">
        <v>88618751</v>
      </c>
      <c r="H229" s="28">
        <f t="shared" ref="H229" si="410">IFERROR(G229/G234,"-")</f>
        <v>3.1211741051522576E-2</v>
      </c>
      <c r="I229" s="80">
        <v>557</v>
      </c>
      <c r="J229" s="28">
        <f t="shared" ref="J229" si="411">IFERROR(I229/D224,"-")</f>
        <v>3.8321293429652563E-2</v>
      </c>
      <c r="K229" s="65">
        <f t="shared" si="350"/>
        <v>159100.09156193896</v>
      </c>
      <c r="L229" s="43"/>
      <c r="M229" s="43"/>
    </row>
    <row r="230" spans="2:13">
      <c r="B230" s="200"/>
      <c r="C230" s="200"/>
      <c r="D230" s="203"/>
      <c r="E230" s="15" t="s">
        <v>87</v>
      </c>
      <c r="F230" s="17" t="s">
        <v>88</v>
      </c>
      <c r="G230" s="169">
        <v>444622168</v>
      </c>
      <c r="H230" s="28">
        <f t="shared" ref="H230" si="412">IFERROR(G230/G234,"-")</f>
        <v>0.15659701605795107</v>
      </c>
      <c r="I230" s="80">
        <v>3347</v>
      </c>
      <c r="J230" s="28">
        <f t="shared" ref="J230" si="413">IFERROR(I230/D224,"-")</f>
        <v>0.2302717578259374</v>
      </c>
      <c r="K230" s="65">
        <f t="shared" si="350"/>
        <v>132841.99820734985</v>
      </c>
      <c r="L230" s="43"/>
      <c r="M230" s="43"/>
    </row>
    <row r="231" spans="2:13">
      <c r="B231" s="200"/>
      <c r="C231" s="200"/>
      <c r="D231" s="203"/>
      <c r="E231" s="15" t="s">
        <v>89</v>
      </c>
      <c r="F231" s="17" t="s">
        <v>90</v>
      </c>
      <c r="G231" s="169">
        <v>1123584</v>
      </c>
      <c r="H231" s="28">
        <f t="shared" ref="H231" si="414">IFERROR(G231/G234,"-")</f>
        <v>3.9572903546828303E-4</v>
      </c>
      <c r="I231" s="80">
        <v>41</v>
      </c>
      <c r="J231" s="28">
        <f t="shared" ref="J231" si="415">IFERROR(I231/D224,"-")</f>
        <v>2.8207774337805297E-3</v>
      </c>
      <c r="K231" s="65">
        <f t="shared" si="350"/>
        <v>27404.487804878048</v>
      </c>
      <c r="L231" s="43"/>
      <c r="M231" s="43"/>
    </row>
    <row r="232" spans="2:13">
      <c r="B232" s="200"/>
      <c r="C232" s="200"/>
      <c r="D232" s="203"/>
      <c r="E232" s="15" t="s">
        <v>91</v>
      </c>
      <c r="F232" s="17" t="s">
        <v>92</v>
      </c>
      <c r="G232" s="169">
        <v>88302818</v>
      </c>
      <c r="H232" s="28">
        <f t="shared" ref="H232" si="416">IFERROR(G232/G234,"-")</f>
        <v>3.110046867548073E-2</v>
      </c>
      <c r="I232" s="80">
        <v>2264</v>
      </c>
      <c r="J232" s="28">
        <f t="shared" ref="J232" si="417">IFERROR(I232/D224,"-")</f>
        <v>0.15576195390436876</v>
      </c>
      <c r="K232" s="65">
        <f t="shared" si="350"/>
        <v>39003.011484098941</v>
      </c>
      <c r="L232" s="43"/>
      <c r="M232" s="43"/>
    </row>
    <row r="233" spans="2:13">
      <c r="B233" s="200"/>
      <c r="C233" s="200"/>
      <c r="D233" s="203"/>
      <c r="E233" s="18" t="s">
        <v>93</v>
      </c>
      <c r="F233" s="19" t="s">
        <v>94</v>
      </c>
      <c r="G233" s="170">
        <v>709789481</v>
      </c>
      <c r="H233" s="29">
        <f t="shared" ref="H233" si="418">IFERROR(G233/G234,"-")</f>
        <v>0.24998959285791111</v>
      </c>
      <c r="I233" s="81">
        <v>1394</v>
      </c>
      <c r="J233" s="29">
        <f t="shared" ref="J233" si="419">IFERROR(I233/D224,"-")</f>
        <v>9.5906432748538009E-2</v>
      </c>
      <c r="K233" s="66">
        <f t="shared" si="350"/>
        <v>509174.66355810617</v>
      </c>
      <c r="L233" s="43"/>
      <c r="M233" s="43"/>
    </row>
    <row r="234" spans="2:13">
      <c r="B234" s="201"/>
      <c r="C234" s="201"/>
      <c r="D234" s="204"/>
      <c r="E234" s="20" t="s">
        <v>131</v>
      </c>
      <c r="F234" s="21"/>
      <c r="G234" s="77">
        <f>SUM(G224:G233)</f>
        <v>2839276119</v>
      </c>
      <c r="H234" s="30" t="s">
        <v>160</v>
      </c>
      <c r="I234" s="82">
        <v>12071</v>
      </c>
      <c r="J234" s="30">
        <f t="shared" ref="J234" si="420">IFERROR(I234/D224,"-")</f>
        <v>0.83047815617475063</v>
      </c>
      <c r="K234" s="67">
        <f t="shared" si="350"/>
        <v>235214.65653218457</v>
      </c>
      <c r="L234" s="43"/>
      <c r="M234" s="43"/>
    </row>
    <row r="235" spans="2:13">
      <c r="B235" s="199">
        <v>22</v>
      </c>
      <c r="C235" s="199" t="s">
        <v>63</v>
      </c>
      <c r="D235" s="202">
        <f>VLOOKUP(C235,市区町村別_生活習慣病の状況!$C$5:$D$78,2,FALSE)</f>
        <v>18539</v>
      </c>
      <c r="E235" s="13" t="s">
        <v>75</v>
      </c>
      <c r="F235" s="14" t="s">
        <v>76</v>
      </c>
      <c r="G235" s="167">
        <v>548697572</v>
      </c>
      <c r="H235" s="27">
        <f t="shared" ref="H235" si="421">IFERROR(G235/G245,"-")</f>
        <v>0.1425369497303228</v>
      </c>
      <c r="I235" s="168">
        <v>9411</v>
      </c>
      <c r="J235" s="27">
        <f t="shared" ref="J235" si="422">IFERROR(I235/D235,"-")</f>
        <v>0.50763255839042021</v>
      </c>
      <c r="K235" s="64">
        <f t="shared" si="350"/>
        <v>58303.854213154817</v>
      </c>
      <c r="L235" s="43"/>
      <c r="M235" s="43"/>
    </row>
    <row r="236" spans="2:13">
      <c r="B236" s="200"/>
      <c r="C236" s="200"/>
      <c r="D236" s="203"/>
      <c r="E236" s="15" t="s">
        <v>77</v>
      </c>
      <c r="F236" s="16" t="s">
        <v>78</v>
      </c>
      <c r="G236" s="169">
        <v>322363655</v>
      </c>
      <c r="H236" s="28">
        <f t="shared" ref="H236" si="423">IFERROR(G236/G245,"-")</f>
        <v>8.3741453274770686E-2</v>
      </c>
      <c r="I236" s="80">
        <v>7912</v>
      </c>
      <c r="J236" s="28">
        <f t="shared" ref="J236" si="424">IFERROR(I236/D235,"-")</f>
        <v>0.42677598575974973</v>
      </c>
      <c r="K236" s="65">
        <f t="shared" si="350"/>
        <v>40743.636880687562</v>
      </c>
      <c r="L236" s="43"/>
      <c r="M236" s="43"/>
    </row>
    <row r="237" spans="2:13">
      <c r="B237" s="200"/>
      <c r="C237" s="200"/>
      <c r="D237" s="203"/>
      <c r="E237" s="15" t="s">
        <v>79</v>
      </c>
      <c r="F237" s="17" t="s">
        <v>80</v>
      </c>
      <c r="G237" s="169">
        <v>589279016</v>
      </c>
      <c r="H237" s="28">
        <f t="shared" ref="H237" si="425">IFERROR(G237/G245,"-")</f>
        <v>0.15307892319364244</v>
      </c>
      <c r="I237" s="80">
        <v>12008</v>
      </c>
      <c r="J237" s="28">
        <f t="shared" ref="J237" si="426">IFERROR(I237/D235,"-")</f>
        <v>0.64771562651707215</v>
      </c>
      <c r="K237" s="65">
        <f t="shared" si="350"/>
        <v>49073.868754163894</v>
      </c>
      <c r="L237" s="43"/>
      <c r="M237" s="43"/>
    </row>
    <row r="238" spans="2:13">
      <c r="B238" s="200"/>
      <c r="C238" s="200"/>
      <c r="D238" s="203"/>
      <c r="E238" s="15" t="s">
        <v>81</v>
      </c>
      <c r="F238" s="17" t="s">
        <v>82</v>
      </c>
      <c r="G238" s="169">
        <v>344494655</v>
      </c>
      <c r="H238" s="28">
        <f t="shared" ref="H238" si="427">IFERROR(G238/G245,"-")</f>
        <v>8.9490494997305908E-2</v>
      </c>
      <c r="I238" s="80">
        <v>4984</v>
      </c>
      <c r="J238" s="28">
        <f t="shared" ref="J238" si="428">IFERROR(I238/D235,"-")</f>
        <v>0.26883866443713256</v>
      </c>
      <c r="K238" s="65">
        <f t="shared" si="350"/>
        <v>69120.115369181382</v>
      </c>
      <c r="L238" s="43"/>
      <c r="M238" s="43"/>
    </row>
    <row r="239" spans="2:13">
      <c r="B239" s="200"/>
      <c r="C239" s="200"/>
      <c r="D239" s="203"/>
      <c r="E239" s="15" t="s">
        <v>83</v>
      </c>
      <c r="F239" s="17" t="s">
        <v>84</v>
      </c>
      <c r="G239" s="169">
        <v>16878076</v>
      </c>
      <c r="H239" s="28">
        <f t="shared" ref="H239" si="429">IFERROR(G239/G245,"-")</f>
        <v>4.3844726004301834E-3</v>
      </c>
      <c r="I239" s="80">
        <v>72</v>
      </c>
      <c r="J239" s="28">
        <f t="shared" ref="J239" si="430">IFERROR(I239/D235,"-")</f>
        <v>3.8837046226873079E-3</v>
      </c>
      <c r="K239" s="65">
        <f t="shared" si="350"/>
        <v>234417.72222222222</v>
      </c>
      <c r="L239" s="43"/>
      <c r="M239" s="43"/>
    </row>
    <row r="240" spans="2:13">
      <c r="B240" s="200"/>
      <c r="C240" s="200"/>
      <c r="D240" s="203"/>
      <c r="E240" s="15" t="s">
        <v>85</v>
      </c>
      <c r="F240" s="17" t="s">
        <v>86</v>
      </c>
      <c r="G240" s="169">
        <v>173033969</v>
      </c>
      <c r="H240" s="28">
        <f t="shared" ref="H240" si="431">IFERROR(G240/G245,"-")</f>
        <v>4.4949595915090429E-2</v>
      </c>
      <c r="I240" s="80">
        <v>507</v>
      </c>
      <c r="J240" s="28">
        <f t="shared" ref="J240" si="432">IFERROR(I240/D235,"-")</f>
        <v>2.7347753384756458E-2</v>
      </c>
      <c r="K240" s="65">
        <f t="shared" si="350"/>
        <v>341289.87968441815</v>
      </c>
      <c r="L240" s="43"/>
      <c r="M240" s="43"/>
    </row>
    <row r="241" spans="2:13">
      <c r="B241" s="200"/>
      <c r="C241" s="200"/>
      <c r="D241" s="203"/>
      <c r="E241" s="15" t="s">
        <v>87</v>
      </c>
      <c r="F241" s="17" t="s">
        <v>88</v>
      </c>
      <c r="G241" s="169">
        <v>821293332</v>
      </c>
      <c r="H241" s="28">
        <f t="shared" ref="H241" si="433">IFERROR(G241/G245,"-")</f>
        <v>0.21335003533992916</v>
      </c>
      <c r="I241" s="80">
        <v>4267</v>
      </c>
      <c r="J241" s="28">
        <f t="shared" ref="J241" si="434">IFERROR(I241/D235,"-")</f>
        <v>0.23016343923620475</v>
      </c>
      <c r="K241" s="65">
        <f t="shared" si="350"/>
        <v>192475.58753222405</v>
      </c>
      <c r="L241" s="43"/>
      <c r="M241" s="43"/>
    </row>
    <row r="242" spans="2:13">
      <c r="B242" s="200"/>
      <c r="C242" s="200"/>
      <c r="D242" s="203"/>
      <c r="E242" s="15" t="s">
        <v>89</v>
      </c>
      <c r="F242" s="17" t="s">
        <v>90</v>
      </c>
      <c r="G242" s="169">
        <v>13439947</v>
      </c>
      <c r="H242" s="28">
        <f t="shared" ref="H242" si="435">IFERROR(G242/G245,"-")</f>
        <v>3.4913386675551076E-3</v>
      </c>
      <c r="I242" s="80">
        <v>594</v>
      </c>
      <c r="J242" s="28">
        <f t="shared" ref="J242" si="436">IFERROR(I242/D235,"-")</f>
        <v>3.204056313717029E-2</v>
      </c>
      <c r="K242" s="65">
        <f t="shared" si="350"/>
        <v>22626.1734006734</v>
      </c>
      <c r="L242" s="43"/>
      <c r="M242" s="43"/>
    </row>
    <row r="243" spans="2:13">
      <c r="B243" s="200"/>
      <c r="C243" s="200"/>
      <c r="D243" s="203"/>
      <c r="E243" s="15" t="s">
        <v>91</v>
      </c>
      <c r="F243" s="17" t="s">
        <v>92</v>
      </c>
      <c r="G243" s="169">
        <v>89727679</v>
      </c>
      <c r="H243" s="28">
        <f t="shared" ref="H243" si="437">IFERROR(G243/G245,"-")</f>
        <v>2.3308850491945574E-2</v>
      </c>
      <c r="I243" s="80">
        <v>2522</v>
      </c>
      <c r="J243" s="28">
        <f t="shared" ref="J243" si="438">IFERROR(I243/D235,"-")</f>
        <v>0.1360375424780193</v>
      </c>
      <c r="K243" s="65">
        <f t="shared" si="350"/>
        <v>35577.985329103889</v>
      </c>
      <c r="L243" s="43"/>
      <c r="M243" s="43"/>
    </row>
    <row r="244" spans="2:13">
      <c r="B244" s="200"/>
      <c r="C244" s="200"/>
      <c r="D244" s="203"/>
      <c r="E244" s="18" t="s">
        <v>93</v>
      </c>
      <c r="F244" s="19" t="s">
        <v>94</v>
      </c>
      <c r="G244" s="170">
        <v>930303212</v>
      </c>
      <c r="H244" s="29">
        <f t="shared" ref="H244" si="439">IFERROR(G244/G245,"-")</f>
        <v>0.24166788578900772</v>
      </c>
      <c r="I244" s="81">
        <v>2093</v>
      </c>
      <c r="J244" s="29">
        <f t="shared" ref="J244" si="440">IFERROR(I244/D235,"-")</f>
        <v>0.11289713576784077</v>
      </c>
      <c r="K244" s="66">
        <f t="shared" si="350"/>
        <v>444483.13999044435</v>
      </c>
      <c r="L244" s="43"/>
      <c r="M244" s="43"/>
    </row>
    <row r="245" spans="2:13">
      <c r="B245" s="201"/>
      <c r="C245" s="201"/>
      <c r="D245" s="204"/>
      <c r="E245" s="20" t="s">
        <v>131</v>
      </c>
      <c r="F245" s="21"/>
      <c r="G245" s="77">
        <f>SUM(G235:G244)</f>
        <v>3849511113</v>
      </c>
      <c r="H245" s="30" t="s">
        <v>160</v>
      </c>
      <c r="I245" s="82">
        <v>15212</v>
      </c>
      <c r="J245" s="30">
        <f t="shared" ref="J245" si="441">IFERROR(I245/D235,"-")</f>
        <v>0.82054048222665732</v>
      </c>
      <c r="K245" s="67">
        <f t="shared" si="350"/>
        <v>253057.52780699448</v>
      </c>
      <c r="L245" s="43"/>
      <c r="M245" s="43"/>
    </row>
    <row r="246" spans="2:13">
      <c r="B246" s="199">
        <v>23</v>
      </c>
      <c r="C246" s="199" t="s">
        <v>119</v>
      </c>
      <c r="D246" s="202">
        <f>VLOOKUP(C246,市区町村別_生活習慣病の状況!$C$5:$D$78,2,FALSE)</f>
        <v>30667</v>
      </c>
      <c r="E246" s="13" t="s">
        <v>75</v>
      </c>
      <c r="F246" s="14" t="s">
        <v>76</v>
      </c>
      <c r="G246" s="167">
        <v>907102368</v>
      </c>
      <c r="H246" s="27">
        <f t="shared" ref="H246" si="442">IFERROR(G246/G256,"-")</f>
        <v>0.1520362425968696</v>
      </c>
      <c r="I246" s="168">
        <v>15165</v>
      </c>
      <c r="J246" s="27">
        <f t="shared" ref="J246" si="443">IFERROR(I246/D246,"-")</f>
        <v>0.49450549450549453</v>
      </c>
      <c r="K246" s="64">
        <f t="shared" si="350"/>
        <v>59815.520474777448</v>
      </c>
      <c r="L246" s="43"/>
      <c r="M246" s="43"/>
    </row>
    <row r="247" spans="2:13">
      <c r="B247" s="200"/>
      <c r="C247" s="200"/>
      <c r="D247" s="203"/>
      <c r="E247" s="15" t="s">
        <v>77</v>
      </c>
      <c r="F247" s="16" t="s">
        <v>78</v>
      </c>
      <c r="G247" s="169">
        <v>627840896</v>
      </c>
      <c r="H247" s="28">
        <f t="shared" ref="H247" si="444">IFERROR(G247/G256,"-")</f>
        <v>0.10523020790580934</v>
      </c>
      <c r="I247" s="80">
        <v>13491</v>
      </c>
      <c r="J247" s="28">
        <f t="shared" ref="J247" si="445">IFERROR(I247/D246,"-")</f>
        <v>0.43991913131379007</v>
      </c>
      <c r="K247" s="65">
        <f t="shared" si="350"/>
        <v>46537.758209176485</v>
      </c>
      <c r="L247" s="43"/>
      <c r="M247" s="43"/>
    </row>
    <row r="248" spans="2:13">
      <c r="B248" s="200"/>
      <c r="C248" s="200"/>
      <c r="D248" s="203"/>
      <c r="E248" s="15" t="s">
        <v>79</v>
      </c>
      <c r="F248" s="17" t="s">
        <v>80</v>
      </c>
      <c r="G248" s="169">
        <v>1034526911</v>
      </c>
      <c r="H248" s="28">
        <f t="shared" ref="H248" si="446">IFERROR(G248/G256,"-")</f>
        <v>0.17339342279590006</v>
      </c>
      <c r="I248" s="80">
        <v>20344</v>
      </c>
      <c r="J248" s="28">
        <f t="shared" ref="J248" si="447">IFERROR(I248/D246,"-")</f>
        <v>0.66338409365115591</v>
      </c>
      <c r="K248" s="65">
        <f t="shared" si="350"/>
        <v>50851.696372394807</v>
      </c>
      <c r="L248" s="43"/>
      <c r="M248" s="43"/>
    </row>
    <row r="249" spans="2:13">
      <c r="B249" s="200"/>
      <c r="C249" s="200"/>
      <c r="D249" s="203"/>
      <c r="E249" s="15" t="s">
        <v>81</v>
      </c>
      <c r="F249" s="17" t="s">
        <v>82</v>
      </c>
      <c r="G249" s="169">
        <v>591432021</v>
      </c>
      <c r="H249" s="28">
        <f t="shared" ref="H249" si="448">IFERROR(G249/G256,"-")</f>
        <v>9.9127844217371586E-2</v>
      </c>
      <c r="I249" s="80">
        <v>8209</v>
      </c>
      <c r="J249" s="28">
        <f t="shared" ref="J249" si="449">IFERROR(I249/D246,"-")</f>
        <v>0.2676818730231193</v>
      </c>
      <c r="K249" s="65">
        <f t="shared" si="350"/>
        <v>72046.780484833725</v>
      </c>
      <c r="L249" s="43"/>
      <c r="M249" s="43"/>
    </row>
    <row r="250" spans="2:13">
      <c r="B250" s="200"/>
      <c r="C250" s="200"/>
      <c r="D250" s="203"/>
      <c r="E250" s="15" t="s">
        <v>83</v>
      </c>
      <c r="F250" s="17" t="s">
        <v>84</v>
      </c>
      <c r="G250" s="169">
        <v>59982378</v>
      </c>
      <c r="H250" s="28">
        <f t="shared" ref="H250" si="450">IFERROR(G250/G256,"-")</f>
        <v>1.0053435747557363E-2</v>
      </c>
      <c r="I250" s="80">
        <v>117</v>
      </c>
      <c r="J250" s="28">
        <f t="shared" ref="J250" si="451">IFERROR(I250/D246,"-")</f>
        <v>3.8151759220008477E-3</v>
      </c>
      <c r="K250" s="65">
        <f t="shared" si="350"/>
        <v>512669.89743589744</v>
      </c>
      <c r="L250" s="43"/>
      <c r="M250" s="43"/>
    </row>
    <row r="251" spans="2:13">
      <c r="B251" s="200"/>
      <c r="C251" s="200"/>
      <c r="D251" s="203"/>
      <c r="E251" s="15" t="s">
        <v>85</v>
      </c>
      <c r="F251" s="17" t="s">
        <v>86</v>
      </c>
      <c r="G251" s="169">
        <v>165245799</v>
      </c>
      <c r="H251" s="28">
        <f t="shared" ref="H251" si="452">IFERROR(G251/G256,"-")</f>
        <v>2.7696268107281086E-2</v>
      </c>
      <c r="I251" s="80">
        <v>1039</v>
      </c>
      <c r="J251" s="28">
        <f t="shared" ref="J251" si="453">IFERROR(I251/D246,"-")</f>
        <v>3.3880066521016078E-2</v>
      </c>
      <c r="K251" s="65">
        <f t="shared" si="350"/>
        <v>159043.11742059674</v>
      </c>
      <c r="L251" s="43"/>
      <c r="M251" s="43"/>
    </row>
    <row r="252" spans="2:13">
      <c r="B252" s="200"/>
      <c r="C252" s="200"/>
      <c r="D252" s="203"/>
      <c r="E252" s="15" t="s">
        <v>87</v>
      </c>
      <c r="F252" s="17" t="s">
        <v>88</v>
      </c>
      <c r="G252" s="169">
        <v>746673693</v>
      </c>
      <c r="H252" s="28">
        <f t="shared" ref="H252" si="454">IFERROR(G252/G256,"-")</f>
        <v>0.12514735572782512</v>
      </c>
      <c r="I252" s="80">
        <v>7591</v>
      </c>
      <c r="J252" s="28">
        <f t="shared" ref="J252" si="455">IFERROR(I252/D246,"-")</f>
        <v>0.24752991815306355</v>
      </c>
      <c r="K252" s="65">
        <f t="shared" si="350"/>
        <v>98363.021077591882</v>
      </c>
      <c r="L252" s="43"/>
      <c r="M252" s="43"/>
    </row>
    <row r="253" spans="2:13">
      <c r="B253" s="200"/>
      <c r="C253" s="200"/>
      <c r="D253" s="203"/>
      <c r="E253" s="15" t="s">
        <v>89</v>
      </c>
      <c r="F253" s="17" t="s">
        <v>90</v>
      </c>
      <c r="G253" s="169">
        <v>3087880</v>
      </c>
      <c r="H253" s="28">
        <f t="shared" ref="H253" si="456">IFERROR(G253/G256,"-")</f>
        <v>5.1754872366293031E-4</v>
      </c>
      <c r="I253" s="80">
        <v>191</v>
      </c>
      <c r="J253" s="28">
        <f t="shared" ref="J253" si="457">IFERROR(I253/D246,"-")</f>
        <v>6.2281931718133499E-3</v>
      </c>
      <c r="K253" s="65">
        <f t="shared" si="350"/>
        <v>16166.910994764397</v>
      </c>
      <c r="L253" s="43"/>
      <c r="M253" s="43"/>
    </row>
    <row r="254" spans="2:13">
      <c r="B254" s="200"/>
      <c r="C254" s="200"/>
      <c r="D254" s="203"/>
      <c r="E254" s="15" t="s">
        <v>91</v>
      </c>
      <c r="F254" s="17" t="s">
        <v>92</v>
      </c>
      <c r="G254" s="169">
        <v>137092215</v>
      </c>
      <c r="H254" s="28">
        <f t="shared" ref="H254" si="458">IFERROR(G254/G256,"-")</f>
        <v>2.2977544754774804E-2</v>
      </c>
      <c r="I254" s="80">
        <v>4870</v>
      </c>
      <c r="J254" s="28">
        <f t="shared" ref="J254" si="459">IFERROR(I254/D246,"-")</f>
        <v>0.15880262171063358</v>
      </c>
      <c r="K254" s="65">
        <f t="shared" si="350"/>
        <v>28150.352156057495</v>
      </c>
      <c r="L254" s="43"/>
      <c r="M254" s="43"/>
    </row>
    <row r="255" spans="2:13">
      <c r="B255" s="200"/>
      <c r="C255" s="200"/>
      <c r="D255" s="203"/>
      <c r="E255" s="18" t="s">
        <v>93</v>
      </c>
      <c r="F255" s="19" t="s">
        <v>94</v>
      </c>
      <c r="G255" s="170">
        <v>1693371969</v>
      </c>
      <c r="H255" s="29">
        <f t="shared" ref="H255" si="460">IFERROR(G255/G256,"-")</f>
        <v>0.28382012942294815</v>
      </c>
      <c r="I255" s="81">
        <v>2855</v>
      </c>
      <c r="J255" s="29">
        <f t="shared" ref="J255" si="461">IFERROR(I255/D246,"-")</f>
        <v>9.3096814165063421E-2</v>
      </c>
      <c r="K255" s="66">
        <f t="shared" si="350"/>
        <v>593125.03292469354</v>
      </c>
      <c r="L255" s="43"/>
      <c r="M255" s="43"/>
    </row>
    <row r="256" spans="2:13">
      <c r="B256" s="201"/>
      <c r="C256" s="201"/>
      <c r="D256" s="204"/>
      <c r="E256" s="20" t="s">
        <v>131</v>
      </c>
      <c r="F256" s="21"/>
      <c r="G256" s="77">
        <f>SUM(G246:G255)</f>
        <v>5966356130</v>
      </c>
      <c r="H256" s="30" t="s">
        <v>160</v>
      </c>
      <c r="I256" s="82">
        <v>25560</v>
      </c>
      <c r="J256" s="30">
        <f t="shared" ref="J256" si="462">IFERROR(I256/D246,"-")</f>
        <v>0.83346920142172365</v>
      </c>
      <c r="K256" s="67">
        <f t="shared" si="350"/>
        <v>233425.51369327074</v>
      </c>
      <c r="L256" s="43"/>
      <c r="M256" s="43"/>
    </row>
    <row r="257" spans="2:13">
      <c r="B257" s="199">
        <v>24</v>
      </c>
      <c r="C257" s="199" t="s">
        <v>120</v>
      </c>
      <c r="D257" s="202">
        <f>VLOOKUP(C257,市区町村別_生活習慣病の状況!$C$5:$D$78,2,FALSE)</f>
        <v>13125</v>
      </c>
      <c r="E257" s="13" t="s">
        <v>75</v>
      </c>
      <c r="F257" s="14" t="s">
        <v>76</v>
      </c>
      <c r="G257" s="167">
        <v>369125717</v>
      </c>
      <c r="H257" s="27">
        <f t="shared" ref="H257" si="463">IFERROR(G257/G267,"-")</f>
        <v>0.15236011784591913</v>
      </c>
      <c r="I257" s="168">
        <v>6511</v>
      </c>
      <c r="J257" s="27">
        <f t="shared" ref="J257" si="464">IFERROR(I257/D257,"-")</f>
        <v>0.4960761904761905</v>
      </c>
      <c r="K257" s="64">
        <f t="shared" si="350"/>
        <v>56692.63047150975</v>
      </c>
      <c r="L257" s="43"/>
      <c r="M257" s="43"/>
    </row>
    <row r="258" spans="2:13">
      <c r="B258" s="200"/>
      <c r="C258" s="200"/>
      <c r="D258" s="203"/>
      <c r="E258" s="15" t="s">
        <v>77</v>
      </c>
      <c r="F258" s="16" t="s">
        <v>78</v>
      </c>
      <c r="G258" s="169">
        <v>248860116</v>
      </c>
      <c r="H258" s="28">
        <f t="shared" ref="H258" si="465">IFERROR(G258/G267,"-")</f>
        <v>0.10271935780868149</v>
      </c>
      <c r="I258" s="80">
        <v>5703</v>
      </c>
      <c r="J258" s="28">
        <f t="shared" ref="J258" si="466">IFERROR(I258/D257,"-")</f>
        <v>0.43451428571428574</v>
      </c>
      <c r="K258" s="65">
        <f t="shared" si="350"/>
        <v>43636.702788006311</v>
      </c>
      <c r="L258" s="43"/>
      <c r="M258" s="43"/>
    </row>
    <row r="259" spans="2:13">
      <c r="B259" s="200"/>
      <c r="C259" s="200"/>
      <c r="D259" s="203"/>
      <c r="E259" s="15" t="s">
        <v>79</v>
      </c>
      <c r="F259" s="17" t="s">
        <v>80</v>
      </c>
      <c r="G259" s="169">
        <v>388043360</v>
      </c>
      <c r="H259" s="28">
        <f t="shared" ref="H259" si="467">IFERROR(G259/G267,"-")</f>
        <v>0.1601685532490992</v>
      </c>
      <c r="I259" s="80">
        <v>8207</v>
      </c>
      <c r="J259" s="28">
        <f t="shared" ref="J259" si="468">IFERROR(I259/D257,"-")</f>
        <v>0.62529523809523813</v>
      </c>
      <c r="K259" s="65">
        <f t="shared" si="350"/>
        <v>47281.99829413915</v>
      </c>
      <c r="L259" s="43"/>
      <c r="M259" s="43"/>
    </row>
    <row r="260" spans="2:13">
      <c r="B260" s="200"/>
      <c r="C260" s="200"/>
      <c r="D260" s="203"/>
      <c r="E260" s="15" t="s">
        <v>81</v>
      </c>
      <c r="F260" s="17" t="s">
        <v>82</v>
      </c>
      <c r="G260" s="169">
        <v>236392548</v>
      </c>
      <c r="H260" s="28">
        <f t="shared" ref="H260" si="469">IFERROR(G260/G267,"-")</f>
        <v>9.7573251638755618E-2</v>
      </c>
      <c r="I260" s="80">
        <v>3613</v>
      </c>
      <c r="J260" s="28">
        <f t="shared" ref="J260" si="470">IFERROR(I260/D257,"-")</f>
        <v>0.27527619047619045</v>
      </c>
      <c r="K260" s="65">
        <f t="shared" si="350"/>
        <v>65428.327705507887</v>
      </c>
      <c r="L260" s="43"/>
      <c r="M260" s="43"/>
    </row>
    <row r="261" spans="2:13">
      <c r="B261" s="200"/>
      <c r="C261" s="200"/>
      <c r="D261" s="203"/>
      <c r="E261" s="15" t="s">
        <v>83</v>
      </c>
      <c r="F261" s="17" t="s">
        <v>84</v>
      </c>
      <c r="G261" s="169">
        <v>11239169</v>
      </c>
      <c r="H261" s="28">
        <f t="shared" ref="H261" si="471">IFERROR(G261/G267,"-")</f>
        <v>4.6390729078629898E-3</v>
      </c>
      <c r="I261" s="80">
        <v>46</v>
      </c>
      <c r="J261" s="28">
        <f t="shared" ref="J261" si="472">IFERROR(I261/D257,"-")</f>
        <v>3.5047619047619046E-3</v>
      </c>
      <c r="K261" s="65">
        <f t="shared" ref="K261:K324" si="473">IFERROR(G261/I261,"-")</f>
        <v>244329.76086956522</v>
      </c>
      <c r="L261" s="43"/>
      <c r="M261" s="43"/>
    </row>
    <row r="262" spans="2:13">
      <c r="B262" s="200"/>
      <c r="C262" s="200"/>
      <c r="D262" s="203"/>
      <c r="E262" s="15" t="s">
        <v>85</v>
      </c>
      <c r="F262" s="17" t="s">
        <v>86</v>
      </c>
      <c r="G262" s="169">
        <v>106848122</v>
      </c>
      <c r="H262" s="28">
        <f t="shared" ref="H262" si="474">IFERROR(G262/G267,"-")</f>
        <v>4.4102569151352695E-2</v>
      </c>
      <c r="I262" s="80">
        <v>540</v>
      </c>
      <c r="J262" s="28">
        <f t="shared" ref="J262" si="475">IFERROR(I262/D257,"-")</f>
        <v>4.1142857142857141E-2</v>
      </c>
      <c r="K262" s="65">
        <f t="shared" si="473"/>
        <v>197866.8925925926</v>
      </c>
      <c r="L262" s="43"/>
      <c r="M262" s="43"/>
    </row>
    <row r="263" spans="2:13">
      <c r="B263" s="200"/>
      <c r="C263" s="200"/>
      <c r="D263" s="203"/>
      <c r="E263" s="15" t="s">
        <v>87</v>
      </c>
      <c r="F263" s="17" t="s">
        <v>88</v>
      </c>
      <c r="G263" s="169">
        <v>392578185</v>
      </c>
      <c r="H263" s="28">
        <f t="shared" ref="H263" si="476">IFERROR(G263/G267,"-")</f>
        <v>0.16204034499806211</v>
      </c>
      <c r="I263" s="80">
        <v>2540</v>
      </c>
      <c r="J263" s="28">
        <f t="shared" ref="J263" si="477">IFERROR(I263/D257,"-")</f>
        <v>0.19352380952380951</v>
      </c>
      <c r="K263" s="65">
        <f t="shared" si="473"/>
        <v>154558.34055118111</v>
      </c>
      <c r="L263" s="43"/>
      <c r="M263" s="43"/>
    </row>
    <row r="264" spans="2:13">
      <c r="B264" s="200"/>
      <c r="C264" s="200"/>
      <c r="D264" s="203"/>
      <c r="E264" s="15" t="s">
        <v>89</v>
      </c>
      <c r="F264" s="17" t="s">
        <v>90</v>
      </c>
      <c r="G264" s="169">
        <v>1011370</v>
      </c>
      <c r="H264" s="28">
        <f t="shared" ref="H264" si="478">IFERROR(G264/G267,"-")</f>
        <v>4.1745249731767463E-4</v>
      </c>
      <c r="I264" s="80">
        <v>49</v>
      </c>
      <c r="J264" s="28">
        <f t="shared" ref="J264" si="479">IFERROR(I264/D257,"-")</f>
        <v>3.7333333333333333E-3</v>
      </c>
      <c r="K264" s="65">
        <f t="shared" si="473"/>
        <v>20640.204081632652</v>
      </c>
      <c r="L264" s="43"/>
      <c r="M264" s="43"/>
    </row>
    <row r="265" spans="2:13">
      <c r="B265" s="200"/>
      <c r="C265" s="200"/>
      <c r="D265" s="203"/>
      <c r="E265" s="15" t="s">
        <v>91</v>
      </c>
      <c r="F265" s="17" t="s">
        <v>92</v>
      </c>
      <c r="G265" s="169">
        <v>64721781</v>
      </c>
      <c r="H265" s="28">
        <f t="shared" ref="H265" si="480">IFERROR(G265/G267,"-")</f>
        <v>2.6714524960496776E-2</v>
      </c>
      <c r="I265" s="80">
        <v>1791</v>
      </c>
      <c r="J265" s="28">
        <f t="shared" ref="J265" si="481">IFERROR(I265/D257,"-")</f>
        <v>0.13645714285714286</v>
      </c>
      <c r="K265" s="65">
        <f t="shared" si="473"/>
        <v>36137.231155778893</v>
      </c>
      <c r="L265" s="43"/>
      <c r="M265" s="43"/>
    </row>
    <row r="266" spans="2:13">
      <c r="B266" s="200"/>
      <c r="C266" s="200"/>
      <c r="D266" s="203"/>
      <c r="E266" s="18" t="s">
        <v>93</v>
      </c>
      <c r="F266" s="19" t="s">
        <v>94</v>
      </c>
      <c r="G266" s="170">
        <v>603898400</v>
      </c>
      <c r="H266" s="29">
        <f t="shared" ref="H266" si="482">IFERROR(G266/G267,"-")</f>
        <v>0.24926475494245232</v>
      </c>
      <c r="I266" s="81">
        <v>1190</v>
      </c>
      <c r="J266" s="29">
        <f t="shared" ref="J266" si="483">IFERROR(I266/D257,"-")</f>
        <v>9.0666666666666673E-2</v>
      </c>
      <c r="K266" s="66">
        <f t="shared" si="473"/>
        <v>507477.64705882355</v>
      </c>
      <c r="L266" s="43"/>
      <c r="M266" s="43"/>
    </row>
    <row r="267" spans="2:13">
      <c r="B267" s="201"/>
      <c r="C267" s="201"/>
      <c r="D267" s="204"/>
      <c r="E267" s="20" t="s">
        <v>131</v>
      </c>
      <c r="F267" s="21"/>
      <c r="G267" s="77">
        <f>SUM(G257:G266)</f>
        <v>2422718768</v>
      </c>
      <c r="H267" s="30" t="s">
        <v>160</v>
      </c>
      <c r="I267" s="82">
        <v>10530</v>
      </c>
      <c r="J267" s="30">
        <f t="shared" ref="J267" si="484">IFERROR(I267/D257,"-")</f>
        <v>0.80228571428571427</v>
      </c>
      <c r="K267" s="67">
        <f t="shared" si="473"/>
        <v>230077.75574548909</v>
      </c>
      <c r="L267" s="43"/>
      <c r="M267" s="43"/>
    </row>
    <row r="268" spans="2:13">
      <c r="B268" s="199">
        <v>25</v>
      </c>
      <c r="C268" s="199" t="s">
        <v>121</v>
      </c>
      <c r="D268" s="202">
        <f>VLOOKUP(C268,市区町村別_生活習慣病の状況!$C$5:$D$78,2,FALSE)</f>
        <v>9097</v>
      </c>
      <c r="E268" s="13" t="s">
        <v>75</v>
      </c>
      <c r="F268" s="14" t="s">
        <v>76</v>
      </c>
      <c r="G268" s="167">
        <v>252036246</v>
      </c>
      <c r="H268" s="27">
        <f t="shared" ref="H268" si="485">IFERROR(G268/G278,"-")</f>
        <v>0.1517589291062825</v>
      </c>
      <c r="I268" s="168">
        <v>4013</v>
      </c>
      <c r="J268" s="27">
        <f t="shared" ref="J268" si="486">IFERROR(I268/D268,"-")</f>
        <v>0.44113443992525009</v>
      </c>
      <c r="K268" s="64">
        <f t="shared" si="473"/>
        <v>62804.945427361075</v>
      </c>
      <c r="L268" s="43"/>
      <c r="M268" s="43"/>
    </row>
    <row r="269" spans="2:13">
      <c r="B269" s="200"/>
      <c r="C269" s="200"/>
      <c r="D269" s="203"/>
      <c r="E269" s="15" t="s">
        <v>77</v>
      </c>
      <c r="F269" s="16" t="s">
        <v>78</v>
      </c>
      <c r="G269" s="169">
        <v>160506197</v>
      </c>
      <c r="H269" s="28">
        <f t="shared" ref="H269" si="487">IFERROR(G269/G278,"-")</f>
        <v>9.6645815664315265E-2</v>
      </c>
      <c r="I269" s="80">
        <v>3831</v>
      </c>
      <c r="J269" s="28">
        <f t="shared" ref="J269" si="488">IFERROR(I269/D268,"-")</f>
        <v>0.42112784434428935</v>
      </c>
      <c r="K269" s="65">
        <f t="shared" si="473"/>
        <v>41896.684155572955</v>
      </c>
      <c r="L269" s="43"/>
      <c r="M269" s="43"/>
    </row>
    <row r="270" spans="2:13">
      <c r="B270" s="200"/>
      <c r="C270" s="200"/>
      <c r="D270" s="203"/>
      <c r="E270" s="15" t="s">
        <v>79</v>
      </c>
      <c r="F270" s="17" t="s">
        <v>80</v>
      </c>
      <c r="G270" s="169">
        <v>264738507</v>
      </c>
      <c r="H270" s="28">
        <f t="shared" ref="H270" si="489">IFERROR(G270/G278,"-")</f>
        <v>0.15940735887454885</v>
      </c>
      <c r="I270" s="80">
        <v>5551</v>
      </c>
      <c r="J270" s="28">
        <f t="shared" ref="J270" si="490">IFERROR(I270/D268,"-")</f>
        <v>0.61020116521930312</v>
      </c>
      <c r="K270" s="65">
        <f t="shared" si="473"/>
        <v>47692.03873176004</v>
      </c>
      <c r="L270" s="43"/>
      <c r="M270" s="43"/>
    </row>
    <row r="271" spans="2:13">
      <c r="B271" s="200"/>
      <c r="C271" s="200"/>
      <c r="D271" s="203"/>
      <c r="E271" s="15" t="s">
        <v>81</v>
      </c>
      <c r="F271" s="17" t="s">
        <v>82</v>
      </c>
      <c r="G271" s="169">
        <v>171620536</v>
      </c>
      <c r="H271" s="28">
        <f t="shared" ref="H271" si="491">IFERROR(G271/G278,"-")</f>
        <v>0.10333810778948915</v>
      </c>
      <c r="I271" s="80">
        <v>2441</v>
      </c>
      <c r="J271" s="28">
        <f t="shared" ref="J271" si="492">IFERROR(I271/D268,"-")</f>
        <v>0.26833021875343521</v>
      </c>
      <c r="K271" s="65">
        <f t="shared" si="473"/>
        <v>70307.47070872593</v>
      </c>
      <c r="L271" s="43"/>
      <c r="M271" s="43"/>
    </row>
    <row r="272" spans="2:13">
      <c r="B272" s="200"/>
      <c r="C272" s="200"/>
      <c r="D272" s="203"/>
      <c r="E272" s="15" t="s">
        <v>83</v>
      </c>
      <c r="F272" s="17" t="s">
        <v>84</v>
      </c>
      <c r="G272" s="169">
        <v>17663105</v>
      </c>
      <c r="H272" s="28">
        <f t="shared" ref="H272" si="493">IFERROR(G272/G278,"-")</f>
        <v>1.0635509542908459E-2</v>
      </c>
      <c r="I272" s="80">
        <v>35</v>
      </c>
      <c r="J272" s="28">
        <f t="shared" ref="J272" si="494">IFERROR(I272/D268,"-")</f>
        <v>3.8474222271078378E-3</v>
      </c>
      <c r="K272" s="65">
        <f t="shared" si="473"/>
        <v>504660.14285714284</v>
      </c>
      <c r="L272" s="43"/>
      <c r="M272" s="43"/>
    </row>
    <row r="273" spans="2:13">
      <c r="B273" s="200"/>
      <c r="C273" s="200"/>
      <c r="D273" s="203"/>
      <c r="E273" s="15" t="s">
        <v>85</v>
      </c>
      <c r="F273" s="17" t="s">
        <v>86</v>
      </c>
      <c r="G273" s="169">
        <v>86171012</v>
      </c>
      <c r="H273" s="28">
        <f t="shared" ref="H273" si="495">IFERROR(G273/G278,"-")</f>
        <v>5.1886269172270641E-2</v>
      </c>
      <c r="I273" s="80">
        <v>332</v>
      </c>
      <c r="J273" s="28">
        <f t="shared" ref="J273" si="496">IFERROR(I273/D268,"-")</f>
        <v>3.6495547982851491E-2</v>
      </c>
      <c r="K273" s="65">
        <f t="shared" si="473"/>
        <v>259551.24096385541</v>
      </c>
      <c r="L273" s="43"/>
      <c r="M273" s="43"/>
    </row>
    <row r="274" spans="2:13">
      <c r="B274" s="200"/>
      <c r="C274" s="200"/>
      <c r="D274" s="203"/>
      <c r="E274" s="15" t="s">
        <v>87</v>
      </c>
      <c r="F274" s="17" t="s">
        <v>88</v>
      </c>
      <c r="G274" s="169">
        <v>298940958</v>
      </c>
      <c r="H274" s="28">
        <f t="shared" ref="H274" si="497">IFERROR(G274/G278,"-")</f>
        <v>0.18000172741854828</v>
      </c>
      <c r="I274" s="80">
        <v>1893</v>
      </c>
      <c r="J274" s="28">
        <f t="shared" ref="J274" si="498">IFERROR(I274/D268,"-")</f>
        <v>0.20809057931186106</v>
      </c>
      <c r="K274" s="65">
        <f t="shared" si="473"/>
        <v>157919.15372424724</v>
      </c>
      <c r="L274" s="43"/>
      <c r="M274" s="43"/>
    </row>
    <row r="275" spans="2:13">
      <c r="B275" s="200"/>
      <c r="C275" s="200"/>
      <c r="D275" s="203"/>
      <c r="E275" s="15" t="s">
        <v>89</v>
      </c>
      <c r="F275" s="17" t="s">
        <v>90</v>
      </c>
      <c r="G275" s="169">
        <v>216307</v>
      </c>
      <c r="H275" s="28">
        <f t="shared" ref="H275" si="499">IFERROR(G275/G278,"-")</f>
        <v>1.3024522940320517E-4</v>
      </c>
      <c r="I275" s="80">
        <v>15</v>
      </c>
      <c r="J275" s="28">
        <f t="shared" ref="J275" si="500">IFERROR(I275/D268,"-")</f>
        <v>1.6488952401890733E-3</v>
      </c>
      <c r="K275" s="65">
        <f t="shared" si="473"/>
        <v>14420.466666666667</v>
      </c>
      <c r="L275" s="43"/>
      <c r="M275" s="43"/>
    </row>
    <row r="276" spans="2:13">
      <c r="B276" s="200"/>
      <c r="C276" s="200"/>
      <c r="D276" s="203"/>
      <c r="E276" s="15" t="s">
        <v>91</v>
      </c>
      <c r="F276" s="17" t="s">
        <v>92</v>
      </c>
      <c r="G276" s="169">
        <v>42348870</v>
      </c>
      <c r="H276" s="28">
        <f t="shared" ref="H276" si="501">IFERROR(G276/G278,"-")</f>
        <v>2.5499582945149778E-2</v>
      </c>
      <c r="I276" s="80">
        <v>1217</v>
      </c>
      <c r="J276" s="28">
        <f t="shared" ref="J276" si="502">IFERROR(I276/D268,"-")</f>
        <v>0.13378036715400682</v>
      </c>
      <c r="K276" s="65">
        <f t="shared" si="473"/>
        <v>34797.756778964664</v>
      </c>
      <c r="L276" s="43"/>
      <c r="M276" s="43"/>
    </row>
    <row r="277" spans="2:13">
      <c r="B277" s="200"/>
      <c r="C277" s="200"/>
      <c r="D277" s="203"/>
      <c r="E277" s="18" t="s">
        <v>93</v>
      </c>
      <c r="F277" s="19" t="s">
        <v>94</v>
      </c>
      <c r="G277" s="170">
        <v>366525424</v>
      </c>
      <c r="H277" s="29">
        <f t="shared" ref="H277" si="503">IFERROR(G277/G278,"-")</f>
        <v>0.22069645425708387</v>
      </c>
      <c r="I277" s="81">
        <v>838</v>
      </c>
      <c r="J277" s="29">
        <f t="shared" ref="J277" si="504">IFERROR(I277/D268,"-")</f>
        <v>9.2118280751896223E-2</v>
      </c>
      <c r="K277" s="66">
        <f t="shared" si="473"/>
        <v>437381.17422434367</v>
      </c>
      <c r="L277" s="43"/>
      <c r="M277" s="43"/>
    </row>
    <row r="278" spans="2:13">
      <c r="B278" s="201"/>
      <c r="C278" s="201"/>
      <c r="D278" s="204"/>
      <c r="E278" s="20" t="s">
        <v>131</v>
      </c>
      <c r="F278" s="21"/>
      <c r="G278" s="77">
        <f>SUM(G268:G277)</f>
        <v>1660767162</v>
      </c>
      <c r="H278" s="30" t="s">
        <v>160</v>
      </c>
      <c r="I278" s="82">
        <v>7201</v>
      </c>
      <c r="J278" s="30">
        <f t="shared" ref="J278" si="505">IFERROR(I278/D268,"-")</f>
        <v>0.79157964164010108</v>
      </c>
      <c r="K278" s="67">
        <f t="shared" si="473"/>
        <v>230630.07387862797</v>
      </c>
      <c r="L278" s="43"/>
      <c r="M278" s="43"/>
    </row>
    <row r="279" spans="2:13">
      <c r="B279" s="199">
        <v>26</v>
      </c>
      <c r="C279" s="199" t="s">
        <v>35</v>
      </c>
      <c r="D279" s="202">
        <f>VLOOKUP(C279,市区町村別_生活習慣病の状況!$C$5:$D$78,2,FALSE)</f>
        <v>125950</v>
      </c>
      <c r="E279" s="13" t="s">
        <v>75</v>
      </c>
      <c r="F279" s="14" t="s">
        <v>76</v>
      </c>
      <c r="G279" s="167">
        <v>3366331584</v>
      </c>
      <c r="H279" s="27">
        <f t="shared" ref="H279" si="506">IFERROR(G279/G289,"-")</f>
        <v>0.14659330445568425</v>
      </c>
      <c r="I279" s="168">
        <v>59257</v>
      </c>
      <c r="J279" s="27">
        <f t="shared" ref="J279" si="507">IFERROR(I279/D279,"-")</f>
        <v>0.47048034934497818</v>
      </c>
      <c r="K279" s="64">
        <f t="shared" si="473"/>
        <v>56809.011323556711</v>
      </c>
      <c r="L279" s="43"/>
      <c r="M279" s="43"/>
    </row>
    <row r="280" spans="2:13">
      <c r="B280" s="200"/>
      <c r="C280" s="200"/>
      <c r="D280" s="203"/>
      <c r="E280" s="15" t="s">
        <v>77</v>
      </c>
      <c r="F280" s="16" t="s">
        <v>78</v>
      </c>
      <c r="G280" s="169">
        <v>2077885227</v>
      </c>
      <c r="H280" s="28">
        <f t="shared" ref="H280" si="508">IFERROR(G280/G289,"-")</f>
        <v>9.048545994498787E-2</v>
      </c>
      <c r="I280" s="80">
        <v>50470</v>
      </c>
      <c r="J280" s="28">
        <f t="shared" ref="J280" si="509">IFERROR(I280/D279,"-")</f>
        <v>0.40071456927352123</v>
      </c>
      <c r="K280" s="65">
        <f t="shared" si="473"/>
        <v>41170.699960372498</v>
      </c>
      <c r="L280" s="43"/>
      <c r="M280" s="43"/>
    </row>
    <row r="281" spans="2:13">
      <c r="B281" s="200"/>
      <c r="C281" s="200"/>
      <c r="D281" s="203"/>
      <c r="E281" s="15" t="s">
        <v>79</v>
      </c>
      <c r="F281" s="17" t="s">
        <v>80</v>
      </c>
      <c r="G281" s="169">
        <v>3837880438</v>
      </c>
      <c r="H281" s="28">
        <f t="shared" ref="H281" si="510">IFERROR(G281/G289,"-")</f>
        <v>0.16712779518996093</v>
      </c>
      <c r="I281" s="80">
        <v>79087</v>
      </c>
      <c r="J281" s="28">
        <f t="shared" ref="J281" si="511">IFERROR(I281/D279,"-")</f>
        <v>0.6279237792774911</v>
      </c>
      <c r="K281" s="65">
        <f t="shared" si="473"/>
        <v>48527.32355507226</v>
      </c>
      <c r="L281" s="43"/>
      <c r="M281" s="43"/>
    </row>
    <row r="282" spans="2:13">
      <c r="B282" s="200"/>
      <c r="C282" s="200"/>
      <c r="D282" s="203"/>
      <c r="E282" s="15" t="s">
        <v>81</v>
      </c>
      <c r="F282" s="17" t="s">
        <v>82</v>
      </c>
      <c r="G282" s="169">
        <v>2312419842</v>
      </c>
      <c r="H282" s="28">
        <f t="shared" ref="H282" si="512">IFERROR(G282/G289,"-")</f>
        <v>0.10069871534309059</v>
      </c>
      <c r="I282" s="80">
        <v>31511</v>
      </c>
      <c r="J282" s="28">
        <f t="shared" ref="J282" si="513">IFERROR(I282/D279,"-")</f>
        <v>0.25018658197697496</v>
      </c>
      <c r="K282" s="65">
        <f t="shared" si="473"/>
        <v>73384.527371394113</v>
      </c>
      <c r="L282" s="43"/>
      <c r="M282" s="43"/>
    </row>
    <row r="283" spans="2:13">
      <c r="B283" s="200"/>
      <c r="C283" s="200"/>
      <c r="D283" s="203"/>
      <c r="E283" s="15" t="s">
        <v>83</v>
      </c>
      <c r="F283" s="17" t="s">
        <v>84</v>
      </c>
      <c r="G283" s="169">
        <v>241151335</v>
      </c>
      <c r="H283" s="28">
        <f t="shared" ref="H283" si="514">IFERROR(G283/G289,"-")</f>
        <v>1.0501393041485275E-2</v>
      </c>
      <c r="I283" s="80">
        <v>461</v>
      </c>
      <c r="J283" s="28">
        <f t="shared" ref="J283" si="515">IFERROR(I283/D279,"-")</f>
        <v>3.6601826121476777E-3</v>
      </c>
      <c r="K283" s="65">
        <f t="shared" si="473"/>
        <v>523104.84815618221</v>
      </c>
      <c r="L283" s="43"/>
      <c r="M283" s="43"/>
    </row>
    <row r="284" spans="2:13">
      <c r="B284" s="200"/>
      <c r="C284" s="200"/>
      <c r="D284" s="203"/>
      <c r="E284" s="15" t="s">
        <v>85</v>
      </c>
      <c r="F284" s="17" t="s">
        <v>86</v>
      </c>
      <c r="G284" s="169">
        <v>1047616995</v>
      </c>
      <c r="H284" s="28">
        <f t="shared" ref="H284" si="516">IFERROR(G284/G289,"-")</f>
        <v>4.5620472395206578E-2</v>
      </c>
      <c r="I284" s="80">
        <v>4628</v>
      </c>
      <c r="J284" s="28">
        <f t="shared" ref="J284" si="517">IFERROR(I284/D279,"-")</f>
        <v>3.6744739976181023E-2</v>
      </c>
      <c r="K284" s="65">
        <f t="shared" si="473"/>
        <v>226364.95138288676</v>
      </c>
      <c r="L284" s="43"/>
      <c r="M284" s="43"/>
    </row>
    <row r="285" spans="2:13">
      <c r="B285" s="200"/>
      <c r="C285" s="200"/>
      <c r="D285" s="203"/>
      <c r="E285" s="15" t="s">
        <v>87</v>
      </c>
      <c r="F285" s="17" t="s">
        <v>88</v>
      </c>
      <c r="G285" s="169">
        <v>4084971316</v>
      </c>
      <c r="H285" s="28">
        <f t="shared" ref="H285" si="518">IFERROR(G285/G289,"-")</f>
        <v>0.17788783691580784</v>
      </c>
      <c r="I285" s="80">
        <v>25093</v>
      </c>
      <c r="J285" s="28">
        <f t="shared" ref="J285" si="519">IFERROR(I285/D279,"-")</f>
        <v>0.199229853116316</v>
      </c>
      <c r="K285" s="65">
        <f t="shared" si="473"/>
        <v>162793.261706452</v>
      </c>
      <c r="L285" s="43"/>
      <c r="M285" s="43"/>
    </row>
    <row r="286" spans="2:13">
      <c r="B286" s="200"/>
      <c r="C286" s="200"/>
      <c r="D286" s="203"/>
      <c r="E286" s="15" t="s">
        <v>89</v>
      </c>
      <c r="F286" s="17" t="s">
        <v>90</v>
      </c>
      <c r="G286" s="169">
        <v>12980251</v>
      </c>
      <c r="H286" s="28">
        <f t="shared" ref="H286" si="520">IFERROR(G286/G289,"-")</f>
        <v>5.6524969073106011E-4</v>
      </c>
      <c r="I286" s="80">
        <v>809</v>
      </c>
      <c r="J286" s="28">
        <f t="shared" ref="J286" si="521">IFERROR(I286/D279,"-")</f>
        <v>6.4231838030964668E-3</v>
      </c>
      <c r="K286" s="65">
        <f t="shared" si="473"/>
        <v>16044.809641532756</v>
      </c>
      <c r="L286" s="43"/>
      <c r="M286" s="43"/>
    </row>
    <row r="287" spans="2:13">
      <c r="B287" s="200"/>
      <c r="C287" s="200"/>
      <c r="D287" s="203"/>
      <c r="E287" s="15" t="s">
        <v>91</v>
      </c>
      <c r="F287" s="17" t="s">
        <v>92</v>
      </c>
      <c r="G287" s="169">
        <v>471997505</v>
      </c>
      <c r="H287" s="28">
        <f t="shared" ref="H287" si="522">IFERROR(G287/G289,"-")</f>
        <v>2.0554028094455338E-2</v>
      </c>
      <c r="I287" s="80">
        <v>15448</v>
      </c>
      <c r="J287" s="28">
        <f t="shared" ref="J287" si="523">IFERROR(I287/D279,"-")</f>
        <v>0.12265184597062326</v>
      </c>
      <c r="K287" s="65">
        <f t="shared" si="473"/>
        <v>30553.95552822372</v>
      </c>
      <c r="L287" s="43"/>
      <c r="M287" s="43"/>
    </row>
    <row r="288" spans="2:13">
      <c r="B288" s="200"/>
      <c r="C288" s="200"/>
      <c r="D288" s="203"/>
      <c r="E288" s="18" t="s">
        <v>93</v>
      </c>
      <c r="F288" s="19" t="s">
        <v>94</v>
      </c>
      <c r="G288" s="170">
        <v>5510512702</v>
      </c>
      <c r="H288" s="29">
        <f t="shared" ref="H288" si="524">IFERROR(G288/G289,"-")</f>
        <v>0.23996574492859027</v>
      </c>
      <c r="I288" s="81">
        <v>10340</v>
      </c>
      <c r="J288" s="29">
        <f t="shared" ref="J288" si="525">IFERROR(I288/D279,"-")</f>
        <v>8.2096069868995633E-2</v>
      </c>
      <c r="K288" s="66">
        <f t="shared" si="473"/>
        <v>532931.59593810444</v>
      </c>
      <c r="L288" s="43"/>
      <c r="M288" s="43"/>
    </row>
    <row r="289" spans="2:13">
      <c r="B289" s="201"/>
      <c r="C289" s="201"/>
      <c r="D289" s="204"/>
      <c r="E289" s="20" t="s">
        <v>131</v>
      </c>
      <c r="F289" s="21"/>
      <c r="G289" s="77">
        <f>SUM(G279:G288)</f>
        <v>22963747195</v>
      </c>
      <c r="H289" s="30" t="s">
        <v>160</v>
      </c>
      <c r="I289" s="82">
        <v>101394</v>
      </c>
      <c r="J289" s="30">
        <f t="shared" ref="J289" si="526">IFERROR(I289/D279,"-")</f>
        <v>0.80503374354902735</v>
      </c>
      <c r="K289" s="67">
        <f t="shared" si="473"/>
        <v>226480.33606525042</v>
      </c>
      <c r="L289" s="43"/>
      <c r="M289" s="43"/>
    </row>
    <row r="290" spans="2:13">
      <c r="B290" s="199">
        <v>27</v>
      </c>
      <c r="C290" s="199" t="s">
        <v>36</v>
      </c>
      <c r="D290" s="202">
        <f>VLOOKUP(C290,市区町村別_生活習慣病の状況!$C$5:$D$78,2,FALSE)</f>
        <v>21854</v>
      </c>
      <c r="E290" s="13" t="s">
        <v>75</v>
      </c>
      <c r="F290" s="14" t="s">
        <v>76</v>
      </c>
      <c r="G290" s="167">
        <v>561653087</v>
      </c>
      <c r="H290" s="27">
        <f t="shared" ref="H290" si="527">IFERROR(G290/G300,"-")</f>
        <v>0.14282340775804228</v>
      </c>
      <c r="I290" s="168">
        <v>10117</v>
      </c>
      <c r="J290" s="27">
        <f t="shared" ref="J290" si="528">IFERROR(I290/D290,"-")</f>
        <v>0.46293584698453372</v>
      </c>
      <c r="K290" s="64">
        <f t="shared" si="473"/>
        <v>55515.774142532369</v>
      </c>
      <c r="L290" s="43"/>
      <c r="M290" s="43"/>
    </row>
    <row r="291" spans="2:13">
      <c r="B291" s="200"/>
      <c r="C291" s="200"/>
      <c r="D291" s="203"/>
      <c r="E291" s="15" t="s">
        <v>77</v>
      </c>
      <c r="F291" s="16" t="s">
        <v>78</v>
      </c>
      <c r="G291" s="169">
        <v>353921236</v>
      </c>
      <c r="H291" s="28">
        <f t="shared" ref="H291" si="529">IFERROR(G291/G300,"-")</f>
        <v>8.9999037080799149E-2</v>
      </c>
      <c r="I291" s="80">
        <v>8585</v>
      </c>
      <c r="J291" s="28">
        <f t="shared" ref="J291" si="530">IFERROR(I291/D290,"-")</f>
        <v>0.39283426375034319</v>
      </c>
      <c r="K291" s="65">
        <f t="shared" si="473"/>
        <v>41225.537099592315</v>
      </c>
      <c r="L291" s="43"/>
      <c r="M291" s="43"/>
    </row>
    <row r="292" spans="2:13">
      <c r="B292" s="200"/>
      <c r="C292" s="200"/>
      <c r="D292" s="203"/>
      <c r="E292" s="15" t="s">
        <v>79</v>
      </c>
      <c r="F292" s="17" t="s">
        <v>80</v>
      </c>
      <c r="G292" s="169">
        <v>642382141</v>
      </c>
      <c r="H292" s="28">
        <f t="shared" ref="H292" si="531">IFERROR(G292/G300,"-")</f>
        <v>0.16335209150293017</v>
      </c>
      <c r="I292" s="80">
        <v>13564</v>
      </c>
      <c r="J292" s="28">
        <f t="shared" ref="J292" si="532">IFERROR(I292/D290,"-")</f>
        <v>0.62066440926146238</v>
      </c>
      <c r="K292" s="65">
        <f t="shared" si="473"/>
        <v>47359.34392509584</v>
      </c>
      <c r="L292" s="43"/>
      <c r="M292" s="43"/>
    </row>
    <row r="293" spans="2:13">
      <c r="B293" s="200"/>
      <c r="C293" s="200"/>
      <c r="D293" s="203"/>
      <c r="E293" s="15" t="s">
        <v>81</v>
      </c>
      <c r="F293" s="17" t="s">
        <v>82</v>
      </c>
      <c r="G293" s="169">
        <v>399688289</v>
      </c>
      <c r="H293" s="28">
        <f t="shared" ref="H293" si="533">IFERROR(G293/G300,"-")</f>
        <v>0.10163719348694908</v>
      </c>
      <c r="I293" s="80">
        <v>5668</v>
      </c>
      <c r="J293" s="28">
        <f t="shared" ref="J293" si="534">IFERROR(I293/D290,"-")</f>
        <v>0.25935755468106525</v>
      </c>
      <c r="K293" s="65">
        <f t="shared" si="473"/>
        <v>70516.635321100912</v>
      </c>
      <c r="L293" s="43"/>
      <c r="M293" s="43"/>
    </row>
    <row r="294" spans="2:13">
      <c r="B294" s="200"/>
      <c r="C294" s="200"/>
      <c r="D294" s="203"/>
      <c r="E294" s="15" t="s">
        <v>83</v>
      </c>
      <c r="F294" s="17" t="s">
        <v>84</v>
      </c>
      <c r="G294" s="169">
        <v>37497101</v>
      </c>
      <c r="H294" s="28">
        <f t="shared" ref="H294" si="535">IFERROR(G294/G300,"-")</f>
        <v>9.5351808257175923E-3</v>
      </c>
      <c r="I294" s="80">
        <v>66</v>
      </c>
      <c r="J294" s="28">
        <f t="shared" ref="J294" si="536">IFERROR(I294/D290,"-")</f>
        <v>3.0200420975565116E-3</v>
      </c>
      <c r="K294" s="65">
        <f t="shared" si="473"/>
        <v>568137.89393939392</v>
      </c>
      <c r="L294" s="43"/>
      <c r="M294" s="43"/>
    </row>
    <row r="295" spans="2:13">
      <c r="B295" s="200"/>
      <c r="C295" s="200"/>
      <c r="D295" s="203"/>
      <c r="E295" s="15" t="s">
        <v>85</v>
      </c>
      <c r="F295" s="17" t="s">
        <v>86</v>
      </c>
      <c r="G295" s="169">
        <v>179943213</v>
      </c>
      <c r="H295" s="28">
        <f t="shared" ref="H295" si="537">IFERROR(G295/G300,"-")</f>
        <v>4.5757966044244772E-2</v>
      </c>
      <c r="I295" s="80">
        <v>832</v>
      </c>
      <c r="J295" s="28">
        <f t="shared" ref="J295" si="538">IFERROR(I295/D290,"-")</f>
        <v>3.8070833714651781E-2</v>
      </c>
      <c r="K295" s="65">
        <f t="shared" si="473"/>
        <v>216277.90024038462</v>
      </c>
      <c r="L295" s="43"/>
      <c r="M295" s="43"/>
    </row>
    <row r="296" spans="2:13">
      <c r="B296" s="200"/>
      <c r="C296" s="200"/>
      <c r="D296" s="203"/>
      <c r="E296" s="15" t="s">
        <v>87</v>
      </c>
      <c r="F296" s="17" t="s">
        <v>88</v>
      </c>
      <c r="G296" s="169">
        <v>738961215</v>
      </c>
      <c r="H296" s="28">
        <f t="shared" ref="H296" si="539">IFERROR(G296/G300,"-")</f>
        <v>0.18791129501496595</v>
      </c>
      <c r="I296" s="80">
        <v>4051</v>
      </c>
      <c r="J296" s="28">
        <f t="shared" ref="J296" si="540">IFERROR(I296/D290,"-")</f>
        <v>0.18536652329093073</v>
      </c>
      <c r="K296" s="65">
        <f t="shared" si="473"/>
        <v>182414.51863737349</v>
      </c>
      <c r="L296" s="43"/>
      <c r="M296" s="43"/>
    </row>
    <row r="297" spans="2:13">
      <c r="B297" s="200"/>
      <c r="C297" s="200"/>
      <c r="D297" s="203"/>
      <c r="E297" s="15" t="s">
        <v>89</v>
      </c>
      <c r="F297" s="17" t="s">
        <v>90</v>
      </c>
      <c r="G297" s="169">
        <v>1170890</v>
      </c>
      <c r="H297" s="28">
        <f t="shared" ref="H297" si="541">IFERROR(G297/G300,"-")</f>
        <v>2.9774696121240068E-4</v>
      </c>
      <c r="I297" s="80">
        <v>138</v>
      </c>
      <c r="J297" s="28">
        <f t="shared" ref="J297" si="542">IFERROR(I297/D290,"-")</f>
        <v>6.314633476709069E-3</v>
      </c>
      <c r="K297" s="65">
        <f t="shared" si="473"/>
        <v>8484.710144927536</v>
      </c>
      <c r="L297" s="43"/>
      <c r="M297" s="43"/>
    </row>
    <row r="298" spans="2:13">
      <c r="B298" s="200"/>
      <c r="C298" s="200"/>
      <c r="D298" s="203"/>
      <c r="E298" s="15" t="s">
        <v>91</v>
      </c>
      <c r="F298" s="17" t="s">
        <v>92</v>
      </c>
      <c r="G298" s="169">
        <v>87779113</v>
      </c>
      <c r="H298" s="28">
        <f t="shared" ref="H298" si="543">IFERROR(G298/G300,"-")</f>
        <v>2.2321451335027147E-2</v>
      </c>
      <c r="I298" s="80">
        <v>2920</v>
      </c>
      <c r="J298" s="28">
        <f t="shared" ref="J298" si="544">IFERROR(I298/D290,"-")</f>
        <v>0.13361398371007596</v>
      </c>
      <c r="K298" s="65">
        <f t="shared" si="473"/>
        <v>30061.340068493151</v>
      </c>
      <c r="L298" s="43"/>
      <c r="M298" s="43"/>
    </row>
    <row r="299" spans="2:13">
      <c r="B299" s="200"/>
      <c r="C299" s="200"/>
      <c r="D299" s="203"/>
      <c r="E299" s="18" t="s">
        <v>93</v>
      </c>
      <c r="F299" s="19" t="s">
        <v>94</v>
      </c>
      <c r="G299" s="170">
        <v>929503967</v>
      </c>
      <c r="H299" s="29">
        <f t="shared" ref="H299" si="545">IFERROR(G299/G300,"-")</f>
        <v>0.23636462999011143</v>
      </c>
      <c r="I299" s="81">
        <v>1946</v>
      </c>
      <c r="J299" s="29">
        <f t="shared" ref="J299" si="546">IFERROR(I299/D290,"-")</f>
        <v>8.9045483664317748E-2</v>
      </c>
      <c r="K299" s="66">
        <f t="shared" si="473"/>
        <v>477648.49280575541</v>
      </c>
      <c r="L299" s="43"/>
      <c r="M299" s="43"/>
    </row>
    <row r="300" spans="2:13">
      <c r="B300" s="201"/>
      <c r="C300" s="201"/>
      <c r="D300" s="204"/>
      <c r="E300" s="20" t="s">
        <v>131</v>
      </c>
      <c r="F300" s="21"/>
      <c r="G300" s="77">
        <f>SUM(G290:G299)</f>
        <v>3932500252</v>
      </c>
      <c r="H300" s="30" t="s">
        <v>160</v>
      </c>
      <c r="I300" s="82">
        <v>17109</v>
      </c>
      <c r="J300" s="30">
        <f t="shared" ref="J300" si="547">IFERROR(I300/D290,"-")</f>
        <v>0.78287727647112659</v>
      </c>
      <c r="K300" s="67">
        <f t="shared" si="473"/>
        <v>229849.80139108072</v>
      </c>
      <c r="L300" s="43"/>
      <c r="M300" s="43"/>
    </row>
    <row r="301" spans="2:13">
      <c r="B301" s="199">
        <v>28</v>
      </c>
      <c r="C301" s="199" t="s">
        <v>37</v>
      </c>
      <c r="D301" s="202">
        <f>VLOOKUP(C301,市区町村別_生活習慣病の状況!$C$5:$D$78,2,FALSE)</f>
        <v>17300</v>
      </c>
      <c r="E301" s="13" t="s">
        <v>75</v>
      </c>
      <c r="F301" s="14" t="s">
        <v>76</v>
      </c>
      <c r="G301" s="167">
        <v>467612889</v>
      </c>
      <c r="H301" s="27">
        <f t="shared" ref="H301" si="548">IFERROR(G301/G311,"-")</f>
        <v>0.15038284223008311</v>
      </c>
      <c r="I301" s="168">
        <v>7667</v>
      </c>
      <c r="J301" s="27">
        <f t="shared" ref="J301" si="549">IFERROR(I301/D301,"-")</f>
        <v>0.44317919075144507</v>
      </c>
      <c r="K301" s="64">
        <f t="shared" si="473"/>
        <v>60990.333768097036</v>
      </c>
      <c r="L301" s="43"/>
      <c r="M301" s="43"/>
    </row>
    <row r="302" spans="2:13">
      <c r="B302" s="200"/>
      <c r="C302" s="200"/>
      <c r="D302" s="203"/>
      <c r="E302" s="15" t="s">
        <v>77</v>
      </c>
      <c r="F302" s="16" t="s">
        <v>78</v>
      </c>
      <c r="G302" s="169">
        <v>272988932</v>
      </c>
      <c r="H302" s="28">
        <f t="shared" ref="H302" si="550">IFERROR(G302/G311,"-")</f>
        <v>8.7792386517205015E-2</v>
      </c>
      <c r="I302" s="80">
        <v>6735</v>
      </c>
      <c r="J302" s="28">
        <f t="shared" ref="J302" si="551">IFERROR(I302/D301,"-")</f>
        <v>0.3893063583815029</v>
      </c>
      <c r="K302" s="65">
        <f t="shared" si="473"/>
        <v>40532.877802524126</v>
      </c>
      <c r="L302" s="43"/>
      <c r="M302" s="43"/>
    </row>
    <row r="303" spans="2:13">
      <c r="B303" s="200"/>
      <c r="C303" s="200"/>
      <c r="D303" s="203"/>
      <c r="E303" s="15" t="s">
        <v>79</v>
      </c>
      <c r="F303" s="17" t="s">
        <v>80</v>
      </c>
      <c r="G303" s="169">
        <v>513294087</v>
      </c>
      <c r="H303" s="28">
        <f t="shared" ref="H303" si="552">IFERROR(G303/G311,"-")</f>
        <v>0.16507377259858966</v>
      </c>
      <c r="I303" s="80">
        <v>10784</v>
      </c>
      <c r="J303" s="28">
        <f t="shared" ref="J303" si="553">IFERROR(I303/D301,"-")</f>
        <v>0.62335260115606939</v>
      </c>
      <c r="K303" s="65">
        <f t="shared" si="473"/>
        <v>47597.745456231452</v>
      </c>
      <c r="L303" s="43"/>
      <c r="M303" s="43"/>
    </row>
    <row r="304" spans="2:13">
      <c r="B304" s="200"/>
      <c r="C304" s="200"/>
      <c r="D304" s="203"/>
      <c r="E304" s="15" t="s">
        <v>81</v>
      </c>
      <c r="F304" s="17" t="s">
        <v>82</v>
      </c>
      <c r="G304" s="169">
        <v>293884798</v>
      </c>
      <c r="H304" s="28">
        <f t="shared" ref="H304" si="554">IFERROR(G304/G311,"-")</f>
        <v>9.4512431652528386E-2</v>
      </c>
      <c r="I304" s="80">
        <v>4161</v>
      </c>
      <c r="J304" s="28">
        <f t="shared" ref="J304" si="555">IFERROR(I304/D301,"-")</f>
        <v>0.24052023121387284</v>
      </c>
      <c r="K304" s="65">
        <f t="shared" si="473"/>
        <v>70628.406152367214</v>
      </c>
      <c r="L304" s="43"/>
      <c r="M304" s="43"/>
    </row>
    <row r="305" spans="2:13">
      <c r="B305" s="200"/>
      <c r="C305" s="200"/>
      <c r="D305" s="203"/>
      <c r="E305" s="15" t="s">
        <v>83</v>
      </c>
      <c r="F305" s="17" t="s">
        <v>84</v>
      </c>
      <c r="G305" s="169">
        <v>34857829</v>
      </c>
      <c r="H305" s="28">
        <f t="shared" ref="H305" si="556">IFERROR(G305/G311,"-")</f>
        <v>1.1210168757752558E-2</v>
      </c>
      <c r="I305" s="80">
        <v>69</v>
      </c>
      <c r="J305" s="28">
        <f t="shared" ref="J305" si="557">IFERROR(I305/D301,"-")</f>
        <v>3.9884393063583812E-3</v>
      </c>
      <c r="K305" s="65">
        <f t="shared" si="473"/>
        <v>505185.92753623187</v>
      </c>
      <c r="L305" s="43"/>
      <c r="M305" s="43"/>
    </row>
    <row r="306" spans="2:13">
      <c r="B306" s="200"/>
      <c r="C306" s="200"/>
      <c r="D306" s="203"/>
      <c r="E306" s="15" t="s">
        <v>85</v>
      </c>
      <c r="F306" s="17" t="s">
        <v>86</v>
      </c>
      <c r="G306" s="169">
        <v>131021502</v>
      </c>
      <c r="H306" s="28">
        <f t="shared" ref="H306" si="558">IFERROR(G306/G311,"-")</f>
        <v>4.2136105157731266E-2</v>
      </c>
      <c r="I306" s="80">
        <v>588</v>
      </c>
      <c r="J306" s="28">
        <f t="shared" ref="J306" si="559">IFERROR(I306/D301,"-")</f>
        <v>3.3988439306358378E-2</v>
      </c>
      <c r="K306" s="65">
        <f t="shared" si="473"/>
        <v>222825.68367346938</v>
      </c>
      <c r="L306" s="43"/>
      <c r="M306" s="43"/>
    </row>
    <row r="307" spans="2:13">
      <c r="B307" s="200"/>
      <c r="C307" s="200"/>
      <c r="D307" s="203"/>
      <c r="E307" s="15" t="s">
        <v>87</v>
      </c>
      <c r="F307" s="17" t="s">
        <v>88</v>
      </c>
      <c r="G307" s="169">
        <v>543903539</v>
      </c>
      <c r="H307" s="28">
        <f t="shared" ref="H307" si="560">IFERROR(G307/G311,"-")</f>
        <v>0.17491767660369356</v>
      </c>
      <c r="I307" s="80">
        <v>3474</v>
      </c>
      <c r="J307" s="28">
        <f t="shared" ref="J307" si="561">IFERROR(I307/D301,"-")</f>
        <v>0.20080924855491331</v>
      </c>
      <c r="K307" s="65">
        <f t="shared" si="473"/>
        <v>156564.05843408176</v>
      </c>
      <c r="L307" s="43"/>
      <c r="M307" s="43"/>
    </row>
    <row r="308" spans="2:13">
      <c r="B308" s="200"/>
      <c r="C308" s="200"/>
      <c r="D308" s="203"/>
      <c r="E308" s="15" t="s">
        <v>89</v>
      </c>
      <c r="F308" s="17" t="s">
        <v>90</v>
      </c>
      <c r="G308" s="169">
        <v>903963</v>
      </c>
      <c r="H308" s="28">
        <f t="shared" ref="H308" si="562">IFERROR(G308/G311,"-")</f>
        <v>2.9071167285731639E-4</v>
      </c>
      <c r="I308" s="80">
        <v>112</v>
      </c>
      <c r="J308" s="28">
        <f t="shared" ref="J308" si="563">IFERROR(I308/D301,"-")</f>
        <v>6.4739884393063586E-3</v>
      </c>
      <c r="K308" s="65">
        <f t="shared" si="473"/>
        <v>8071.0982142857147</v>
      </c>
      <c r="L308" s="43"/>
      <c r="M308" s="43"/>
    </row>
    <row r="309" spans="2:13">
      <c r="B309" s="200"/>
      <c r="C309" s="200"/>
      <c r="D309" s="203"/>
      <c r="E309" s="15" t="s">
        <v>91</v>
      </c>
      <c r="F309" s="17" t="s">
        <v>92</v>
      </c>
      <c r="G309" s="169">
        <v>51694503</v>
      </c>
      <c r="H309" s="28">
        <f t="shared" ref="H309" si="564">IFERROR(G309/G311,"-")</f>
        <v>1.6624790444584082E-2</v>
      </c>
      <c r="I309" s="80">
        <v>1906</v>
      </c>
      <c r="J309" s="28">
        <f t="shared" ref="J309" si="565">IFERROR(I309/D301,"-")</f>
        <v>0.11017341040462428</v>
      </c>
      <c r="K309" s="65">
        <f t="shared" si="473"/>
        <v>27121.984784889821</v>
      </c>
      <c r="L309" s="43"/>
      <c r="M309" s="43"/>
    </row>
    <row r="310" spans="2:13">
      <c r="B310" s="200"/>
      <c r="C310" s="200"/>
      <c r="D310" s="203"/>
      <c r="E310" s="18" t="s">
        <v>93</v>
      </c>
      <c r="F310" s="19" t="s">
        <v>94</v>
      </c>
      <c r="G310" s="170">
        <v>799320942</v>
      </c>
      <c r="H310" s="29">
        <f t="shared" ref="H310" si="566">IFERROR(G310/G311,"-")</f>
        <v>0.25705911436497508</v>
      </c>
      <c r="I310" s="81">
        <v>1504</v>
      </c>
      <c r="J310" s="29">
        <f t="shared" ref="J310" si="567">IFERROR(I310/D301,"-")</f>
        <v>8.6936416184971096E-2</v>
      </c>
      <c r="K310" s="66">
        <f t="shared" si="473"/>
        <v>531463.39228723408</v>
      </c>
      <c r="L310" s="43"/>
      <c r="M310" s="43"/>
    </row>
    <row r="311" spans="2:13">
      <c r="B311" s="201"/>
      <c r="C311" s="201"/>
      <c r="D311" s="204"/>
      <c r="E311" s="20" t="s">
        <v>131</v>
      </c>
      <c r="F311" s="21"/>
      <c r="G311" s="77">
        <f>SUM(G301:G310)</f>
        <v>3109482984</v>
      </c>
      <c r="H311" s="30" t="s">
        <v>160</v>
      </c>
      <c r="I311" s="82">
        <v>13621</v>
      </c>
      <c r="J311" s="30">
        <f t="shared" ref="J311" si="568">IFERROR(I311/D301,"-")</f>
        <v>0.7873410404624277</v>
      </c>
      <c r="K311" s="67">
        <f t="shared" si="473"/>
        <v>228285.95433521768</v>
      </c>
      <c r="L311" s="43"/>
      <c r="M311" s="43"/>
    </row>
    <row r="312" spans="2:13">
      <c r="B312" s="199">
        <v>29</v>
      </c>
      <c r="C312" s="199" t="s">
        <v>38</v>
      </c>
      <c r="D312" s="202">
        <f>VLOOKUP(C312,市区町村別_生活習慣病の状況!$C$5:$D$78,2,FALSE)</f>
        <v>14861</v>
      </c>
      <c r="E312" s="13" t="s">
        <v>75</v>
      </c>
      <c r="F312" s="14" t="s">
        <v>76</v>
      </c>
      <c r="G312" s="167">
        <v>408720081</v>
      </c>
      <c r="H312" s="27">
        <f t="shared" ref="H312" si="569">IFERROR(G312/G322,"-")</f>
        <v>0.15378748954093738</v>
      </c>
      <c r="I312" s="168">
        <v>7302</v>
      </c>
      <c r="J312" s="27">
        <f t="shared" ref="J312" si="570">IFERROR(I312/D312,"-")</f>
        <v>0.49135320637911312</v>
      </c>
      <c r="K312" s="64">
        <f t="shared" si="473"/>
        <v>55973.716926869354</v>
      </c>
      <c r="L312" s="43"/>
      <c r="M312" s="43"/>
    </row>
    <row r="313" spans="2:13">
      <c r="B313" s="200"/>
      <c r="C313" s="200"/>
      <c r="D313" s="203"/>
      <c r="E313" s="15" t="s">
        <v>77</v>
      </c>
      <c r="F313" s="16" t="s">
        <v>78</v>
      </c>
      <c r="G313" s="169">
        <v>241284540</v>
      </c>
      <c r="H313" s="28">
        <f t="shared" ref="H313" si="571">IFERROR(G313/G322,"-")</f>
        <v>9.0787180264920442E-2</v>
      </c>
      <c r="I313" s="80">
        <v>5929</v>
      </c>
      <c r="J313" s="28">
        <f t="shared" ref="J313" si="572">IFERROR(I313/D312,"-")</f>
        <v>0.39896373056994816</v>
      </c>
      <c r="K313" s="65">
        <f t="shared" si="473"/>
        <v>40695.655253837074</v>
      </c>
      <c r="L313" s="43"/>
      <c r="M313" s="43"/>
    </row>
    <row r="314" spans="2:13">
      <c r="B314" s="200"/>
      <c r="C314" s="200"/>
      <c r="D314" s="203"/>
      <c r="E314" s="15" t="s">
        <v>79</v>
      </c>
      <c r="F314" s="17" t="s">
        <v>80</v>
      </c>
      <c r="G314" s="169">
        <v>463391326</v>
      </c>
      <c r="H314" s="28">
        <f t="shared" ref="H314" si="573">IFERROR(G314/G322,"-")</f>
        <v>0.1743584228262719</v>
      </c>
      <c r="I314" s="80">
        <v>9377</v>
      </c>
      <c r="J314" s="28">
        <f t="shared" ref="J314" si="574">IFERROR(I314/D312,"-")</f>
        <v>0.63098041854518538</v>
      </c>
      <c r="K314" s="65">
        <f t="shared" si="473"/>
        <v>49417.865628665888</v>
      </c>
      <c r="L314" s="43"/>
      <c r="M314" s="43"/>
    </row>
    <row r="315" spans="2:13">
      <c r="B315" s="200"/>
      <c r="C315" s="200"/>
      <c r="D315" s="203"/>
      <c r="E315" s="15" t="s">
        <v>81</v>
      </c>
      <c r="F315" s="17" t="s">
        <v>82</v>
      </c>
      <c r="G315" s="169">
        <v>271241379</v>
      </c>
      <c r="H315" s="28">
        <f t="shared" ref="H315" si="575">IFERROR(G315/G322,"-")</f>
        <v>0.102058921680513</v>
      </c>
      <c r="I315" s="80">
        <v>3454</v>
      </c>
      <c r="J315" s="28">
        <f t="shared" ref="J315" si="576">IFERROR(I315/D312,"-")</f>
        <v>0.23242042931162102</v>
      </c>
      <c r="K315" s="65">
        <f t="shared" si="473"/>
        <v>78529.640706427337</v>
      </c>
      <c r="L315" s="43"/>
      <c r="M315" s="43"/>
    </row>
    <row r="316" spans="2:13">
      <c r="B316" s="200"/>
      <c r="C316" s="200"/>
      <c r="D316" s="203"/>
      <c r="E316" s="15" t="s">
        <v>83</v>
      </c>
      <c r="F316" s="17" t="s">
        <v>84</v>
      </c>
      <c r="G316" s="169">
        <v>27624366</v>
      </c>
      <c r="H316" s="28">
        <f t="shared" ref="H316" si="577">IFERROR(G316/G322,"-")</f>
        <v>1.0394111018244846E-2</v>
      </c>
      <c r="I316" s="80">
        <v>41</v>
      </c>
      <c r="J316" s="28">
        <f t="shared" ref="J316" si="578">IFERROR(I316/D312,"-")</f>
        <v>2.7588991319561266E-3</v>
      </c>
      <c r="K316" s="65">
        <f t="shared" si="473"/>
        <v>673765.02439024393</v>
      </c>
      <c r="L316" s="43"/>
      <c r="M316" s="43"/>
    </row>
    <row r="317" spans="2:13">
      <c r="B317" s="200"/>
      <c r="C317" s="200"/>
      <c r="D317" s="203"/>
      <c r="E317" s="15" t="s">
        <v>85</v>
      </c>
      <c r="F317" s="17" t="s">
        <v>86</v>
      </c>
      <c r="G317" s="169">
        <v>116719431</v>
      </c>
      <c r="H317" s="28">
        <f t="shared" ref="H317" si="579">IFERROR(G317/G322,"-")</f>
        <v>4.3917559005711447E-2</v>
      </c>
      <c r="I317" s="80">
        <v>532</v>
      </c>
      <c r="J317" s="28">
        <f t="shared" ref="J317" si="580">IFERROR(I317/D312,"-")</f>
        <v>3.5798398492699009E-2</v>
      </c>
      <c r="K317" s="65">
        <f t="shared" si="473"/>
        <v>219397.42669172931</v>
      </c>
      <c r="L317" s="43"/>
      <c r="M317" s="43"/>
    </row>
    <row r="318" spans="2:13">
      <c r="B318" s="200"/>
      <c r="C318" s="200"/>
      <c r="D318" s="203"/>
      <c r="E318" s="15" t="s">
        <v>87</v>
      </c>
      <c r="F318" s="17" t="s">
        <v>88</v>
      </c>
      <c r="G318" s="169">
        <v>449237983</v>
      </c>
      <c r="H318" s="28">
        <f t="shared" ref="H318" si="581">IFERROR(G318/G322,"-")</f>
        <v>0.16903300039227653</v>
      </c>
      <c r="I318" s="80">
        <v>2915</v>
      </c>
      <c r="J318" s="28">
        <f t="shared" ref="J318" si="582">IFERROR(I318/D312,"-")</f>
        <v>0.19615099925980756</v>
      </c>
      <c r="K318" s="65">
        <f t="shared" si="473"/>
        <v>154112.51560891938</v>
      </c>
      <c r="L318" s="43"/>
      <c r="M318" s="43"/>
    </row>
    <row r="319" spans="2:13">
      <c r="B319" s="200"/>
      <c r="C319" s="200"/>
      <c r="D319" s="203"/>
      <c r="E319" s="15" t="s">
        <v>89</v>
      </c>
      <c r="F319" s="17" t="s">
        <v>90</v>
      </c>
      <c r="G319" s="169">
        <v>341516</v>
      </c>
      <c r="H319" s="28">
        <f t="shared" ref="H319" si="583">IFERROR(G319/G322,"-")</f>
        <v>1.2850087558595577E-4</v>
      </c>
      <c r="I319" s="80">
        <v>43</v>
      </c>
      <c r="J319" s="28">
        <f t="shared" ref="J319" si="584">IFERROR(I319/D312,"-")</f>
        <v>2.8934795774174012E-3</v>
      </c>
      <c r="K319" s="65">
        <f t="shared" si="473"/>
        <v>7942.2325581395353</v>
      </c>
      <c r="L319" s="43"/>
      <c r="M319" s="43"/>
    </row>
    <row r="320" spans="2:13">
      <c r="B320" s="200"/>
      <c r="C320" s="200"/>
      <c r="D320" s="203"/>
      <c r="E320" s="15" t="s">
        <v>91</v>
      </c>
      <c r="F320" s="17" t="s">
        <v>92</v>
      </c>
      <c r="G320" s="169">
        <v>50524842</v>
      </c>
      <c r="H320" s="28">
        <f t="shared" ref="H320" si="585">IFERROR(G320/G322,"-")</f>
        <v>1.9010782615871798E-2</v>
      </c>
      <c r="I320" s="80">
        <v>1695</v>
      </c>
      <c r="J320" s="28">
        <f t="shared" ref="J320" si="586">IFERROR(I320/D312,"-")</f>
        <v>0.11405692752843012</v>
      </c>
      <c r="K320" s="65">
        <f t="shared" si="473"/>
        <v>29808.166371681415</v>
      </c>
      <c r="L320" s="43"/>
      <c r="M320" s="43"/>
    </row>
    <row r="321" spans="2:13">
      <c r="B321" s="200"/>
      <c r="C321" s="200"/>
      <c r="D321" s="203"/>
      <c r="E321" s="18" t="s">
        <v>93</v>
      </c>
      <c r="F321" s="19" t="s">
        <v>94</v>
      </c>
      <c r="G321" s="170">
        <v>628608489</v>
      </c>
      <c r="H321" s="29">
        <f t="shared" ref="H321" si="587">IFERROR(G321/G322,"-")</f>
        <v>0.23652403177966669</v>
      </c>
      <c r="I321" s="81">
        <v>1071</v>
      </c>
      <c r="J321" s="29">
        <f t="shared" ref="J321" si="588">IFERROR(I321/D312,"-")</f>
        <v>7.2067828544512477E-2</v>
      </c>
      <c r="K321" s="66">
        <f t="shared" si="473"/>
        <v>586936.03081232496</v>
      </c>
      <c r="L321" s="43"/>
      <c r="M321" s="43"/>
    </row>
    <row r="322" spans="2:13">
      <c r="B322" s="201"/>
      <c r="C322" s="201"/>
      <c r="D322" s="204"/>
      <c r="E322" s="20" t="s">
        <v>131</v>
      </c>
      <c r="F322" s="21"/>
      <c r="G322" s="77">
        <f>SUM(G312:G321)</f>
        <v>2657693953</v>
      </c>
      <c r="H322" s="30" t="s">
        <v>160</v>
      </c>
      <c r="I322" s="82">
        <v>11860</v>
      </c>
      <c r="J322" s="30">
        <f t="shared" ref="J322" si="589">IFERROR(I322/D312,"-")</f>
        <v>0.79806204158535765</v>
      </c>
      <c r="K322" s="67">
        <f t="shared" si="473"/>
        <v>224088.86618887016</v>
      </c>
      <c r="L322" s="43"/>
      <c r="M322" s="43"/>
    </row>
    <row r="323" spans="2:13">
      <c r="B323" s="199">
        <v>30</v>
      </c>
      <c r="C323" s="199" t="s">
        <v>39</v>
      </c>
      <c r="D323" s="202">
        <f>VLOOKUP(C323,市区町村別_生活習慣病の状況!$C$5:$D$78,2,FALSE)</f>
        <v>20112</v>
      </c>
      <c r="E323" s="13" t="s">
        <v>75</v>
      </c>
      <c r="F323" s="14" t="s">
        <v>76</v>
      </c>
      <c r="G323" s="167">
        <v>517601266</v>
      </c>
      <c r="H323" s="27">
        <f t="shared" ref="H323" si="590">IFERROR(G323/G333,"-")</f>
        <v>0.14807685902901879</v>
      </c>
      <c r="I323" s="168">
        <v>9268</v>
      </c>
      <c r="J323" s="27">
        <f t="shared" ref="J323" si="591">IFERROR(I323/D323,"-")</f>
        <v>0.46081941129673826</v>
      </c>
      <c r="K323" s="64">
        <f t="shared" si="473"/>
        <v>55848.216012084595</v>
      </c>
      <c r="L323" s="43"/>
      <c r="M323" s="43"/>
    </row>
    <row r="324" spans="2:13">
      <c r="B324" s="200"/>
      <c r="C324" s="200"/>
      <c r="D324" s="203"/>
      <c r="E324" s="15" t="s">
        <v>77</v>
      </c>
      <c r="F324" s="16" t="s">
        <v>78</v>
      </c>
      <c r="G324" s="169">
        <v>318653591</v>
      </c>
      <c r="H324" s="28">
        <f t="shared" ref="H324" si="592">IFERROR(G324/G333,"-")</f>
        <v>9.116133590291027E-2</v>
      </c>
      <c r="I324" s="80">
        <v>7722</v>
      </c>
      <c r="J324" s="28">
        <f t="shared" ref="J324" si="593">IFERROR(I324/D323,"-")</f>
        <v>0.38394988066825775</v>
      </c>
      <c r="K324" s="65">
        <f t="shared" si="473"/>
        <v>41265.681300181299</v>
      </c>
      <c r="L324" s="43"/>
      <c r="M324" s="43"/>
    </row>
    <row r="325" spans="2:13">
      <c r="B325" s="200"/>
      <c r="C325" s="200"/>
      <c r="D325" s="203"/>
      <c r="E325" s="15" t="s">
        <v>79</v>
      </c>
      <c r="F325" s="17" t="s">
        <v>80</v>
      </c>
      <c r="G325" s="169">
        <v>613117477</v>
      </c>
      <c r="H325" s="28">
        <f t="shared" ref="H325" si="594">IFERROR(G325/G333,"-")</f>
        <v>0.17540241141905683</v>
      </c>
      <c r="I325" s="80">
        <v>12527</v>
      </c>
      <c r="J325" s="28">
        <f t="shared" ref="J325" si="595">IFERROR(I325/D323,"-")</f>
        <v>0.62286197295147172</v>
      </c>
      <c r="K325" s="65">
        <f t="shared" ref="K325:K388" si="596">IFERROR(G325/I325,"-")</f>
        <v>48943.679811606926</v>
      </c>
      <c r="L325" s="43"/>
      <c r="M325" s="43"/>
    </row>
    <row r="326" spans="2:13">
      <c r="B326" s="200"/>
      <c r="C326" s="200"/>
      <c r="D326" s="203"/>
      <c r="E326" s="15" t="s">
        <v>81</v>
      </c>
      <c r="F326" s="17" t="s">
        <v>82</v>
      </c>
      <c r="G326" s="169">
        <v>360506975</v>
      </c>
      <c r="H326" s="28">
        <f t="shared" ref="H326" si="597">IFERROR(G326/G333,"-")</f>
        <v>0.10313487238660078</v>
      </c>
      <c r="I326" s="80">
        <v>5179</v>
      </c>
      <c r="J326" s="28">
        <f t="shared" ref="J326" si="598">IFERROR(I326/D323,"-")</f>
        <v>0.25750795544948291</v>
      </c>
      <c r="K326" s="65">
        <f t="shared" si="596"/>
        <v>69609.379223788375</v>
      </c>
      <c r="L326" s="43"/>
      <c r="M326" s="43"/>
    </row>
    <row r="327" spans="2:13">
      <c r="B327" s="200"/>
      <c r="C327" s="200"/>
      <c r="D327" s="203"/>
      <c r="E327" s="15" t="s">
        <v>83</v>
      </c>
      <c r="F327" s="17" t="s">
        <v>84</v>
      </c>
      <c r="G327" s="169">
        <v>50108786</v>
      </c>
      <c r="H327" s="28">
        <f t="shared" ref="H327" si="599">IFERROR(G327/G333,"-")</f>
        <v>1.4335265634062941E-2</v>
      </c>
      <c r="I327" s="80">
        <v>94</v>
      </c>
      <c r="J327" s="28">
        <f t="shared" ref="J327" si="600">IFERROR(I327/D323,"-")</f>
        <v>4.6738265712012728E-3</v>
      </c>
      <c r="K327" s="65">
        <f t="shared" si="596"/>
        <v>533072.19148936169</v>
      </c>
      <c r="L327" s="43"/>
      <c r="M327" s="43"/>
    </row>
    <row r="328" spans="2:13">
      <c r="B328" s="200"/>
      <c r="C328" s="200"/>
      <c r="D328" s="203"/>
      <c r="E328" s="15" t="s">
        <v>85</v>
      </c>
      <c r="F328" s="17" t="s">
        <v>86</v>
      </c>
      <c r="G328" s="169">
        <v>173604620</v>
      </c>
      <c r="H328" s="28">
        <f t="shared" ref="H328" si="601">IFERROR(G328/G333,"-")</f>
        <v>4.966530905379659E-2</v>
      </c>
      <c r="I328" s="80">
        <v>896</v>
      </c>
      <c r="J328" s="28">
        <f t="shared" ref="J328" si="602">IFERROR(I328/D323,"-")</f>
        <v>4.455051710421639E-2</v>
      </c>
      <c r="K328" s="65">
        <f t="shared" si="596"/>
        <v>193755.15625</v>
      </c>
      <c r="L328" s="43"/>
      <c r="M328" s="43"/>
    </row>
    <row r="329" spans="2:13">
      <c r="B329" s="200"/>
      <c r="C329" s="200"/>
      <c r="D329" s="203"/>
      <c r="E329" s="15" t="s">
        <v>87</v>
      </c>
      <c r="F329" s="17" t="s">
        <v>88</v>
      </c>
      <c r="G329" s="169">
        <v>693917538</v>
      </c>
      <c r="H329" s="28">
        <f t="shared" ref="H329" si="603">IFERROR(G329/G333,"-")</f>
        <v>0.19851792528689408</v>
      </c>
      <c r="I329" s="80">
        <v>4040</v>
      </c>
      <c r="J329" s="28">
        <f t="shared" ref="J329" si="604">IFERROR(I329/D323,"-")</f>
        <v>0.20087509944311854</v>
      </c>
      <c r="K329" s="65">
        <f t="shared" si="596"/>
        <v>171761.76683168317</v>
      </c>
      <c r="L329" s="43"/>
      <c r="M329" s="43"/>
    </row>
    <row r="330" spans="2:13">
      <c r="B330" s="200"/>
      <c r="C330" s="200"/>
      <c r="D330" s="203"/>
      <c r="E330" s="15" t="s">
        <v>89</v>
      </c>
      <c r="F330" s="17" t="s">
        <v>90</v>
      </c>
      <c r="G330" s="169">
        <v>2069982</v>
      </c>
      <c r="H330" s="28">
        <f t="shared" ref="H330" si="605">IFERROR(G330/G333,"-")</f>
        <v>5.9218640475003467E-4</v>
      </c>
      <c r="I330" s="80">
        <v>249</v>
      </c>
      <c r="J330" s="28">
        <f t="shared" ref="J330" si="606">IFERROR(I330/D323,"-")</f>
        <v>1.2380668257756564E-2</v>
      </c>
      <c r="K330" s="65">
        <f t="shared" si="596"/>
        <v>8313.1807228915659</v>
      </c>
      <c r="L330" s="43"/>
      <c r="M330" s="43"/>
    </row>
    <row r="331" spans="2:13">
      <c r="B331" s="200"/>
      <c r="C331" s="200"/>
      <c r="D331" s="203"/>
      <c r="E331" s="15" t="s">
        <v>91</v>
      </c>
      <c r="F331" s="17" t="s">
        <v>92</v>
      </c>
      <c r="G331" s="169">
        <v>64324284</v>
      </c>
      <c r="H331" s="28">
        <f t="shared" ref="H331" si="607">IFERROR(G331/G333,"-")</f>
        <v>1.8402076192005623E-2</v>
      </c>
      <c r="I331" s="80">
        <v>2844</v>
      </c>
      <c r="J331" s="28">
        <f t="shared" ref="J331" si="608">IFERROR(I331/D323,"-")</f>
        <v>0.14140811455847255</v>
      </c>
      <c r="K331" s="65">
        <f t="shared" si="596"/>
        <v>22617.540084388187</v>
      </c>
      <c r="L331" s="43"/>
      <c r="M331" s="43"/>
    </row>
    <row r="332" spans="2:13">
      <c r="B332" s="200"/>
      <c r="C332" s="200"/>
      <c r="D332" s="203"/>
      <c r="E332" s="18" t="s">
        <v>93</v>
      </c>
      <c r="F332" s="19" t="s">
        <v>94</v>
      </c>
      <c r="G332" s="170">
        <v>701586062</v>
      </c>
      <c r="H332" s="29">
        <f t="shared" ref="H332" si="609">IFERROR(G332/G333,"-")</f>
        <v>0.20071175869090405</v>
      </c>
      <c r="I332" s="81">
        <v>1528</v>
      </c>
      <c r="J332" s="29">
        <f t="shared" ref="J332" si="610">IFERROR(I332/D323,"-")</f>
        <v>7.5974542561654729E-2</v>
      </c>
      <c r="K332" s="66">
        <f t="shared" si="596"/>
        <v>459153.18193717278</v>
      </c>
      <c r="L332" s="43"/>
      <c r="M332" s="43"/>
    </row>
    <row r="333" spans="2:13">
      <c r="B333" s="201"/>
      <c r="C333" s="201"/>
      <c r="D333" s="204"/>
      <c r="E333" s="20" t="s">
        <v>131</v>
      </c>
      <c r="F333" s="21"/>
      <c r="G333" s="77">
        <f>SUM(G323:G332)</f>
        <v>3495490581</v>
      </c>
      <c r="H333" s="30" t="s">
        <v>160</v>
      </c>
      <c r="I333" s="82">
        <v>16037</v>
      </c>
      <c r="J333" s="30">
        <f t="shared" ref="J333" si="611">IFERROR(I333/D323,"-")</f>
        <v>0.79738464598249803</v>
      </c>
      <c r="K333" s="67">
        <f t="shared" si="596"/>
        <v>217964.11928664963</v>
      </c>
      <c r="L333" s="43"/>
      <c r="M333" s="43"/>
    </row>
    <row r="334" spans="2:13">
      <c r="B334" s="199">
        <v>31</v>
      </c>
      <c r="C334" s="199" t="s">
        <v>40</v>
      </c>
      <c r="D334" s="202">
        <f>VLOOKUP(C334,市区町村別_生活習慣病の状況!$C$5:$D$78,2,FALSE)</f>
        <v>25718</v>
      </c>
      <c r="E334" s="13" t="s">
        <v>75</v>
      </c>
      <c r="F334" s="14" t="s">
        <v>76</v>
      </c>
      <c r="G334" s="167">
        <v>662477839</v>
      </c>
      <c r="H334" s="27">
        <f t="shared" ref="H334" si="612">IFERROR(G334/G344,"-")</f>
        <v>0.14634215158653546</v>
      </c>
      <c r="I334" s="168">
        <v>11886</v>
      </c>
      <c r="J334" s="27">
        <f t="shared" ref="J334" si="613">IFERROR(I334/D334,"-")</f>
        <v>0.46216657593903104</v>
      </c>
      <c r="K334" s="64">
        <f t="shared" si="596"/>
        <v>55735.97837792361</v>
      </c>
      <c r="L334" s="43"/>
      <c r="M334" s="43"/>
    </row>
    <row r="335" spans="2:13">
      <c r="B335" s="200"/>
      <c r="C335" s="200"/>
      <c r="D335" s="203"/>
      <c r="E335" s="15" t="s">
        <v>77</v>
      </c>
      <c r="F335" s="16" t="s">
        <v>78</v>
      </c>
      <c r="G335" s="169">
        <v>420670016</v>
      </c>
      <c r="H335" s="28">
        <f t="shared" ref="H335" si="614">IFERROR(G335/G344,"-")</f>
        <v>9.2926512594457208E-2</v>
      </c>
      <c r="I335" s="80">
        <v>10279</v>
      </c>
      <c r="J335" s="28">
        <f t="shared" ref="J335" si="615">IFERROR(I335/D334,"-")</f>
        <v>0.39968115716618713</v>
      </c>
      <c r="K335" s="65">
        <f t="shared" si="596"/>
        <v>40925.188831598403</v>
      </c>
      <c r="L335" s="43"/>
      <c r="M335" s="43"/>
    </row>
    <row r="336" spans="2:13">
      <c r="B336" s="200"/>
      <c r="C336" s="200"/>
      <c r="D336" s="203"/>
      <c r="E336" s="15" t="s">
        <v>79</v>
      </c>
      <c r="F336" s="17" t="s">
        <v>80</v>
      </c>
      <c r="G336" s="169">
        <v>697261767</v>
      </c>
      <c r="H336" s="28">
        <f t="shared" ref="H336" si="616">IFERROR(G336/G344,"-")</f>
        <v>0.15402596312630704</v>
      </c>
      <c r="I336" s="80">
        <v>15221</v>
      </c>
      <c r="J336" s="28">
        <f t="shared" ref="J336" si="617">IFERROR(I336/D334,"-")</f>
        <v>0.59184228944707984</v>
      </c>
      <c r="K336" s="65">
        <f t="shared" si="596"/>
        <v>45809.195650745678</v>
      </c>
      <c r="L336" s="43"/>
      <c r="M336" s="43"/>
    </row>
    <row r="337" spans="2:13">
      <c r="B337" s="200"/>
      <c r="C337" s="200"/>
      <c r="D337" s="203"/>
      <c r="E337" s="15" t="s">
        <v>81</v>
      </c>
      <c r="F337" s="17" t="s">
        <v>82</v>
      </c>
      <c r="G337" s="169">
        <v>475576328</v>
      </c>
      <c r="H337" s="28">
        <f t="shared" ref="H337" si="618">IFERROR(G337/G344,"-")</f>
        <v>0.10505538296677107</v>
      </c>
      <c r="I337" s="80">
        <v>6373</v>
      </c>
      <c r="J337" s="28">
        <f t="shared" ref="J337" si="619">IFERROR(I337/D334,"-")</f>
        <v>0.24780309510848433</v>
      </c>
      <c r="K337" s="65">
        <f t="shared" si="596"/>
        <v>74623.619645378945</v>
      </c>
      <c r="L337" s="43"/>
      <c r="M337" s="43"/>
    </row>
    <row r="338" spans="2:13">
      <c r="B338" s="200"/>
      <c r="C338" s="200"/>
      <c r="D338" s="203"/>
      <c r="E338" s="15" t="s">
        <v>83</v>
      </c>
      <c r="F338" s="17" t="s">
        <v>84</v>
      </c>
      <c r="G338" s="169">
        <v>43083377</v>
      </c>
      <c r="H338" s="28">
        <f t="shared" ref="H338" si="620">IFERROR(G338/G344,"-")</f>
        <v>9.5171698079908988E-3</v>
      </c>
      <c r="I338" s="80">
        <v>79</v>
      </c>
      <c r="J338" s="28">
        <f t="shared" ref="J338" si="621">IFERROR(I338/D334,"-")</f>
        <v>3.0717785208803174E-3</v>
      </c>
      <c r="K338" s="65">
        <f t="shared" si="596"/>
        <v>545359.20253164554</v>
      </c>
      <c r="L338" s="43"/>
      <c r="M338" s="43"/>
    </row>
    <row r="339" spans="2:13">
      <c r="B339" s="200"/>
      <c r="C339" s="200"/>
      <c r="D339" s="203"/>
      <c r="E339" s="15" t="s">
        <v>85</v>
      </c>
      <c r="F339" s="17" t="s">
        <v>86</v>
      </c>
      <c r="G339" s="169">
        <v>202751451</v>
      </c>
      <c r="H339" s="28">
        <f t="shared" ref="H339" si="622">IFERROR(G339/G344,"-")</f>
        <v>4.4788039433017193E-2</v>
      </c>
      <c r="I339" s="80">
        <v>750</v>
      </c>
      <c r="J339" s="28">
        <f t="shared" ref="J339" si="623">IFERROR(I339/D334,"-")</f>
        <v>2.916245431215491E-2</v>
      </c>
      <c r="K339" s="65">
        <f t="shared" si="596"/>
        <v>270335.26799999998</v>
      </c>
      <c r="L339" s="43"/>
      <c r="M339" s="43"/>
    </row>
    <row r="340" spans="2:13">
      <c r="B340" s="200"/>
      <c r="C340" s="200"/>
      <c r="D340" s="203"/>
      <c r="E340" s="15" t="s">
        <v>87</v>
      </c>
      <c r="F340" s="17" t="s">
        <v>88</v>
      </c>
      <c r="G340" s="169">
        <v>806751314</v>
      </c>
      <c r="H340" s="28">
        <f t="shared" ref="H340" si="624">IFERROR(G340/G344,"-")</f>
        <v>0.17821233577297771</v>
      </c>
      <c r="I340" s="80">
        <v>5052</v>
      </c>
      <c r="J340" s="28">
        <f t="shared" ref="J340" si="625">IFERROR(I340/D334,"-")</f>
        <v>0.19643829224667547</v>
      </c>
      <c r="K340" s="65">
        <f t="shared" si="596"/>
        <v>159689.49208234364</v>
      </c>
      <c r="L340" s="43"/>
      <c r="M340" s="43"/>
    </row>
    <row r="341" spans="2:13">
      <c r="B341" s="200"/>
      <c r="C341" s="200"/>
      <c r="D341" s="203"/>
      <c r="E341" s="15" t="s">
        <v>89</v>
      </c>
      <c r="F341" s="17" t="s">
        <v>90</v>
      </c>
      <c r="G341" s="169">
        <v>477895</v>
      </c>
      <c r="H341" s="28">
        <f t="shared" ref="H341" si="626">IFERROR(G341/G344,"-")</f>
        <v>1.0556758040090057E-4</v>
      </c>
      <c r="I341" s="80">
        <v>75</v>
      </c>
      <c r="J341" s="28">
        <f t="shared" ref="J341" si="627">IFERROR(I341/D334,"-")</f>
        <v>2.9162454312154913E-3</v>
      </c>
      <c r="K341" s="65">
        <f t="shared" si="596"/>
        <v>6371.9333333333334</v>
      </c>
      <c r="L341" s="43"/>
      <c r="M341" s="43"/>
    </row>
    <row r="342" spans="2:13">
      <c r="B342" s="200"/>
      <c r="C342" s="200"/>
      <c r="D342" s="203"/>
      <c r="E342" s="15" t="s">
        <v>91</v>
      </c>
      <c r="F342" s="17" t="s">
        <v>92</v>
      </c>
      <c r="G342" s="169">
        <v>142888395</v>
      </c>
      <c r="H342" s="28">
        <f t="shared" ref="H342" si="628">IFERROR(G342/G344,"-")</f>
        <v>3.1564218348210674E-2</v>
      </c>
      <c r="I342" s="80">
        <v>3268</v>
      </c>
      <c r="J342" s="28">
        <f t="shared" ref="J342" si="629">IFERROR(I342/D334,"-")</f>
        <v>0.12707053425616299</v>
      </c>
      <c r="K342" s="65">
        <f t="shared" si="596"/>
        <v>43723.499082007344</v>
      </c>
      <c r="L342" s="43"/>
      <c r="M342" s="43"/>
    </row>
    <row r="343" spans="2:13">
      <c r="B343" s="200"/>
      <c r="C343" s="200"/>
      <c r="D343" s="203"/>
      <c r="E343" s="18" t="s">
        <v>93</v>
      </c>
      <c r="F343" s="19" t="s">
        <v>94</v>
      </c>
      <c r="G343" s="170">
        <v>1074972230</v>
      </c>
      <c r="H343" s="29">
        <f t="shared" ref="H343" si="630">IFERROR(G343/G344,"-")</f>
        <v>0.23746265878333186</v>
      </c>
      <c r="I343" s="81">
        <v>1862</v>
      </c>
      <c r="J343" s="29">
        <f t="shared" ref="J343" si="631">IFERROR(I343/D334,"-")</f>
        <v>7.2400653238976598E-2</v>
      </c>
      <c r="K343" s="66">
        <f t="shared" si="596"/>
        <v>577321.28356605803</v>
      </c>
      <c r="L343" s="43"/>
      <c r="M343" s="43"/>
    </row>
    <row r="344" spans="2:13">
      <c r="B344" s="201"/>
      <c r="C344" s="201"/>
      <c r="D344" s="204"/>
      <c r="E344" s="20" t="s">
        <v>131</v>
      </c>
      <c r="F344" s="21"/>
      <c r="G344" s="77">
        <f>SUM(G334:G343)</f>
        <v>4526910612</v>
      </c>
      <c r="H344" s="30" t="s">
        <v>160</v>
      </c>
      <c r="I344" s="82">
        <v>20067</v>
      </c>
      <c r="J344" s="30">
        <f t="shared" ref="J344" si="632">IFERROR(I344/D334,"-")</f>
        <v>0.78027062757601684</v>
      </c>
      <c r="K344" s="67">
        <f t="shared" si="596"/>
        <v>225589.80475407385</v>
      </c>
      <c r="L344" s="43"/>
      <c r="M344" s="43"/>
    </row>
    <row r="345" spans="2:13">
      <c r="B345" s="199">
        <v>32</v>
      </c>
      <c r="C345" s="199" t="s">
        <v>41</v>
      </c>
      <c r="D345" s="202">
        <f>VLOOKUP(C345,市区町村別_生活習慣病の状況!$C$5:$D$78,2,FALSE)</f>
        <v>22357</v>
      </c>
      <c r="E345" s="13" t="s">
        <v>75</v>
      </c>
      <c r="F345" s="14" t="s">
        <v>76</v>
      </c>
      <c r="G345" s="167">
        <v>558786816</v>
      </c>
      <c r="H345" s="27">
        <f t="shared" ref="H345" si="633">IFERROR(G345/G355,"-")</f>
        <v>0.13994512314208801</v>
      </c>
      <c r="I345" s="168">
        <v>10170</v>
      </c>
      <c r="J345" s="27">
        <f t="shared" ref="J345" si="634">IFERROR(I345/D345,"-")</f>
        <v>0.45489108556604196</v>
      </c>
      <c r="K345" s="64">
        <f t="shared" si="596"/>
        <v>54944.623008849558</v>
      </c>
      <c r="L345" s="43"/>
      <c r="M345" s="43"/>
    </row>
    <row r="346" spans="2:13">
      <c r="B346" s="200"/>
      <c r="C346" s="200"/>
      <c r="D346" s="203"/>
      <c r="E346" s="15" t="s">
        <v>77</v>
      </c>
      <c r="F346" s="16" t="s">
        <v>78</v>
      </c>
      <c r="G346" s="169">
        <v>362750196</v>
      </c>
      <c r="H346" s="28">
        <f t="shared" ref="H346" si="635">IFERROR(G346/G355,"-")</f>
        <v>9.0848816391968276E-2</v>
      </c>
      <c r="I346" s="80">
        <v>8718</v>
      </c>
      <c r="J346" s="28">
        <f t="shared" ref="J346" si="636">IFERROR(I346/D345,"-")</f>
        <v>0.38994498367401709</v>
      </c>
      <c r="K346" s="65">
        <f t="shared" si="596"/>
        <v>41609.336545079146</v>
      </c>
      <c r="L346" s="43"/>
      <c r="M346" s="43"/>
    </row>
    <row r="347" spans="2:13">
      <c r="B347" s="200"/>
      <c r="C347" s="200"/>
      <c r="D347" s="203"/>
      <c r="E347" s="15" t="s">
        <v>79</v>
      </c>
      <c r="F347" s="17" t="s">
        <v>80</v>
      </c>
      <c r="G347" s="169">
        <v>699276248</v>
      </c>
      <c r="H347" s="28">
        <f t="shared" ref="H347" si="637">IFERROR(G347/G355,"-")</f>
        <v>0.1751299383496859</v>
      </c>
      <c r="I347" s="80">
        <v>13608</v>
      </c>
      <c r="J347" s="28">
        <f t="shared" ref="J347" si="638">IFERROR(I347/D345,"-")</f>
        <v>0.6086684259963322</v>
      </c>
      <c r="K347" s="65">
        <f t="shared" si="596"/>
        <v>51387.143445032336</v>
      </c>
      <c r="L347" s="43"/>
      <c r="M347" s="43"/>
    </row>
    <row r="348" spans="2:13">
      <c r="B348" s="200"/>
      <c r="C348" s="200"/>
      <c r="D348" s="203"/>
      <c r="E348" s="15" t="s">
        <v>81</v>
      </c>
      <c r="F348" s="17" t="s">
        <v>82</v>
      </c>
      <c r="G348" s="169">
        <v>373761059</v>
      </c>
      <c r="H348" s="28">
        <f t="shared" ref="H348" si="639">IFERROR(G348/G355,"-")</f>
        <v>9.3606427227288458E-2</v>
      </c>
      <c r="I348" s="80">
        <v>5248</v>
      </c>
      <c r="J348" s="28">
        <f t="shared" ref="J348" si="640">IFERROR(I348/D345,"-")</f>
        <v>0.23473632419376481</v>
      </c>
      <c r="K348" s="65">
        <f t="shared" si="596"/>
        <v>71219.713986280491</v>
      </c>
      <c r="L348" s="43"/>
      <c r="M348" s="43"/>
    </row>
    <row r="349" spans="2:13">
      <c r="B349" s="200"/>
      <c r="C349" s="200"/>
      <c r="D349" s="203"/>
      <c r="E349" s="15" t="s">
        <v>83</v>
      </c>
      <c r="F349" s="17" t="s">
        <v>84</v>
      </c>
      <c r="G349" s="169">
        <v>34085976</v>
      </c>
      <c r="H349" s="28">
        <f t="shared" ref="H349" si="641">IFERROR(G349/G355,"-")</f>
        <v>8.5366475588755774E-3</v>
      </c>
      <c r="I349" s="80">
        <v>84</v>
      </c>
      <c r="J349" s="28">
        <f t="shared" ref="J349" si="642">IFERROR(I349/D345,"-")</f>
        <v>3.7572125061501992E-3</v>
      </c>
      <c r="K349" s="65">
        <f t="shared" si="596"/>
        <v>405785.42857142858</v>
      </c>
      <c r="L349" s="43"/>
      <c r="M349" s="43"/>
    </row>
    <row r="350" spans="2:13">
      <c r="B350" s="200"/>
      <c r="C350" s="200"/>
      <c r="D350" s="203"/>
      <c r="E350" s="15" t="s">
        <v>85</v>
      </c>
      <c r="F350" s="17" t="s">
        <v>86</v>
      </c>
      <c r="G350" s="169">
        <v>191413198</v>
      </c>
      <c r="H350" s="28">
        <f t="shared" ref="H350" si="643">IFERROR(G350/G355,"-")</f>
        <v>4.7938395821298108E-2</v>
      </c>
      <c r="I350" s="80">
        <v>800</v>
      </c>
      <c r="J350" s="28">
        <f t="shared" ref="J350" si="644">IFERROR(I350/D345,"-")</f>
        <v>3.5782976249049511E-2</v>
      </c>
      <c r="K350" s="65">
        <f t="shared" si="596"/>
        <v>239266.4975</v>
      </c>
      <c r="L350" s="43"/>
      <c r="M350" s="43"/>
    </row>
    <row r="351" spans="2:13">
      <c r="B351" s="200"/>
      <c r="C351" s="200"/>
      <c r="D351" s="203"/>
      <c r="E351" s="15" t="s">
        <v>87</v>
      </c>
      <c r="F351" s="17" t="s">
        <v>88</v>
      </c>
      <c r="G351" s="169">
        <v>657425793</v>
      </c>
      <c r="H351" s="28">
        <f t="shared" ref="H351" si="645">IFERROR(G351/G355,"-")</f>
        <v>0.16464871919628446</v>
      </c>
      <c r="I351" s="80">
        <v>4276</v>
      </c>
      <c r="J351" s="28">
        <f t="shared" ref="J351" si="646">IFERROR(I351/D345,"-")</f>
        <v>0.19126000805116966</v>
      </c>
      <c r="K351" s="65">
        <f t="shared" si="596"/>
        <v>153747.84681945742</v>
      </c>
      <c r="L351" s="43"/>
      <c r="M351" s="43"/>
    </row>
    <row r="352" spans="2:13">
      <c r="B352" s="200"/>
      <c r="C352" s="200"/>
      <c r="D352" s="203"/>
      <c r="E352" s="15" t="s">
        <v>89</v>
      </c>
      <c r="F352" s="17" t="s">
        <v>90</v>
      </c>
      <c r="G352" s="169">
        <v>4182780</v>
      </c>
      <c r="H352" s="28">
        <f t="shared" ref="H352" si="647">IFERROR(G352/G355,"-")</f>
        <v>1.0475545331696998E-3</v>
      </c>
      <c r="I352" s="80">
        <v>169</v>
      </c>
      <c r="J352" s="28">
        <f t="shared" ref="J352" si="648">IFERROR(I352/D345,"-")</f>
        <v>7.5591537326117099E-3</v>
      </c>
      <c r="K352" s="65">
        <f t="shared" si="596"/>
        <v>24750.1775147929</v>
      </c>
      <c r="L352" s="43"/>
      <c r="M352" s="43"/>
    </row>
    <row r="353" spans="2:13">
      <c r="B353" s="200"/>
      <c r="C353" s="200"/>
      <c r="D353" s="203"/>
      <c r="E353" s="15" t="s">
        <v>91</v>
      </c>
      <c r="F353" s="17" t="s">
        <v>92</v>
      </c>
      <c r="G353" s="169">
        <v>58594147</v>
      </c>
      <c r="H353" s="28">
        <f t="shared" ref="H353" si="649">IFERROR(G353/G355,"-")</f>
        <v>1.4674585875198256E-2</v>
      </c>
      <c r="I353" s="80">
        <v>2197</v>
      </c>
      <c r="J353" s="28">
        <f t="shared" ref="J353" si="650">IFERROR(I353/D345,"-")</f>
        <v>9.8268998523952225E-2</v>
      </c>
      <c r="K353" s="65">
        <f t="shared" si="596"/>
        <v>26670.071461083295</v>
      </c>
      <c r="L353" s="43"/>
      <c r="M353" s="43"/>
    </row>
    <row r="354" spans="2:13">
      <c r="B354" s="200"/>
      <c r="C354" s="200"/>
      <c r="D354" s="203"/>
      <c r="E354" s="18" t="s">
        <v>93</v>
      </c>
      <c r="F354" s="19" t="s">
        <v>94</v>
      </c>
      <c r="G354" s="170">
        <v>1052623314</v>
      </c>
      <c r="H354" s="29">
        <f t="shared" ref="H354" si="651">IFERROR(G354/G355,"-")</f>
        <v>0.26362379190414326</v>
      </c>
      <c r="I354" s="81">
        <v>1969</v>
      </c>
      <c r="J354" s="29">
        <f t="shared" ref="J354" si="652">IFERROR(I354/D345,"-")</f>
        <v>8.8070850292973124E-2</v>
      </c>
      <c r="K354" s="66">
        <f t="shared" si="596"/>
        <v>534597.92483494163</v>
      </c>
      <c r="L354" s="43"/>
      <c r="M354" s="43"/>
    </row>
    <row r="355" spans="2:13">
      <c r="B355" s="201"/>
      <c r="C355" s="201"/>
      <c r="D355" s="204"/>
      <c r="E355" s="20" t="s">
        <v>131</v>
      </c>
      <c r="F355" s="21"/>
      <c r="G355" s="77">
        <f>SUM(G345:G354)</f>
        <v>3992899527</v>
      </c>
      <c r="H355" s="30" t="s">
        <v>160</v>
      </c>
      <c r="I355" s="82">
        <v>17701</v>
      </c>
      <c r="J355" s="30">
        <f t="shared" ref="J355" si="653">IFERROR(I355/D345,"-")</f>
        <v>0.7917430782305318</v>
      </c>
      <c r="K355" s="67">
        <f t="shared" si="596"/>
        <v>225574.79955934692</v>
      </c>
      <c r="L355" s="43"/>
      <c r="M355" s="43"/>
    </row>
    <row r="356" spans="2:13">
      <c r="B356" s="199">
        <v>33</v>
      </c>
      <c r="C356" s="199" t="s">
        <v>42</v>
      </c>
      <c r="D356" s="202">
        <f>VLOOKUP(C356,市区町村別_生活習慣病の状況!$C$5:$D$78,2,FALSE)</f>
        <v>6212</v>
      </c>
      <c r="E356" s="13" t="s">
        <v>75</v>
      </c>
      <c r="F356" s="14" t="s">
        <v>76</v>
      </c>
      <c r="G356" s="167">
        <v>189479606</v>
      </c>
      <c r="H356" s="27">
        <f t="shared" ref="H356" si="654">IFERROR(G356/G366,"-")</f>
        <v>0.15173307681752193</v>
      </c>
      <c r="I356" s="168">
        <v>2849</v>
      </c>
      <c r="J356" s="27">
        <f t="shared" ref="J356" si="655">IFERROR(I356/D356,"-")</f>
        <v>0.45862846104314231</v>
      </c>
      <c r="K356" s="64">
        <f t="shared" si="596"/>
        <v>66507.408213408213</v>
      </c>
      <c r="L356" s="43"/>
      <c r="M356" s="43"/>
    </row>
    <row r="357" spans="2:13">
      <c r="B357" s="200"/>
      <c r="C357" s="200"/>
      <c r="D357" s="203"/>
      <c r="E357" s="15" t="s">
        <v>77</v>
      </c>
      <c r="F357" s="16" t="s">
        <v>78</v>
      </c>
      <c r="G357" s="169">
        <v>107616716</v>
      </c>
      <c r="H357" s="28">
        <f t="shared" ref="H357" si="656">IFERROR(G357/G366,"-")</f>
        <v>8.6178221394852594E-2</v>
      </c>
      <c r="I357" s="80">
        <v>2502</v>
      </c>
      <c r="J357" s="28">
        <f t="shared" ref="J357" si="657">IFERROR(I357/D356,"-")</f>
        <v>0.40276883451384415</v>
      </c>
      <c r="K357" s="65">
        <f t="shared" si="596"/>
        <v>43012.276578737008</v>
      </c>
      <c r="L357" s="43"/>
      <c r="M357" s="43"/>
    </row>
    <row r="358" spans="2:13">
      <c r="B358" s="200"/>
      <c r="C358" s="200"/>
      <c r="D358" s="203"/>
      <c r="E358" s="15" t="s">
        <v>79</v>
      </c>
      <c r="F358" s="17" t="s">
        <v>80</v>
      </c>
      <c r="G358" s="169">
        <v>209157392</v>
      </c>
      <c r="H358" s="28">
        <f t="shared" ref="H358" si="658">IFERROR(G358/G366,"-")</f>
        <v>0.1674908202378706</v>
      </c>
      <c r="I358" s="80">
        <v>4008</v>
      </c>
      <c r="J358" s="28">
        <f t="shared" ref="J358" si="659">IFERROR(I358/D356,"-")</f>
        <v>0.64520283322601413</v>
      </c>
      <c r="K358" s="65">
        <f t="shared" si="596"/>
        <v>52184.978043912175</v>
      </c>
      <c r="L358" s="43"/>
      <c r="M358" s="43"/>
    </row>
    <row r="359" spans="2:13">
      <c r="B359" s="200"/>
      <c r="C359" s="200"/>
      <c r="D359" s="203"/>
      <c r="E359" s="15" t="s">
        <v>81</v>
      </c>
      <c r="F359" s="17" t="s">
        <v>82</v>
      </c>
      <c r="G359" s="169">
        <v>137761014</v>
      </c>
      <c r="H359" s="28">
        <f t="shared" ref="H359" si="660">IFERROR(G359/G366,"-")</f>
        <v>0.11031742656105012</v>
      </c>
      <c r="I359" s="80">
        <v>1428</v>
      </c>
      <c r="J359" s="28">
        <f t="shared" ref="J359" si="661">IFERROR(I359/D356,"-")</f>
        <v>0.22987765614938829</v>
      </c>
      <c r="K359" s="65">
        <f t="shared" si="596"/>
        <v>96471.298319327732</v>
      </c>
      <c r="L359" s="43"/>
      <c r="M359" s="43"/>
    </row>
    <row r="360" spans="2:13">
      <c r="B360" s="200"/>
      <c r="C360" s="200"/>
      <c r="D360" s="203"/>
      <c r="E360" s="15" t="s">
        <v>83</v>
      </c>
      <c r="F360" s="17" t="s">
        <v>84</v>
      </c>
      <c r="G360" s="169">
        <v>13893900</v>
      </c>
      <c r="H360" s="28">
        <f t="shared" ref="H360" si="662">IFERROR(G360/G366,"-")</f>
        <v>1.112607441243554E-2</v>
      </c>
      <c r="I360" s="80">
        <v>28</v>
      </c>
      <c r="J360" s="28">
        <f t="shared" ref="J360" si="663">IFERROR(I360/D356,"-")</f>
        <v>4.5074050225370251E-3</v>
      </c>
      <c r="K360" s="65">
        <f t="shared" si="596"/>
        <v>496210.71428571426</v>
      </c>
      <c r="L360" s="43"/>
      <c r="M360" s="43"/>
    </row>
    <row r="361" spans="2:13">
      <c r="B361" s="200"/>
      <c r="C361" s="200"/>
      <c r="D361" s="203"/>
      <c r="E361" s="15" t="s">
        <v>85</v>
      </c>
      <c r="F361" s="17" t="s">
        <v>86</v>
      </c>
      <c r="G361" s="169">
        <v>52163580</v>
      </c>
      <c r="H361" s="28">
        <f t="shared" ref="H361" si="664">IFERROR(G361/G366,"-")</f>
        <v>4.1771991499797344E-2</v>
      </c>
      <c r="I361" s="80">
        <v>230</v>
      </c>
      <c r="J361" s="28">
        <f t="shared" ref="J361" si="665">IFERROR(I361/D356,"-")</f>
        <v>3.7025112685125566E-2</v>
      </c>
      <c r="K361" s="65">
        <f t="shared" si="596"/>
        <v>226798.17391304349</v>
      </c>
      <c r="L361" s="43"/>
      <c r="M361" s="43"/>
    </row>
    <row r="362" spans="2:13">
      <c r="B362" s="200"/>
      <c r="C362" s="200"/>
      <c r="D362" s="203"/>
      <c r="E362" s="15" t="s">
        <v>87</v>
      </c>
      <c r="F362" s="17" t="s">
        <v>88</v>
      </c>
      <c r="G362" s="169">
        <v>194773934</v>
      </c>
      <c r="H362" s="28">
        <f t="shared" ref="H362" si="666">IFERROR(G362/G366,"-")</f>
        <v>0.15597271344164049</v>
      </c>
      <c r="I362" s="80">
        <v>1286</v>
      </c>
      <c r="J362" s="28">
        <f t="shared" ref="J362" si="667">IFERROR(I362/D356,"-")</f>
        <v>0.20701867353509337</v>
      </c>
      <c r="K362" s="65">
        <f t="shared" si="596"/>
        <v>151457.18040435459</v>
      </c>
      <c r="L362" s="43"/>
      <c r="M362" s="43"/>
    </row>
    <row r="363" spans="2:13">
      <c r="B363" s="200"/>
      <c r="C363" s="200"/>
      <c r="D363" s="203"/>
      <c r="E363" s="15" t="s">
        <v>89</v>
      </c>
      <c r="F363" s="17" t="s">
        <v>90</v>
      </c>
      <c r="G363" s="169">
        <v>3833225</v>
      </c>
      <c r="H363" s="28">
        <f t="shared" ref="H363" si="668">IFERROR(G363/G366,"-")</f>
        <v>3.0696022419628923E-3</v>
      </c>
      <c r="I363" s="80">
        <v>23</v>
      </c>
      <c r="J363" s="28">
        <f t="shared" ref="J363" si="669">IFERROR(I363/D356,"-")</f>
        <v>3.7025112685125563E-3</v>
      </c>
      <c r="K363" s="65">
        <f t="shared" si="596"/>
        <v>166661.95652173914</v>
      </c>
      <c r="L363" s="43"/>
      <c r="M363" s="43"/>
    </row>
    <row r="364" spans="2:13">
      <c r="B364" s="200"/>
      <c r="C364" s="200"/>
      <c r="D364" s="203"/>
      <c r="E364" s="15" t="s">
        <v>91</v>
      </c>
      <c r="F364" s="17" t="s">
        <v>92</v>
      </c>
      <c r="G364" s="169">
        <v>16192221</v>
      </c>
      <c r="H364" s="28">
        <f t="shared" ref="H364" si="670">IFERROR(G364/G366,"-")</f>
        <v>1.2966543285082045E-2</v>
      </c>
      <c r="I364" s="80">
        <v>618</v>
      </c>
      <c r="J364" s="28">
        <f t="shared" ref="J364" si="671">IFERROR(I364/D356,"-")</f>
        <v>9.9484867997424342E-2</v>
      </c>
      <c r="K364" s="65">
        <f t="shared" si="596"/>
        <v>26201.004854368934</v>
      </c>
      <c r="L364" s="43"/>
      <c r="M364" s="43"/>
    </row>
    <row r="365" spans="2:13">
      <c r="B365" s="200"/>
      <c r="C365" s="200"/>
      <c r="D365" s="203"/>
      <c r="E365" s="18" t="s">
        <v>93</v>
      </c>
      <c r="F365" s="19" t="s">
        <v>94</v>
      </c>
      <c r="G365" s="170">
        <v>323897698</v>
      </c>
      <c r="H365" s="29">
        <f t="shared" ref="H365" si="672">IFERROR(G365/G366,"-")</f>
        <v>0.25937353010778647</v>
      </c>
      <c r="I365" s="81">
        <v>460</v>
      </c>
      <c r="J365" s="29">
        <f t="shared" ref="J365" si="673">IFERROR(I365/D356,"-")</f>
        <v>7.4050225370251133E-2</v>
      </c>
      <c r="K365" s="66">
        <f t="shared" si="596"/>
        <v>704125.43043478264</v>
      </c>
      <c r="L365" s="43"/>
      <c r="M365" s="43"/>
    </row>
    <row r="366" spans="2:13">
      <c r="B366" s="201"/>
      <c r="C366" s="201"/>
      <c r="D366" s="204"/>
      <c r="E366" s="20" t="s">
        <v>131</v>
      </c>
      <c r="F366" s="21"/>
      <c r="G366" s="77">
        <f>SUM(G356:G365)</f>
        <v>1248769286</v>
      </c>
      <c r="H366" s="30" t="s">
        <v>160</v>
      </c>
      <c r="I366" s="82">
        <v>5003</v>
      </c>
      <c r="J366" s="30">
        <f t="shared" ref="J366" si="674">IFERROR(I366/D356,"-")</f>
        <v>0.80537669027688341</v>
      </c>
      <c r="K366" s="67">
        <f t="shared" si="596"/>
        <v>249604.0947431541</v>
      </c>
      <c r="L366" s="43"/>
      <c r="M366" s="43"/>
    </row>
    <row r="367" spans="2:13">
      <c r="B367" s="199">
        <v>34</v>
      </c>
      <c r="C367" s="199" t="s">
        <v>44</v>
      </c>
      <c r="D367" s="202">
        <f>VLOOKUP(C367,市区町村別_生活習慣病の状況!$C$5:$D$78,2,FALSE)</f>
        <v>28882</v>
      </c>
      <c r="E367" s="13" t="s">
        <v>75</v>
      </c>
      <c r="F367" s="14" t="s">
        <v>76</v>
      </c>
      <c r="G367" s="167">
        <v>688192808</v>
      </c>
      <c r="H367" s="27">
        <f t="shared" ref="H367" si="675">IFERROR(G367/G377,"-")</f>
        <v>0.12526015611395738</v>
      </c>
      <c r="I367" s="168">
        <v>13607</v>
      </c>
      <c r="J367" s="27">
        <f t="shared" ref="J367" si="676">IFERROR(I367/D367,"-")</f>
        <v>0.47112388338757705</v>
      </c>
      <c r="K367" s="64">
        <f t="shared" si="596"/>
        <v>50576.380392445062</v>
      </c>
      <c r="L367" s="43"/>
      <c r="M367" s="43"/>
    </row>
    <row r="368" spans="2:13">
      <c r="B368" s="200"/>
      <c r="C368" s="200"/>
      <c r="D368" s="203"/>
      <c r="E368" s="15" t="s">
        <v>77</v>
      </c>
      <c r="F368" s="16" t="s">
        <v>78</v>
      </c>
      <c r="G368" s="169">
        <v>448453013</v>
      </c>
      <c r="H368" s="28">
        <f t="shared" ref="H368" si="677">IFERROR(G368/G377,"-")</f>
        <v>8.162435550787471E-2</v>
      </c>
      <c r="I368" s="80">
        <v>11542</v>
      </c>
      <c r="J368" s="28">
        <f t="shared" ref="J368" si="678">IFERROR(I368/D367,"-")</f>
        <v>0.39962606467696143</v>
      </c>
      <c r="K368" s="65">
        <f t="shared" si="596"/>
        <v>38854.012562814067</v>
      </c>
      <c r="L368" s="43"/>
      <c r="M368" s="43"/>
    </row>
    <row r="369" spans="2:13">
      <c r="B369" s="200"/>
      <c r="C369" s="200"/>
      <c r="D369" s="203"/>
      <c r="E369" s="15" t="s">
        <v>79</v>
      </c>
      <c r="F369" s="17" t="s">
        <v>80</v>
      </c>
      <c r="G369" s="169">
        <v>917718556</v>
      </c>
      <c r="H369" s="28">
        <f t="shared" ref="H369" si="679">IFERROR(G369/G377,"-")</f>
        <v>0.16703686562390746</v>
      </c>
      <c r="I369" s="80">
        <v>19008</v>
      </c>
      <c r="J369" s="28">
        <f t="shared" ref="J369" si="680">IFERROR(I369/D367,"-")</f>
        <v>0.65812616854788453</v>
      </c>
      <c r="K369" s="65">
        <f t="shared" si="596"/>
        <v>48280.647937710441</v>
      </c>
      <c r="L369" s="43"/>
      <c r="M369" s="43"/>
    </row>
    <row r="370" spans="2:13">
      <c r="B370" s="200"/>
      <c r="C370" s="200"/>
      <c r="D370" s="203"/>
      <c r="E370" s="15" t="s">
        <v>81</v>
      </c>
      <c r="F370" s="17" t="s">
        <v>82</v>
      </c>
      <c r="G370" s="169">
        <v>596934049</v>
      </c>
      <c r="H370" s="28">
        <f t="shared" ref="H370" si="681">IFERROR(G370/G377,"-")</f>
        <v>0.10864985989141096</v>
      </c>
      <c r="I370" s="80">
        <v>8001</v>
      </c>
      <c r="J370" s="28">
        <f t="shared" ref="J370" si="682">IFERROR(I370/D367,"-")</f>
        <v>0.27702375181774114</v>
      </c>
      <c r="K370" s="65">
        <f t="shared" si="596"/>
        <v>74607.430196225469</v>
      </c>
      <c r="L370" s="43"/>
      <c r="M370" s="43"/>
    </row>
    <row r="371" spans="2:13">
      <c r="B371" s="200"/>
      <c r="C371" s="200"/>
      <c r="D371" s="203"/>
      <c r="E371" s="15" t="s">
        <v>83</v>
      </c>
      <c r="F371" s="17" t="s">
        <v>84</v>
      </c>
      <c r="G371" s="169">
        <v>66708818</v>
      </c>
      <c r="H371" s="28">
        <f t="shared" ref="H371" si="683">IFERROR(G371/G377,"-")</f>
        <v>1.2141883582220712E-2</v>
      </c>
      <c r="I371" s="80">
        <v>83</v>
      </c>
      <c r="J371" s="28">
        <f t="shared" ref="J371" si="684">IFERROR(I371/D367,"-")</f>
        <v>2.8737622048334603E-3</v>
      </c>
      <c r="K371" s="65">
        <f t="shared" si="596"/>
        <v>803720.69879518077</v>
      </c>
      <c r="L371" s="43"/>
      <c r="M371" s="43"/>
    </row>
    <row r="372" spans="2:13">
      <c r="B372" s="200"/>
      <c r="C372" s="200"/>
      <c r="D372" s="203"/>
      <c r="E372" s="15" t="s">
        <v>85</v>
      </c>
      <c r="F372" s="17" t="s">
        <v>86</v>
      </c>
      <c r="G372" s="169">
        <v>251236034</v>
      </c>
      <c r="H372" s="28">
        <f t="shared" ref="H372" si="685">IFERROR(G372/G377,"-")</f>
        <v>4.5728267535587938E-2</v>
      </c>
      <c r="I372" s="80">
        <v>1599</v>
      </c>
      <c r="J372" s="28">
        <f t="shared" ref="J372" si="686">IFERROR(I372/D367,"-")</f>
        <v>5.5363201994321723E-2</v>
      </c>
      <c r="K372" s="65">
        <f t="shared" si="596"/>
        <v>157120.72170106316</v>
      </c>
      <c r="L372" s="43"/>
      <c r="M372" s="43"/>
    </row>
    <row r="373" spans="2:13">
      <c r="B373" s="200"/>
      <c r="C373" s="200"/>
      <c r="D373" s="203"/>
      <c r="E373" s="15" t="s">
        <v>87</v>
      </c>
      <c r="F373" s="17" t="s">
        <v>88</v>
      </c>
      <c r="G373" s="169">
        <v>1133981251</v>
      </c>
      <c r="H373" s="28">
        <f t="shared" ref="H373" si="687">IFERROR(G373/G377,"-")</f>
        <v>0.20639952478341025</v>
      </c>
      <c r="I373" s="80">
        <v>5317</v>
      </c>
      <c r="J373" s="28">
        <f t="shared" ref="J373" si="688">IFERROR(I373/D367,"-")</f>
        <v>0.18409389931445191</v>
      </c>
      <c r="K373" s="65">
        <f t="shared" si="596"/>
        <v>213274.63814180929</v>
      </c>
      <c r="L373" s="43"/>
      <c r="M373" s="43"/>
    </row>
    <row r="374" spans="2:13">
      <c r="B374" s="200"/>
      <c r="C374" s="200"/>
      <c r="D374" s="203"/>
      <c r="E374" s="15" t="s">
        <v>89</v>
      </c>
      <c r="F374" s="17" t="s">
        <v>90</v>
      </c>
      <c r="G374" s="169">
        <v>1385543</v>
      </c>
      <c r="H374" s="28">
        <f t="shared" ref="H374" si="689">IFERROR(G374/G377,"-")</f>
        <v>2.5218707673940245E-4</v>
      </c>
      <c r="I374" s="80">
        <v>85</v>
      </c>
      <c r="J374" s="28">
        <f t="shared" ref="J374" si="690">IFERROR(I374/D367,"-")</f>
        <v>2.9430094868776401E-3</v>
      </c>
      <c r="K374" s="65">
        <f t="shared" si="596"/>
        <v>16300.505882352942</v>
      </c>
      <c r="L374" s="43"/>
      <c r="M374" s="43"/>
    </row>
    <row r="375" spans="2:13">
      <c r="B375" s="200"/>
      <c r="C375" s="200"/>
      <c r="D375" s="203"/>
      <c r="E375" s="15" t="s">
        <v>91</v>
      </c>
      <c r="F375" s="17" t="s">
        <v>92</v>
      </c>
      <c r="G375" s="169">
        <v>131137412</v>
      </c>
      <c r="H375" s="28">
        <f t="shared" ref="H375" si="691">IFERROR(G375/G377,"-")</f>
        <v>2.3868736360726901E-2</v>
      </c>
      <c r="I375" s="80">
        <v>4190</v>
      </c>
      <c r="J375" s="28">
        <f t="shared" ref="J375" si="692">IFERROR(I375/D367,"-")</f>
        <v>0.14507305588255662</v>
      </c>
      <c r="K375" s="65">
        <f t="shared" si="596"/>
        <v>31297.711694510741</v>
      </c>
      <c r="L375" s="43"/>
      <c r="M375" s="43"/>
    </row>
    <row r="376" spans="2:13">
      <c r="B376" s="200"/>
      <c r="C376" s="200"/>
      <c r="D376" s="203"/>
      <c r="E376" s="18" t="s">
        <v>93</v>
      </c>
      <c r="F376" s="19" t="s">
        <v>94</v>
      </c>
      <c r="G376" s="170">
        <v>1258360374</v>
      </c>
      <c r="H376" s="29">
        <f t="shared" ref="H376" si="693">IFERROR(G376/G377,"-")</f>
        <v>0.22903816352416428</v>
      </c>
      <c r="I376" s="81">
        <v>2631</v>
      </c>
      <c r="J376" s="29">
        <f t="shared" ref="J376" si="694">IFERROR(I376/D367,"-")</f>
        <v>9.1094799529118475E-2</v>
      </c>
      <c r="K376" s="66">
        <f t="shared" si="596"/>
        <v>478282.16419612314</v>
      </c>
      <c r="L376" s="43"/>
      <c r="M376" s="43"/>
    </row>
    <row r="377" spans="2:13">
      <c r="B377" s="201"/>
      <c r="C377" s="201"/>
      <c r="D377" s="204"/>
      <c r="E377" s="20" t="s">
        <v>131</v>
      </c>
      <c r="F377" s="21"/>
      <c r="G377" s="77">
        <f>SUM(G367:G376)</f>
        <v>5494107858</v>
      </c>
      <c r="H377" s="30" t="s">
        <v>160</v>
      </c>
      <c r="I377" s="82">
        <v>23716</v>
      </c>
      <c r="J377" s="30">
        <f t="shared" ref="J377" si="695">IFERROR(I377/D367,"-")</f>
        <v>0.82113427047988363</v>
      </c>
      <c r="K377" s="67">
        <f t="shared" si="596"/>
        <v>231662.50033732501</v>
      </c>
      <c r="L377" s="43"/>
      <c r="M377" s="43"/>
    </row>
    <row r="378" spans="2:13">
      <c r="B378" s="199">
        <v>35</v>
      </c>
      <c r="C378" s="199" t="s">
        <v>1</v>
      </c>
      <c r="D378" s="202">
        <f>VLOOKUP(C378,市区町村別_生活習慣病の状況!$C$5:$D$78,2,FALSE)</f>
        <v>57844</v>
      </c>
      <c r="E378" s="13" t="s">
        <v>75</v>
      </c>
      <c r="F378" s="14" t="s">
        <v>76</v>
      </c>
      <c r="G378" s="167">
        <v>1508269832</v>
      </c>
      <c r="H378" s="27">
        <f t="shared" ref="H378" si="696">IFERROR(G378/G388,"-")</f>
        <v>0.15345638046147689</v>
      </c>
      <c r="I378" s="168">
        <v>26077</v>
      </c>
      <c r="J378" s="27">
        <f t="shared" ref="J378" si="697">IFERROR(I378/D378,"-")</f>
        <v>0.45081598782933407</v>
      </c>
      <c r="K378" s="64">
        <f t="shared" si="596"/>
        <v>57839.085477623958</v>
      </c>
      <c r="L378" s="43"/>
      <c r="M378" s="43"/>
    </row>
    <row r="379" spans="2:13">
      <c r="B379" s="200"/>
      <c r="C379" s="200"/>
      <c r="D379" s="203"/>
      <c r="E379" s="15" t="s">
        <v>77</v>
      </c>
      <c r="F379" s="16" t="s">
        <v>78</v>
      </c>
      <c r="G379" s="169">
        <v>1010400936</v>
      </c>
      <c r="H379" s="28">
        <f t="shared" ref="H379" si="698">IFERROR(G379/G388,"-")</f>
        <v>0.1028015459593495</v>
      </c>
      <c r="I379" s="80">
        <v>24065</v>
      </c>
      <c r="J379" s="28">
        <f t="shared" ref="J379" si="699">IFERROR(I379/D378,"-")</f>
        <v>0.4160327778161953</v>
      </c>
      <c r="K379" s="65">
        <f t="shared" si="596"/>
        <v>41986.326033658843</v>
      </c>
      <c r="L379" s="43"/>
      <c r="M379" s="43"/>
    </row>
    <row r="380" spans="2:13">
      <c r="B380" s="200"/>
      <c r="C380" s="200"/>
      <c r="D380" s="203"/>
      <c r="E380" s="15" t="s">
        <v>79</v>
      </c>
      <c r="F380" s="17" t="s">
        <v>80</v>
      </c>
      <c r="G380" s="169">
        <v>1781316484</v>
      </c>
      <c r="H380" s="28">
        <f t="shared" ref="H380" si="700">IFERROR(G380/G388,"-")</f>
        <v>0.18123705340478113</v>
      </c>
      <c r="I380" s="80">
        <v>36026</v>
      </c>
      <c r="J380" s="28">
        <f t="shared" ref="J380" si="701">IFERROR(I380/D378,"-")</f>
        <v>0.62281308346587372</v>
      </c>
      <c r="K380" s="65">
        <f t="shared" si="596"/>
        <v>49445.30294787098</v>
      </c>
      <c r="L380" s="43"/>
      <c r="M380" s="43"/>
    </row>
    <row r="381" spans="2:13">
      <c r="B381" s="200"/>
      <c r="C381" s="200"/>
      <c r="D381" s="203"/>
      <c r="E381" s="15" t="s">
        <v>81</v>
      </c>
      <c r="F381" s="17" t="s">
        <v>82</v>
      </c>
      <c r="G381" s="169">
        <v>1008911387</v>
      </c>
      <c r="H381" s="28">
        <f t="shared" ref="H381" si="702">IFERROR(G381/G388,"-")</f>
        <v>0.10264999429849256</v>
      </c>
      <c r="I381" s="80">
        <v>13474</v>
      </c>
      <c r="J381" s="28">
        <f t="shared" ref="J381" si="703">IFERROR(I381/D378,"-")</f>
        <v>0.23293686467049304</v>
      </c>
      <c r="K381" s="65">
        <f t="shared" si="596"/>
        <v>74878.387041709953</v>
      </c>
      <c r="L381" s="43"/>
      <c r="M381" s="43"/>
    </row>
    <row r="382" spans="2:13">
      <c r="B382" s="200"/>
      <c r="C382" s="200"/>
      <c r="D382" s="203"/>
      <c r="E382" s="15" t="s">
        <v>83</v>
      </c>
      <c r="F382" s="17" t="s">
        <v>84</v>
      </c>
      <c r="G382" s="169">
        <v>110851170</v>
      </c>
      <c r="H382" s="28">
        <f t="shared" ref="H382" si="704">IFERROR(G382/G388,"-")</f>
        <v>1.127836608358275E-2</v>
      </c>
      <c r="I382" s="80">
        <v>259</v>
      </c>
      <c r="J382" s="28">
        <f t="shared" ref="J382" si="705">IFERROR(I382/D378,"-")</f>
        <v>4.4775603346933132E-3</v>
      </c>
      <c r="K382" s="65">
        <f t="shared" si="596"/>
        <v>427996.79536679538</v>
      </c>
      <c r="L382" s="43"/>
      <c r="M382" s="43"/>
    </row>
    <row r="383" spans="2:13">
      <c r="B383" s="200"/>
      <c r="C383" s="200"/>
      <c r="D383" s="203"/>
      <c r="E383" s="15" t="s">
        <v>85</v>
      </c>
      <c r="F383" s="17" t="s">
        <v>86</v>
      </c>
      <c r="G383" s="169">
        <v>534974421</v>
      </c>
      <c r="H383" s="28">
        <f t="shared" ref="H383" si="706">IFERROR(G383/G388,"-")</f>
        <v>5.4430073813300471E-2</v>
      </c>
      <c r="I383" s="80">
        <v>1623</v>
      </c>
      <c r="J383" s="28">
        <f t="shared" ref="J383" si="707">IFERROR(I383/D378,"-")</f>
        <v>2.8058225572228753E-2</v>
      </c>
      <c r="K383" s="65">
        <f t="shared" si="596"/>
        <v>329620.71534195932</v>
      </c>
      <c r="L383" s="43"/>
      <c r="M383" s="43"/>
    </row>
    <row r="384" spans="2:13">
      <c r="B384" s="200"/>
      <c r="C384" s="200"/>
      <c r="D384" s="203"/>
      <c r="E384" s="15" t="s">
        <v>87</v>
      </c>
      <c r="F384" s="17" t="s">
        <v>88</v>
      </c>
      <c r="G384" s="169">
        <v>1792195070</v>
      </c>
      <c r="H384" s="28">
        <f t="shared" ref="H384" si="708">IFERROR(G384/G388,"-")</f>
        <v>0.1823438768634757</v>
      </c>
      <c r="I384" s="80">
        <v>11520</v>
      </c>
      <c r="J384" s="28">
        <f t="shared" ref="J384" si="709">IFERROR(I384/D378,"-")</f>
        <v>0.19915635156628173</v>
      </c>
      <c r="K384" s="65">
        <f t="shared" si="596"/>
        <v>155572.48871527778</v>
      </c>
      <c r="L384" s="43"/>
      <c r="M384" s="43"/>
    </row>
    <row r="385" spans="2:13">
      <c r="B385" s="200"/>
      <c r="C385" s="200"/>
      <c r="D385" s="203"/>
      <c r="E385" s="15" t="s">
        <v>89</v>
      </c>
      <c r="F385" s="17" t="s">
        <v>90</v>
      </c>
      <c r="G385" s="169">
        <v>1218028</v>
      </c>
      <c r="H385" s="28">
        <f t="shared" ref="H385" si="710">IFERROR(G385/G388,"-")</f>
        <v>1.2392621281357815E-4</v>
      </c>
      <c r="I385" s="80">
        <v>120</v>
      </c>
      <c r="J385" s="28">
        <f t="shared" ref="J385" si="711">IFERROR(I385/D378,"-")</f>
        <v>2.0745453288154346E-3</v>
      </c>
      <c r="K385" s="65">
        <f t="shared" si="596"/>
        <v>10150.233333333334</v>
      </c>
      <c r="L385" s="43"/>
      <c r="M385" s="43"/>
    </row>
    <row r="386" spans="2:13">
      <c r="B386" s="200"/>
      <c r="C386" s="200"/>
      <c r="D386" s="203"/>
      <c r="E386" s="15" t="s">
        <v>91</v>
      </c>
      <c r="F386" s="17" t="s">
        <v>92</v>
      </c>
      <c r="G386" s="169">
        <v>189142001</v>
      </c>
      <c r="H386" s="28">
        <f t="shared" ref="H386" si="712">IFERROR(G386/G388,"-")</f>
        <v>1.9243935170547812E-2</v>
      </c>
      <c r="I386" s="80">
        <v>5753</v>
      </c>
      <c r="J386" s="28">
        <f t="shared" ref="J386" si="713">IFERROR(I386/D378,"-")</f>
        <v>9.9457160638959957E-2</v>
      </c>
      <c r="K386" s="65">
        <f t="shared" si="596"/>
        <v>32877.107769859205</v>
      </c>
      <c r="L386" s="43"/>
      <c r="M386" s="43"/>
    </row>
    <row r="387" spans="2:13">
      <c r="B387" s="200"/>
      <c r="C387" s="200"/>
      <c r="D387" s="203"/>
      <c r="E387" s="18" t="s">
        <v>93</v>
      </c>
      <c r="F387" s="19" t="s">
        <v>94</v>
      </c>
      <c r="G387" s="170">
        <v>1891375742</v>
      </c>
      <c r="H387" s="29">
        <f t="shared" ref="H387" si="714">IFERROR(G387/G388,"-")</f>
        <v>0.19243484773217961</v>
      </c>
      <c r="I387" s="81">
        <v>5024</v>
      </c>
      <c r="J387" s="29">
        <f t="shared" ref="J387" si="715">IFERROR(I387/D378,"-")</f>
        <v>8.6854297766406199E-2</v>
      </c>
      <c r="K387" s="66">
        <f t="shared" si="596"/>
        <v>376468.10151273885</v>
      </c>
      <c r="L387" s="43"/>
      <c r="M387" s="43"/>
    </row>
    <row r="388" spans="2:13">
      <c r="B388" s="201"/>
      <c r="C388" s="201"/>
      <c r="D388" s="204"/>
      <c r="E388" s="20" t="s">
        <v>131</v>
      </c>
      <c r="F388" s="21"/>
      <c r="G388" s="77">
        <f>SUM(G378:G387)</f>
        <v>9828655071</v>
      </c>
      <c r="H388" s="30" t="s">
        <v>160</v>
      </c>
      <c r="I388" s="82">
        <v>46217</v>
      </c>
      <c r="J388" s="30">
        <f t="shared" ref="J388" si="716">IFERROR(I388/D378,"-")</f>
        <v>0.79899384551552455</v>
      </c>
      <c r="K388" s="67">
        <f t="shared" si="596"/>
        <v>212663.19906095159</v>
      </c>
      <c r="L388" s="43"/>
      <c r="M388" s="43"/>
    </row>
    <row r="389" spans="2:13">
      <c r="B389" s="199">
        <v>36</v>
      </c>
      <c r="C389" s="199" t="s">
        <v>2</v>
      </c>
      <c r="D389" s="202">
        <f>VLOOKUP(C389,市区町村別_生活習慣病の状況!$C$5:$D$78,2,FALSE)</f>
        <v>16052</v>
      </c>
      <c r="E389" s="13" t="s">
        <v>75</v>
      </c>
      <c r="F389" s="14" t="s">
        <v>76</v>
      </c>
      <c r="G389" s="167">
        <v>396504685</v>
      </c>
      <c r="H389" s="27">
        <f t="shared" ref="H389" si="717">IFERROR(G389/G399,"-")</f>
        <v>0.14469520315053519</v>
      </c>
      <c r="I389" s="168">
        <v>7419</v>
      </c>
      <c r="J389" s="27">
        <f t="shared" ref="J389" si="718">IFERROR(I389/D389,"-")</f>
        <v>0.46218539745826065</v>
      </c>
      <c r="K389" s="64">
        <f t="shared" ref="K389:K452" si="719">IFERROR(G389/I389,"-")</f>
        <v>53444.491845262164</v>
      </c>
      <c r="L389" s="43"/>
      <c r="M389" s="43"/>
    </row>
    <row r="390" spans="2:13">
      <c r="B390" s="200"/>
      <c r="C390" s="200"/>
      <c r="D390" s="203"/>
      <c r="E390" s="15" t="s">
        <v>77</v>
      </c>
      <c r="F390" s="16" t="s">
        <v>78</v>
      </c>
      <c r="G390" s="169">
        <v>267972166</v>
      </c>
      <c r="H390" s="28">
        <f t="shared" ref="H390" si="720">IFERROR(G390/G399,"-")</f>
        <v>9.7790236698108463E-2</v>
      </c>
      <c r="I390" s="80">
        <v>6860</v>
      </c>
      <c r="J390" s="28">
        <f t="shared" ref="J390" si="721">IFERROR(I390/D389,"-")</f>
        <v>0.42736107650137056</v>
      </c>
      <c r="K390" s="65">
        <f t="shared" si="719"/>
        <v>39062.997959183675</v>
      </c>
      <c r="L390" s="43"/>
      <c r="M390" s="43"/>
    </row>
    <row r="391" spans="2:13">
      <c r="B391" s="200"/>
      <c r="C391" s="200"/>
      <c r="D391" s="203"/>
      <c r="E391" s="15" t="s">
        <v>79</v>
      </c>
      <c r="F391" s="17" t="s">
        <v>80</v>
      </c>
      <c r="G391" s="169">
        <v>468260496</v>
      </c>
      <c r="H391" s="28">
        <f t="shared" ref="H391" si="722">IFERROR(G391/G399,"-")</f>
        <v>0.1708808247652619</v>
      </c>
      <c r="I391" s="80">
        <v>10046</v>
      </c>
      <c r="J391" s="28">
        <f t="shared" ref="J391" si="723">IFERROR(I391/D389,"-")</f>
        <v>0.62584101669573888</v>
      </c>
      <c r="K391" s="65">
        <f t="shared" si="719"/>
        <v>46611.63607405933</v>
      </c>
      <c r="L391" s="43"/>
      <c r="M391" s="43"/>
    </row>
    <row r="392" spans="2:13">
      <c r="B392" s="200"/>
      <c r="C392" s="200"/>
      <c r="D392" s="203"/>
      <c r="E392" s="15" t="s">
        <v>81</v>
      </c>
      <c r="F392" s="17" t="s">
        <v>82</v>
      </c>
      <c r="G392" s="169">
        <v>304769133</v>
      </c>
      <c r="H392" s="28">
        <f t="shared" ref="H392" si="724">IFERROR(G392/G399,"-")</f>
        <v>0.11121843771769677</v>
      </c>
      <c r="I392" s="80">
        <v>3998</v>
      </c>
      <c r="J392" s="28">
        <f t="shared" ref="J392" si="725">IFERROR(I392/D389,"-")</f>
        <v>0.24906553700473461</v>
      </c>
      <c r="K392" s="65">
        <f t="shared" si="719"/>
        <v>76230.398449224609</v>
      </c>
      <c r="L392" s="43"/>
      <c r="M392" s="43"/>
    </row>
    <row r="393" spans="2:13">
      <c r="B393" s="200"/>
      <c r="C393" s="200"/>
      <c r="D393" s="203"/>
      <c r="E393" s="15" t="s">
        <v>83</v>
      </c>
      <c r="F393" s="17" t="s">
        <v>84</v>
      </c>
      <c r="G393" s="169">
        <v>64504775</v>
      </c>
      <c r="H393" s="28">
        <f t="shared" ref="H393" si="726">IFERROR(G393/G399,"-")</f>
        <v>2.3539523934766528E-2</v>
      </c>
      <c r="I393" s="80">
        <v>80</v>
      </c>
      <c r="J393" s="28">
        <f t="shared" ref="J393" si="727">IFERROR(I393/D389,"-")</f>
        <v>4.9838026414153998E-3</v>
      </c>
      <c r="K393" s="65">
        <f t="shared" si="719"/>
        <v>806309.6875</v>
      </c>
      <c r="L393" s="43"/>
      <c r="M393" s="43"/>
    </row>
    <row r="394" spans="2:13">
      <c r="B394" s="200"/>
      <c r="C394" s="200"/>
      <c r="D394" s="203"/>
      <c r="E394" s="15" t="s">
        <v>85</v>
      </c>
      <c r="F394" s="17" t="s">
        <v>86</v>
      </c>
      <c r="G394" s="169">
        <v>136296380</v>
      </c>
      <c r="H394" s="28">
        <f t="shared" ref="H394" si="728">IFERROR(G394/G399,"-")</f>
        <v>4.9738207740931337E-2</v>
      </c>
      <c r="I394" s="80">
        <v>445</v>
      </c>
      <c r="J394" s="28">
        <f t="shared" ref="J394" si="729">IFERROR(I394/D389,"-")</f>
        <v>2.7722402192873162E-2</v>
      </c>
      <c r="K394" s="65">
        <f t="shared" si="719"/>
        <v>306284</v>
      </c>
      <c r="L394" s="43"/>
      <c r="M394" s="43"/>
    </row>
    <row r="395" spans="2:13">
      <c r="B395" s="200"/>
      <c r="C395" s="200"/>
      <c r="D395" s="203"/>
      <c r="E395" s="15" t="s">
        <v>87</v>
      </c>
      <c r="F395" s="17" t="s">
        <v>88</v>
      </c>
      <c r="G395" s="169">
        <v>464382766</v>
      </c>
      <c r="H395" s="28">
        <f t="shared" ref="H395" si="730">IFERROR(G395/G399,"-")</f>
        <v>0.16946573699621592</v>
      </c>
      <c r="I395" s="80">
        <v>3359</v>
      </c>
      <c r="J395" s="28">
        <f t="shared" ref="J395" si="731">IFERROR(I395/D389,"-")</f>
        <v>0.20925741340642912</v>
      </c>
      <c r="K395" s="65">
        <f t="shared" si="719"/>
        <v>138250.30247097352</v>
      </c>
      <c r="L395" s="43"/>
      <c r="M395" s="43"/>
    </row>
    <row r="396" spans="2:13">
      <c r="B396" s="200"/>
      <c r="C396" s="200"/>
      <c r="D396" s="203"/>
      <c r="E396" s="15" t="s">
        <v>89</v>
      </c>
      <c r="F396" s="17" t="s">
        <v>90</v>
      </c>
      <c r="G396" s="169">
        <v>2736926</v>
      </c>
      <c r="H396" s="28">
        <f t="shared" ref="H396" si="732">IFERROR(G396/G399,"-")</f>
        <v>9.9877776621474634E-4</v>
      </c>
      <c r="I396" s="80">
        <v>13</v>
      </c>
      <c r="J396" s="28">
        <f t="shared" ref="J396" si="733">IFERROR(I396/D389,"-")</f>
        <v>8.0986792923000255E-4</v>
      </c>
      <c r="K396" s="65">
        <f t="shared" si="719"/>
        <v>210532.76923076922</v>
      </c>
      <c r="L396" s="43"/>
      <c r="M396" s="43"/>
    </row>
    <row r="397" spans="2:13">
      <c r="B397" s="200"/>
      <c r="C397" s="200"/>
      <c r="D397" s="203"/>
      <c r="E397" s="15" t="s">
        <v>91</v>
      </c>
      <c r="F397" s="17" t="s">
        <v>92</v>
      </c>
      <c r="G397" s="169">
        <v>48546394</v>
      </c>
      <c r="H397" s="28">
        <f t="shared" ref="H397" si="734">IFERROR(G397/G399,"-")</f>
        <v>1.7715882328240139E-2</v>
      </c>
      <c r="I397" s="80">
        <v>1830</v>
      </c>
      <c r="J397" s="28">
        <f t="shared" ref="J397" si="735">IFERROR(I397/D389,"-")</f>
        <v>0.11400448542237727</v>
      </c>
      <c r="K397" s="65">
        <f t="shared" si="719"/>
        <v>26528.084153005464</v>
      </c>
      <c r="L397" s="43"/>
      <c r="M397" s="43"/>
    </row>
    <row r="398" spans="2:13">
      <c r="B398" s="200"/>
      <c r="C398" s="200"/>
      <c r="D398" s="203"/>
      <c r="E398" s="18" t="s">
        <v>93</v>
      </c>
      <c r="F398" s="19" t="s">
        <v>94</v>
      </c>
      <c r="G398" s="170">
        <v>586301536</v>
      </c>
      <c r="H398" s="29">
        <f t="shared" ref="H398" si="736">IFERROR(G398/G399,"-")</f>
        <v>0.21395716890202904</v>
      </c>
      <c r="I398" s="81">
        <v>1324</v>
      </c>
      <c r="J398" s="29">
        <f t="shared" ref="J398" si="737">IFERROR(I398/D389,"-")</f>
        <v>8.2481933715424866E-2</v>
      </c>
      <c r="K398" s="66">
        <f t="shared" si="719"/>
        <v>442825.93353474321</v>
      </c>
      <c r="L398" s="43"/>
      <c r="M398" s="43"/>
    </row>
    <row r="399" spans="2:13">
      <c r="B399" s="201"/>
      <c r="C399" s="201"/>
      <c r="D399" s="204"/>
      <c r="E399" s="20" t="s">
        <v>131</v>
      </c>
      <c r="F399" s="21"/>
      <c r="G399" s="77">
        <f>SUM(G389:G398)</f>
        <v>2740275257</v>
      </c>
      <c r="H399" s="30" t="s">
        <v>160</v>
      </c>
      <c r="I399" s="82">
        <v>13166</v>
      </c>
      <c r="J399" s="30">
        <f t="shared" ref="J399" si="738">IFERROR(I399/D389,"-")</f>
        <v>0.82020931971093947</v>
      </c>
      <c r="K399" s="67">
        <f t="shared" si="719"/>
        <v>208132.7097827738</v>
      </c>
      <c r="L399" s="43"/>
      <c r="M399" s="43"/>
    </row>
    <row r="400" spans="2:13">
      <c r="B400" s="199">
        <v>37</v>
      </c>
      <c r="C400" s="199" t="s">
        <v>3</v>
      </c>
      <c r="D400" s="202">
        <f>VLOOKUP(C400,市区町村別_生活習慣病の状況!$C$5:$D$78,2,FALSE)</f>
        <v>48477</v>
      </c>
      <c r="E400" s="13" t="s">
        <v>75</v>
      </c>
      <c r="F400" s="14" t="s">
        <v>76</v>
      </c>
      <c r="G400" s="167">
        <v>1317484942</v>
      </c>
      <c r="H400" s="27">
        <f t="shared" ref="H400" si="739">IFERROR(G400/G410,"-")</f>
        <v>0.16075079089527428</v>
      </c>
      <c r="I400" s="168">
        <v>22251</v>
      </c>
      <c r="J400" s="27">
        <f t="shared" ref="J400" si="740">IFERROR(I400/D400,"-")</f>
        <v>0.45900117581533512</v>
      </c>
      <c r="K400" s="64">
        <f t="shared" si="719"/>
        <v>59210.145251898794</v>
      </c>
      <c r="L400" s="43"/>
      <c r="M400" s="43"/>
    </row>
    <row r="401" spans="2:13">
      <c r="B401" s="200"/>
      <c r="C401" s="200"/>
      <c r="D401" s="203"/>
      <c r="E401" s="15" t="s">
        <v>77</v>
      </c>
      <c r="F401" s="16" t="s">
        <v>78</v>
      </c>
      <c r="G401" s="169">
        <v>890674672</v>
      </c>
      <c r="H401" s="28">
        <f t="shared" ref="H401" si="741">IFERROR(G401/G410,"-")</f>
        <v>0.10867422722649152</v>
      </c>
      <c r="I401" s="80">
        <v>21058</v>
      </c>
      <c r="J401" s="28">
        <f t="shared" ref="J401" si="742">IFERROR(I401/D400,"-")</f>
        <v>0.43439156713492999</v>
      </c>
      <c r="K401" s="65">
        <f t="shared" si="719"/>
        <v>42296.261373349793</v>
      </c>
      <c r="L401" s="43"/>
      <c r="M401" s="43"/>
    </row>
    <row r="402" spans="2:13">
      <c r="B402" s="200"/>
      <c r="C402" s="200"/>
      <c r="D402" s="203"/>
      <c r="E402" s="15" t="s">
        <v>79</v>
      </c>
      <c r="F402" s="17" t="s">
        <v>80</v>
      </c>
      <c r="G402" s="169">
        <v>1476449204</v>
      </c>
      <c r="H402" s="28">
        <f t="shared" ref="H402" si="743">IFERROR(G402/G410,"-")</f>
        <v>0.18014655780384481</v>
      </c>
      <c r="I402" s="80">
        <v>30660</v>
      </c>
      <c r="J402" s="28">
        <f t="shared" ref="J402" si="744">IFERROR(I402/D400,"-")</f>
        <v>0.63246488025249092</v>
      </c>
      <c r="K402" s="65">
        <f t="shared" si="719"/>
        <v>48155.551337247227</v>
      </c>
      <c r="L402" s="43"/>
      <c r="M402" s="43"/>
    </row>
    <row r="403" spans="2:13">
      <c r="B403" s="200"/>
      <c r="C403" s="200"/>
      <c r="D403" s="203"/>
      <c r="E403" s="15" t="s">
        <v>81</v>
      </c>
      <c r="F403" s="17" t="s">
        <v>82</v>
      </c>
      <c r="G403" s="169">
        <v>902931146</v>
      </c>
      <c r="H403" s="28">
        <f t="shared" ref="H403" si="745">IFERROR(G403/G410,"-")</f>
        <v>0.11016968104632528</v>
      </c>
      <c r="I403" s="80">
        <v>11882</v>
      </c>
      <c r="J403" s="28">
        <f t="shared" ref="J403" si="746">IFERROR(I403/D400,"-")</f>
        <v>0.24510592652185573</v>
      </c>
      <c r="K403" s="65">
        <f t="shared" si="719"/>
        <v>75991.512035010936</v>
      </c>
      <c r="L403" s="43"/>
      <c r="M403" s="43"/>
    </row>
    <row r="404" spans="2:13">
      <c r="B404" s="200"/>
      <c r="C404" s="200"/>
      <c r="D404" s="203"/>
      <c r="E404" s="15" t="s">
        <v>83</v>
      </c>
      <c r="F404" s="17" t="s">
        <v>84</v>
      </c>
      <c r="G404" s="169">
        <v>84727121</v>
      </c>
      <c r="H404" s="28">
        <f t="shared" ref="H404" si="747">IFERROR(G404/G410,"-")</f>
        <v>1.0337842412342048E-2</v>
      </c>
      <c r="I404" s="80">
        <v>244</v>
      </c>
      <c r="J404" s="28">
        <f t="shared" ref="J404" si="748">IFERROR(I404/D400,"-")</f>
        <v>5.0333147678280421E-3</v>
      </c>
      <c r="K404" s="65">
        <f t="shared" si="719"/>
        <v>347242.29918032786</v>
      </c>
      <c r="L404" s="43"/>
      <c r="M404" s="43"/>
    </row>
    <row r="405" spans="2:13">
      <c r="B405" s="200"/>
      <c r="C405" s="200"/>
      <c r="D405" s="203"/>
      <c r="E405" s="15" t="s">
        <v>85</v>
      </c>
      <c r="F405" s="17" t="s">
        <v>86</v>
      </c>
      <c r="G405" s="169">
        <v>349682048</v>
      </c>
      <c r="H405" s="28">
        <f t="shared" ref="H405" si="749">IFERROR(G405/G410,"-")</f>
        <v>4.2665888607840548E-2</v>
      </c>
      <c r="I405" s="80">
        <v>1455</v>
      </c>
      <c r="J405" s="28">
        <f t="shared" ref="J405" si="750">IFERROR(I405/D400,"-")</f>
        <v>3.0014233554056562E-2</v>
      </c>
      <c r="K405" s="65">
        <f t="shared" si="719"/>
        <v>240331.30446735394</v>
      </c>
      <c r="L405" s="43"/>
      <c r="M405" s="43"/>
    </row>
    <row r="406" spans="2:13">
      <c r="B406" s="200"/>
      <c r="C406" s="200"/>
      <c r="D406" s="203"/>
      <c r="E406" s="15" t="s">
        <v>87</v>
      </c>
      <c r="F406" s="17" t="s">
        <v>88</v>
      </c>
      <c r="G406" s="169">
        <v>1178907296</v>
      </c>
      <c r="H406" s="28">
        <f t="shared" ref="H406" si="751">IFERROR(G406/G410,"-")</f>
        <v>0.14384246391197783</v>
      </c>
      <c r="I406" s="80">
        <v>8858</v>
      </c>
      <c r="J406" s="28">
        <f t="shared" ref="J406" si="752">IFERROR(I406/D400,"-")</f>
        <v>0.18272582874352786</v>
      </c>
      <c r="K406" s="65">
        <f t="shared" si="719"/>
        <v>133089.55701061187</v>
      </c>
      <c r="L406" s="43"/>
      <c r="M406" s="43"/>
    </row>
    <row r="407" spans="2:13">
      <c r="B407" s="200"/>
      <c r="C407" s="200"/>
      <c r="D407" s="203"/>
      <c r="E407" s="15" t="s">
        <v>89</v>
      </c>
      <c r="F407" s="17" t="s">
        <v>90</v>
      </c>
      <c r="G407" s="169">
        <v>3795217</v>
      </c>
      <c r="H407" s="28">
        <f t="shared" ref="H407" si="753">IFERROR(G407/G410,"-")</f>
        <v>4.6306725406899577E-4</v>
      </c>
      <c r="I407" s="80">
        <v>167</v>
      </c>
      <c r="J407" s="28">
        <f t="shared" ref="J407" si="754">IFERROR(I407/D400,"-")</f>
        <v>3.4449326484724714E-3</v>
      </c>
      <c r="K407" s="65">
        <f t="shared" si="719"/>
        <v>22725.850299401198</v>
      </c>
      <c r="L407" s="43"/>
      <c r="M407" s="43"/>
    </row>
    <row r="408" spans="2:13">
      <c r="B408" s="200"/>
      <c r="C408" s="200"/>
      <c r="D408" s="203"/>
      <c r="E408" s="15" t="s">
        <v>91</v>
      </c>
      <c r="F408" s="17" t="s">
        <v>92</v>
      </c>
      <c r="G408" s="169">
        <v>140830114</v>
      </c>
      <c r="H408" s="28">
        <f t="shared" ref="H408" si="755">IFERROR(G408/G410,"-")</f>
        <v>1.7183158217357171E-2</v>
      </c>
      <c r="I408" s="80">
        <v>5141</v>
      </c>
      <c r="J408" s="28">
        <f t="shared" ref="J408" si="756">IFERROR(I408/D400,"-")</f>
        <v>0.10605029189099986</v>
      </c>
      <c r="K408" s="65">
        <f t="shared" si="719"/>
        <v>27393.525384166503</v>
      </c>
      <c r="L408" s="43"/>
      <c r="M408" s="43"/>
    </row>
    <row r="409" spans="2:13">
      <c r="B409" s="200"/>
      <c r="C409" s="200"/>
      <c r="D409" s="203"/>
      <c r="E409" s="18" t="s">
        <v>93</v>
      </c>
      <c r="F409" s="19" t="s">
        <v>94</v>
      </c>
      <c r="G409" s="170">
        <v>1850340697</v>
      </c>
      <c r="H409" s="29">
        <f t="shared" ref="H409" si="757">IFERROR(G409/G410,"-")</f>
        <v>0.22576632262447752</v>
      </c>
      <c r="I409" s="81">
        <v>4007</v>
      </c>
      <c r="J409" s="29">
        <f t="shared" ref="J409" si="758">IFERROR(I409/D400,"-")</f>
        <v>8.2657755224126911E-2</v>
      </c>
      <c r="K409" s="66">
        <f t="shared" si="719"/>
        <v>461777.06438732217</v>
      </c>
      <c r="L409" s="43"/>
      <c r="M409" s="43"/>
    </row>
    <row r="410" spans="2:13">
      <c r="B410" s="201"/>
      <c r="C410" s="201"/>
      <c r="D410" s="204"/>
      <c r="E410" s="20" t="s">
        <v>131</v>
      </c>
      <c r="F410" s="21"/>
      <c r="G410" s="77">
        <f>SUM(G400:G409)</f>
        <v>8195822457</v>
      </c>
      <c r="H410" s="30" t="s">
        <v>160</v>
      </c>
      <c r="I410" s="82">
        <v>39579</v>
      </c>
      <c r="J410" s="30">
        <f t="shared" ref="J410" si="759">IFERROR(I410/D400,"-")</f>
        <v>0.81644903768797572</v>
      </c>
      <c r="K410" s="67">
        <f t="shared" si="719"/>
        <v>207075.02607443341</v>
      </c>
      <c r="L410" s="43"/>
      <c r="M410" s="43"/>
    </row>
    <row r="411" spans="2:13">
      <c r="B411" s="199">
        <v>38</v>
      </c>
      <c r="C411" s="199" t="s">
        <v>45</v>
      </c>
      <c r="D411" s="202">
        <f>VLOOKUP(C411,市区町村別_生活習慣病の状況!$C$5:$D$78,2,FALSE)</f>
        <v>10298</v>
      </c>
      <c r="E411" s="13" t="s">
        <v>75</v>
      </c>
      <c r="F411" s="14" t="s">
        <v>76</v>
      </c>
      <c r="G411" s="167">
        <v>290108967</v>
      </c>
      <c r="H411" s="27">
        <f t="shared" ref="H411" si="760">IFERROR(G411/G421,"-")</f>
        <v>0.15733428888968115</v>
      </c>
      <c r="I411" s="168">
        <v>5103</v>
      </c>
      <c r="J411" s="27">
        <f t="shared" ref="J411" si="761">IFERROR(I411/D411,"-")</f>
        <v>0.49553311322586913</v>
      </c>
      <c r="K411" s="64">
        <f t="shared" si="719"/>
        <v>56850.669606114054</v>
      </c>
      <c r="L411" s="43"/>
      <c r="M411" s="43"/>
    </row>
    <row r="412" spans="2:13">
      <c r="B412" s="200"/>
      <c r="C412" s="200"/>
      <c r="D412" s="203"/>
      <c r="E412" s="15" t="s">
        <v>77</v>
      </c>
      <c r="F412" s="16" t="s">
        <v>78</v>
      </c>
      <c r="G412" s="169">
        <v>177953602</v>
      </c>
      <c r="H412" s="28">
        <f t="shared" ref="H412" si="762">IFERROR(G412/G421,"-")</f>
        <v>9.6509265865013211E-2</v>
      </c>
      <c r="I412" s="80">
        <v>4338</v>
      </c>
      <c r="J412" s="28">
        <f t="shared" ref="J412" si="763">IFERROR(I412/D411,"-")</f>
        <v>0.42124684404738783</v>
      </c>
      <c r="K412" s="65">
        <f t="shared" si="719"/>
        <v>41022.038266482246</v>
      </c>
      <c r="L412" s="43"/>
      <c r="M412" s="43"/>
    </row>
    <row r="413" spans="2:13">
      <c r="B413" s="200"/>
      <c r="C413" s="200"/>
      <c r="D413" s="203"/>
      <c r="E413" s="15" t="s">
        <v>79</v>
      </c>
      <c r="F413" s="17" t="s">
        <v>80</v>
      </c>
      <c r="G413" s="169">
        <v>338844724</v>
      </c>
      <c r="H413" s="28">
        <f t="shared" ref="H413" si="764">IFERROR(G413/G421,"-")</f>
        <v>0.18376506678113219</v>
      </c>
      <c r="I413" s="80">
        <v>6830</v>
      </c>
      <c r="J413" s="28">
        <f t="shared" ref="J413" si="765">IFERROR(I413/D411,"-")</f>
        <v>0.66323557972421832</v>
      </c>
      <c r="K413" s="65">
        <f t="shared" si="719"/>
        <v>49611.233382137631</v>
      </c>
      <c r="L413" s="43"/>
      <c r="M413" s="43"/>
    </row>
    <row r="414" spans="2:13">
      <c r="B414" s="200"/>
      <c r="C414" s="200"/>
      <c r="D414" s="203"/>
      <c r="E414" s="15" t="s">
        <v>81</v>
      </c>
      <c r="F414" s="17" t="s">
        <v>82</v>
      </c>
      <c r="G414" s="169">
        <v>175993980</v>
      </c>
      <c r="H414" s="28">
        <f t="shared" ref="H414" si="766">IFERROR(G414/G421,"-")</f>
        <v>9.544650749166525E-2</v>
      </c>
      <c r="I414" s="80">
        <v>2563</v>
      </c>
      <c r="J414" s="28">
        <f t="shared" ref="J414" si="767">IFERROR(I414/D411,"-")</f>
        <v>0.24888327830646728</v>
      </c>
      <c r="K414" s="65">
        <f t="shared" si="719"/>
        <v>68667.179087007418</v>
      </c>
      <c r="L414" s="43"/>
      <c r="M414" s="43"/>
    </row>
    <row r="415" spans="2:13">
      <c r="B415" s="200"/>
      <c r="C415" s="200"/>
      <c r="D415" s="203"/>
      <c r="E415" s="15" t="s">
        <v>83</v>
      </c>
      <c r="F415" s="17" t="s">
        <v>84</v>
      </c>
      <c r="G415" s="169">
        <v>39222142</v>
      </c>
      <c r="H415" s="28">
        <f t="shared" ref="H415" si="768">IFERROR(G415/G421,"-")</f>
        <v>2.1271275700692479E-2</v>
      </c>
      <c r="I415" s="80">
        <v>50</v>
      </c>
      <c r="J415" s="28">
        <f t="shared" ref="J415" si="769">IFERROR(I415/D411,"-")</f>
        <v>4.8553117110118468E-3</v>
      </c>
      <c r="K415" s="65">
        <f t="shared" si="719"/>
        <v>784442.84</v>
      </c>
      <c r="L415" s="43"/>
      <c r="M415" s="43"/>
    </row>
    <row r="416" spans="2:13">
      <c r="B416" s="200"/>
      <c r="C416" s="200"/>
      <c r="D416" s="203"/>
      <c r="E416" s="15" t="s">
        <v>85</v>
      </c>
      <c r="F416" s="17" t="s">
        <v>86</v>
      </c>
      <c r="G416" s="169">
        <v>90396826</v>
      </c>
      <c r="H416" s="28">
        <f t="shared" ref="H416" si="770">IFERROR(G416/G421,"-")</f>
        <v>4.9024752608195804E-2</v>
      </c>
      <c r="I416" s="80">
        <v>463</v>
      </c>
      <c r="J416" s="28">
        <f t="shared" ref="J416" si="771">IFERROR(I416/D411,"-")</f>
        <v>4.49601864439697E-2</v>
      </c>
      <c r="K416" s="65">
        <f t="shared" si="719"/>
        <v>195241.52483801296</v>
      </c>
      <c r="L416" s="43"/>
      <c r="M416" s="43"/>
    </row>
    <row r="417" spans="2:13">
      <c r="B417" s="200"/>
      <c r="C417" s="200"/>
      <c r="D417" s="203"/>
      <c r="E417" s="15" t="s">
        <v>87</v>
      </c>
      <c r="F417" s="17" t="s">
        <v>88</v>
      </c>
      <c r="G417" s="169">
        <v>332877251</v>
      </c>
      <c r="H417" s="28">
        <f t="shared" ref="H417" si="772">IFERROR(G417/G421,"-")</f>
        <v>0.18052873758168567</v>
      </c>
      <c r="I417" s="80">
        <v>2661</v>
      </c>
      <c r="J417" s="28">
        <f t="shared" ref="J417" si="773">IFERROR(I417/D411,"-")</f>
        <v>0.25839968926005047</v>
      </c>
      <c r="K417" s="65">
        <f t="shared" si="719"/>
        <v>125094.79556557685</v>
      </c>
      <c r="L417" s="43"/>
      <c r="M417" s="43"/>
    </row>
    <row r="418" spans="2:13">
      <c r="B418" s="200"/>
      <c r="C418" s="200"/>
      <c r="D418" s="203"/>
      <c r="E418" s="15" t="s">
        <v>89</v>
      </c>
      <c r="F418" s="17" t="s">
        <v>90</v>
      </c>
      <c r="G418" s="169">
        <v>1025650</v>
      </c>
      <c r="H418" s="28">
        <f t="shared" ref="H418" si="774">IFERROR(G418/G421,"-")</f>
        <v>5.5623897140587688E-4</v>
      </c>
      <c r="I418" s="80">
        <v>99</v>
      </c>
      <c r="J418" s="28">
        <f t="shared" ref="J418" si="775">IFERROR(I418/D411,"-")</f>
        <v>9.6135171878034571E-3</v>
      </c>
      <c r="K418" s="65">
        <f t="shared" si="719"/>
        <v>10360.101010101011</v>
      </c>
      <c r="L418" s="43"/>
      <c r="M418" s="43"/>
    </row>
    <row r="419" spans="2:13">
      <c r="B419" s="200"/>
      <c r="C419" s="200"/>
      <c r="D419" s="203"/>
      <c r="E419" s="15" t="s">
        <v>91</v>
      </c>
      <c r="F419" s="17" t="s">
        <v>92</v>
      </c>
      <c r="G419" s="169">
        <v>45570722</v>
      </c>
      <c r="H419" s="28">
        <f t="shared" ref="H419" si="776">IFERROR(G419/G421,"-")</f>
        <v>2.4714289993178144E-2</v>
      </c>
      <c r="I419" s="80">
        <v>1653</v>
      </c>
      <c r="J419" s="28">
        <f t="shared" ref="J419" si="777">IFERROR(I419/D411,"-")</f>
        <v>0.16051660516605165</v>
      </c>
      <c r="K419" s="65">
        <f t="shared" si="719"/>
        <v>27568.494857834241</v>
      </c>
      <c r="L419" s="43"/>
      <c r="M419" s="43"/>
    </row>
    <row r="420" spans="2:13">
      <c r="B420" s="200"/>
      <c r="C420" s="200"/>
      <c r="D420" s="203"/>
      <c r="E420" s="18" t="s">
        <v>93</v>
      </c>
      <c r="F420" s="19" t="s">
        <v>94</v>
      </c>
      <c r="G420" s="170">
        <v>351907863</v>
      </c>
      <c r="H420" s="29">
        <f t="shared" ref="H420" si="778">IFERROR(G420/G421,"-")</f>
        <v>0.19084957611735021</v>
      </c>
      <c r="I420" s="81">
        <v>907</v>
      </c>
      <c r="J420" s="29">
        <f t="shared" ref="J420" si="779">IFERROR(I420/D411,"-")</f>
        <v>8.807535443775491E-2</v>
      </c>
      <c r="K420" s="66">
        <f t="shared" si="719"/>
        <v>387991.02866593166</v>
      </c>
      <c r="L420" s="43"/>
      <c r="M420" s="43"/>
    </row>
    <row r="421" spans="2:13">
      <c r="B421" s="201"/>
      <c r="C421" s="201"/>
      <c r="D421" s="204"/>
      <c r="E421" s="20" t="s">
        <v>131</v>
      </c>
      <c r="F421" s="21"/>
      <c r="G421" s="77">
        <f>SUM(G411:G420)</f>
        <v>1843901727</v>
      </c>
      <c r="H421" s="30" t="s">
        <v>160</v>
      </c>
      <c r="I421" s="82">
        <v>8632</v>
      </c>
      <c r="J421" s="30">
        <f t="shared" ref="J421" si="780">IFERROR(I421/D411,"-")</f>
        <v>0.83822101378908531</v>
      </c>
      <c r="K421" s="67">
        <f t="shared" si="719"/>
        <v>213612.34094068583</v>
      </c>
      <c r="L421" s="43"/>
      <c r="M421" s="43"/>
    </row>
    <row r="422" spans="2:13">
      <c r="B422" s="199">
        <v>39</v>
      </c>
      <c r="C422" s="199" t="s">
        <v>8</v>
      </c>
      <c r="D422" s="202">
        <f>VLOOKUP(C422,市区町村別_生活習慣病の状況!$C$5:$D$78,2,FALSE)</f>
        <v>57396</v>
      </c>
      <c r="E422" s="13" t="s">
        <v>75</v>
      </c>
      <c r="F422" s="14" t="s">
        <v>76</v>
      </c>
      <c r="G422" s="167">
        <v>1640728819</v>
      </c>
      <c r="H422" s="27">
        <f t="shared" ref="H422" si="781">IFERROR(G422/G432,"-")</f>
        <v>0.16860863832410811</v>
      </c>
      <c r="I422" s="168">
        <v>28461</v>
      </c>
      <c r="J422" s="27">
        <f t="shared" ref="J422" si="782">IFERROR(I422/D422,"-")</f>
        <v>0.49587079238971354</v>
      </c>
      <c r="K422" s="64">
        <f t="shared" si="719"/>
        <v>57648.319419556588</v>
      </c>
      <c r="L422" s="43"/>
      <c r="M422" s="43"/>
    </row>
    <row r="423" spans="2:13">
      <c r="B423" s="200"/>
      <c r="C423" s="200"/>
      <c r="D423" s="203"/>
      <c r="E423" s="15" t="s">
        <v>77</v>
      </c>
      <c r="F423" s="16" t="s">
        <v>78</v>
      </c>
      <c r="G423" s="169">
        <v>984170671</v>
      </c>
      <c r="H423" s="28">
        <f t="shared" ref="H423" si="783">IFERROR(G423/G432,"-")</f>
        <v>0.10113778388860846</v>
      </c>
      <c r="I423" s="80">
        <v>24950</v>
      </c>
      <c r="J423" s="28">
        <f t="shared" ref="J423" si="784">IFERROR(I423/D422,"-")</f>
        <v>0.43469928217994286</v>
      </c>
      <c r="K423" s="65">
        <f t="shared" si="719"/>
        <v>39445.718276553103</v>
      </c>
      <c r="L423" s="43"/>
      <c r="M423" s="43"/>
    </row>
    <row r="424" spans="2:13">
      <c r="B424" s="200"/>
      <c r="C424" s="200"/>
      <c r="D424" s="203"/>
      <c r="E424" s="15" t="s">
        <v>79</v>
      </c>
      <c r="F424" s="17" t="s">
        <v>80</v>
      </c>
      <c r="G424" s="169">
        <v>1702753414</v>
      </c>
      <c r="H424" s="28">
        <f t="shared" ref="H424" si="785">IFERROR(G424/G432,"-")</f>
        <v>0.17498256336549806</v>
      </c>
      <c r="I424" s="80">
        <v>36437</v>
      </c>
      <c r="J424" s="28">
        <f t="shared" ref="J424" si="786">IFERROR(I424/D422,"-")</f>
        <v>0.63483518015192697</v>
      </c>
      <c r="K424" s="65">
        <f t="shared" si="719"/>
        <v>46731.438208414525</v>
      </c>
      <c r="L424" s="43"/>
      <c r="M424" s="43"/>
    </row>
    <row r="425" spans="2:13">
      <c r="B425" s="200"/>
      <c r="C425" s="200"/>
      <c r="D425" s="203"/>
      <c r="E425" s="15" t="s">
        <v>81</v>
      </c>
      <c r="F425" s="17" t="s">
        <v>82</v>
      </c>
      <c r="G425" s="169">
        <v>1062635138</v>
      </c>
      <c r="H425" s="28">
        <f t="shared" ref="H425" si="787">IFERROR(G425/G432,"-")</f>
        <v>0.10920114377141973</v>
      </c>
      <c r="I425" s="80">
        <v>15022</v>
      </c>
      <c r="J425" s="28">
        <f t="shared" ref="J425" si="788">IFERROR(I425/D422,"-")</f>
        <v>0.26172555578785978</v>
      </c>
      <c r="K425" s="65">
        <f t="shared" si="719"/>
        <v>70738.592597523631</v>
      </c>
      <c r="L425" s="43"/>
      <c r="M425" s="43"/>
    </row>
    <row r="426" spans="2:13">
      <c r="B426" s="200"/>
      <c r="C426" s="200"/>
      <c r="D426" s="203"/>
      <c r="E426" s="15" t="s">
        <v>83</v>
      </c>
      <c r="F426" s="17" t="s">
        <v>84</v>
      </c>
      <c r="G426" s="169">
        <v>84543317</v>
      </c>
      <c r="H426" s="28">
        <f t="shared" ref="H426" si="789">IFERROR(G426/G432,"-")</f>
        <v>8.6880497213802036E-3</v>
      </c>
      <c r="I426" s="80">
        <v>216</v>
      </c>
      <c r="J426" s="28">
        <f t="shared" ref="J426" si="790">IFERROR(I426/D422,"-")</f>
        <v>3.7633284549445953E-3</v>
      </c>
      <c r="K426" s="65">
        <f t="shared" si="719"/>
        <v>391404.24537037039</v>
      </c>
      <c r="L426" s="43"/>
      <c r="M426" s="43"/>
    </row>
    <row r="427" spans="2:13">
      <c r="B427" s="200"/>
      <c r="C427" s="200"/>
      <c r="D427" s="203"/>
      <c r="E427" s="15" t="s">
        <v>85</v>
      </c>
      <c r="F427" s="17" t="s">
        <v>86</v>
      </c>
      <c r="G427" s="169">
        <v>391382770</v>
      </c>
      <c r="H427" s="28">
        <f t="shared" ref="H427" si="791">IFERROR(G427/G432,"-")</f>
        <v>4.0220245508601371E-2</v>
      </c>
      <c r="I427" s="80">
        <v>2103</v>
      </c>
      <c r="J427" s="28">
        <f t="shared" ref="J427" si="792">IFERROR(I427/D422,"-")</f>
        <v>3.6640183984946686E-2</v>
      </c>
      <c r="K427" s="65">
        <f t="shared" si="719"/>
        <v>186106.88064669521</v>
      </c>
      <c r="L427" s="43"/>
      <c r="M427" s="43"/>
    </row>
    <row r="428" spans="2:13">
      <c r="B428" s="200"/>
      <c r="C428" s="200"/>
      <c r="D428" s="203"/>
      <c r="E428" s="15" t="s">
        <v>87</v>
      </c>
      <c r="F428" s="17" t="s">
        <v>88</v>
      </c>
      <c r="G428" s="169">
        <v>1584065864</v>
      </c>
      <c r="H428" s="28">
        <f t="shared" ref="H428" si="793">IFERROR(G428/G432,"-")</f>
        <v>0.16278569941102608</v>
      </c>
      <c r="I428" s="80">
        <v>11842</v>
      </c>
      <c r="J428" s="28">
        <f t="shared" ref="J428" si="794">IFERROR(I428/D422,"-")</f>
        <v>0.20632099797895323</v>
      </c>
      <c r="K428" s="65">
        <f t="shared" si="719"/>
        <v>133766.75088667453</v>
      </c>
      <c r="L428" s="43"/>
      <c r="M428" s="43"/>
    </row>
    <row r="429" spans="2:13">
      <c r="B429" s="200"/>
      <c r="C429" s="200"/>
      <c r="D429" s="203"/>
      <c r="E429" s="15" t="s">
        <v>89</v>
      </c>
      <c r="F429" s="17" t="s">
        <v>90</v>
      </c>
      <c r="G429" s="169">
        <v>2202966</v>
      </c>
      <c r="H429" s="28">
        <f t="shared" ref="H429" si="795">IFERROR(G429/G432,"-")</f>
        <v>2.2638664795361722E-4</v>
      </c>
      <c r="I429" s="80">
        <v>134</v>
      </c>
      <c r="J429" s="28">
        <f t="shared" ref="J429" si="796">IFERROR(I429/D422,"-")</f>
        <v>2.3346574674193324E-3</v>
      </c>
      <c r="K429" s="65">
        <f t="shared" si="719"/>
        <v>16440.044776119405</v>
      </c>
      <c r="L429" s="43"/>
      <c r="M429" s="43"/>
    </row>
    <row r="430" spans="2:13">
      <c r="B430" s="200"/>
      <c r="C430" s="200"/>
      <c r="D430" s="203"/>
      <c r="E430" s="15" t="s">
        <v>91</v>
      </c>
      <c r="F430" s="17" t="s">
        <v>92</v>
      </c>
      <c r="G430" s="169">
        <v>204790079</v>
      </c>
      <c r="H430" s="28">
        <f t="shared" ref="H430" si="797">IFERROR(G430/G432,"-")</f>
        <v>2.1045145280937816E-2</v>
      </c>
      <c r="I430" s="80">
        <v>7841</v>
      </c>
      <c r="J430" s="28">
        <f t="shared" ref="J430" si="798">IFERROR(I430/D422,"-")</f>
        <v>0.13661230747787304</v>
      </c>
      <c r="K430" s="65">
        <f t="shared" si="719"/>
        <v>26117.852187221019</v>
      </c>
      <c r="L430" s="43"/>
      <c r="M430" s="43"/>
    </row>
    <row r="431" spans="2:13">
      <c r="B431" s="200"/>
      <c r="C431" s="200"/>
      <c r="D431" s="203"/>
      <c r="E431" s="18" t="s">
        <v>93</v>
      </c>
      <c r="F431" s="19" t="s">
        <v>94</v>
      </c>
      <c r="G431" s="170">
        <v>2073716046</v>
      </c>
      <c r="H431" s="29">
        <f t="shared" ref="H431" si="799">IFERROR(G431/G432,"-")</f>
        <v>0.21310434408046655</v>
      </c>
      <c r="I431" s="81">
        <v>3857</v>
      </c>
      <c r="J431" s="29">
        <f t="shared" ref="J431" si="800">IFERROR(I431/D422,"-")</f>
        <v>6.7199804864450485E-2</v>
      </c>
      <c r="K431" s="66">
        <f t="shared" si="719"/>
        <v>537649.99896292458</v>
      </c>
      <c r="L431" s="43"/>
      <c r="M431" s="43"/>
    </row>
    <row r="432" spans="2:13">
      <c r="B432" s="201"/>
      <c r="C432" s="201"/>
      <c r="D432" s="204"/>
      <c r="E432" s="20" t="s">
        <v>131</v>
      </c>
      <c r="F432" s="21"/>
      <c r="G432" s="77">
        <f>SUM(G422:G431)</f>
        <v>9730989084</v>
      </c>
      <c r="H432" s="30" t="s">
        <v>160</v>
      </c>
      <c r="I432" s="82">
        <v>47277</v>
      </c>
      <c r="J432" s="30">
        <f t="shared" ref="J432" si="801">IFERROR(I432/D422,"-")</f>
        <v>0.82369851557599838</v>
      </c>
      <c r="K432" s="67">
        <f t="shared" si="719"/>
        <v>205829.24221080018</v>
      </c>
      <c r="L432" s="43"/>
      <c r="M432" s="43"/>
    </row>
    <row r="433" spans="2:13">
      <c r="B433" s="199">
        <v>40</v>
      </c>
      <c r="C433" s="199" t="s">
        <v>46</v>
      </c>
      <c r="D433" s="202">
        <f>VLOOKUP(C433,市区町村別_生活習慣病の状況!$C$5:$D$78,2,FALSE)</f>
        <v>12654</v>
      </c>
      <c r="E433" s="13" t="s">
        <v>75</v>
      </c>
      <c r="F433" s="14" t="s">
        <v>76</v>
      </c>
      <c r="G433" s="167">
        <v>341362003</v>
      </c>
      <c r="H433" s="27">
        <f t="shared" ref="H433" si="802">IFERROR(G433/G443,"-")</f>
        <v>0.14688009518132311</v>
      </c>
      <c r="I433" s="168">
        <v>6329</v>
      </c>
      <c r="J433" s="27">
        <f t="shared" ref="J433" si="803">IFERROR(I433/D433,"-")</f>
        <v>0.50015805278963177</v>
      </c>
      <c r="K433" s="64">
        <f t="shared" si="719"/>
        <v>53936.167325011847</v>
      </c>
      <c r="L433" s="43"/>
      <c r="M433" s="43"/>
    </row>
    <row r="434" spans="2:13">
      <c r="B434" s="200"/>
      <c r="C434" s="200"/>
      <c r="D434" s="203"/>
      <c r="E434" s="15" t="s">
        <v>77</v>
      </c>
      <c r="F434" s="16" t="s">
        <v>78</v>
      </c>
      <c r="G434" s="169">
        <v>207255221</v>
      </c>
      <c r="H434" s="28">
        <f t="shared" ref="H434" si="804">IFERROR(G434/G443,"-")</f>
        <v>8.9177079814902999E-2</v>
      </c>
      <c r="I434" s="80">
        <v>5283</v>
      </c>
      <c r="J434" s="28">
        <f t="shared" ref="J434" si="805">IFERROR(I434/D433,"-")</f>
        <v>0.41749644381223328</v>
      </c>
      <c r="K434" s="65">
        <f t="shared" si="719"/>
        <v>39230.592655688059</v>
      </c>
      <c r="L434" s="43"/>
      <c r="M434" s="43"/>
    </row>
    <row r="435" spans="2:13">
      <c r="B435" s="200"/>
      <c r="C435" s="200"/>
      <c r="D435" s="203"/>
      <c r="E435" s="15" t="s">
        <v>79</v>
      </c>
      <c r="F435" s="17" t="s">
        <v>80</v>
      </c>
      <c r="G435" s="169">
        <v>438676759</v>
      </c>
      <c r="H435" s="28">
        <f t="shared" ref="H435" si="806">IFERROR(G435/G443,"-")</f>
        <v>0.18875236127482628</v>
      </c>
      <c r="I435" s="80">
        <v>8527</v>
      </c>
      <c r="J435" s="28">
        <f t="shared" ref="J435" si="807">IFERROR(I435/D433,"-")</f>
        <v>0.67385806859491071</v>
      </c>
      <c r="K435" s="65">
        <f t="shared" si="719"/>
        <v>51445.614987686175</v>
      </c>
      <c r="L435" s="43"/>
      <c r="M435" s="43"/>
    </row>
    <row r="436" spans="2:13">
      <c r="B436" s="200"/>
      <c r="C436" s="200"/>
      <c r="D436" s="203"/>
      <c r="E436" s="15" t="s">
        <v>81</v>
      </c>
      <c r="F436" s="17" t="s">
        <v>82</v>
      </c>
      <c r="G436" s="169">
        <v>214780225</v>
      </c>
      <c r="H436" s="28">
        <f t="shared" ref="H436" si="808">IFERROR(G436/G443,"-")</f>
        <v>9.2414913241137708E-2</v>
      </c>
      <c r="I436" s="80">
        <v>3113</v>
      </c>
      <c r="J436" s="28">
        <f t="shared" ref="J436" si="809">IFERROR(I436/D433,"-")</f>
        <v>0.24600916706179865</v>
      </c>
      <c r="K436" s="65">
        <f t="shared" si="719"/>
        <v>68994.611307420491</v>
      </c>
      <c r="L436" s="43"/>
      <c r="M436" s="43"/>
    </row>
    <row r="437" spans="2:13">
      <c r="B437" s="200"/>
      <c r="C437" s="200"/>
      <c r="D437" s="203"/>
      <c r="E437" s="15" t="s">
        <v>83</v>
      </c>
      <c r="F437" s="17" t="s">
        <v>84</v>
      </c>
      <c r="G437" s="169">
        <v>26205320</v>
      </c>
      <c r="H437" s="28">
        <f t="shared" ref="H437" si="810">IFERROR(G437/G443,"-")</f>
        <v>1.1275537001864353E-2</v>
      </c>
      <c r="I437" s="80">
        <v>37</v>
      </c>
      <c r="J437" s="28">
        <f t="shared" ref="J437" si="811">IFERROR(I437/D433,"-")</f>
        <v>2.9239766081871343E-3</v>
      </c>
      <c r="K437" s="65">
        <f t="shared" si="719"/>
        <v>708251.89189189184</v>
      </c>
      <c r="L437" s="43"/>
      <c r="M437" s="43"/>
    </row>
    <row r="438" spans="2:13">
      <c r="B438" s="200"/>
      <c r="C438" s="200"/>
      <c r="D438" s="203"/>
      <c r="E438" s="15" t="s">
        <v>85</v>
      </c>
      <c r="F438" s="17" t="s">
        <v>86</v>
      </c>
      <c r="G438" s="169">
        <v>87189979</v>
      </c>
      <c r="H438" s="28">
        <f t="shared" ref="H438" si="812">IFERROR(G438/G443,"-")</f>
        <v>3.7515811079821798E-2</v>
      </c>
      <c r="I438" s="80">
        <v>491</v>
      </c>
      <c r="J438" s="28">
        <f t="shared" ref="J438" si="813">IFERROR(I438/D433,"-")</f>
        <v>3.8801959854591436E-2</v>
      </c>
      <c r="K438" s="65">
        <f t="shared" si="719"/>
        <v>177576.33197556008</v>
      </c>
      <c r="L438" s="43"/>
      <c r="M438" s="43"/>
    </row>
    <row r="439" spans="2:13">
      <c r="B439" s="200"/>
      <c r="C439" s="200"/>
      <c r="D439" s="203"/>
      <c r="E439" s="15" t="s">
        <v>87</v>
      </c>
      <c r="F439" s="17" t="s">
        <v>88</v>
      </c>
      <c r="G439" s="169">
        <v>405711015</v>
      </c>
      <c r="H439" s="28">
        <f t="shared" ref="H439" si="814">IFERROR(G439/G443,"-")</f>
        <v>0.1745679717590338</v>
      </c>
      <c r="I439" s="80">
        <v>2643</v>
      </c>
      <c r="J439" s="28">
        <f t="shared" ref="J439" si="815">IFERROR(I439/D433,"-")</f>
        <v>0.20886676149834044</v>
      </c>
      <c r="K439" s="65">
        <f t="shared" si="719"/>
        <v>153503.97843359818</v>
      </c>
      <c r="L439" s="43"/>
      <c r="M439" s="43"/>
    </row>
    <row r="440" spans="2:13">
      <c r="B440" s="200"/>
      <c r="C440" s="200"/>
      <c r="D440" s="203"/>
      <c r="E440" s="15" t="s">
        <v>89</v>
      </c>
      <c r="F440" s="17" t="s">
        <v>90</v>
      </c>
      <c r="G440" s="169">
        <v>1200885</v>
      </c>
      <c r="H440" s="28">
        <f t="shared" ref="H440" si="816">IFERROR(G440/G443,"-")</f>
        <v>5.1671276109140714E-4</v>
      </c>
      <c r="I440" s="80">
        <v>48</v>
      </c>
      <c r="J440" s="28">
        <f t="shared" ref="J440" si="817">IFERROR(I440/D433,"-")</f>
        <v>3.793266951161688E-3</v>
      </c>
      <c r="K440" s="65">
        <f t="shared" si="719"/>
        <v>25018.4375</v>
      </c>
      <c r="L440" s="43"/>
      <c r="M440" s="43"/>
    </row>
    <row r="441" spans="2:13">
      <c r="B441" s="200"/>
      <c r="C441" s="200"/>
      <c r="D441" s="203"/>
      <c r="E441" s="15" t="s">
        <v>91</v>
      </c>
      <c r="F441" s="17" t="s">
        <v>92</v>
      </c>
      <c r="G441" s="169">
        <v>78737554</v>
      </c>
      <c r="H441" s="28">
        <f t="shared" ref="H441" si="818">IFERROR(G441/G443,"-")</f>
        <v>3.3878930063181545E-2</v>
      </c>
      <c r="I441" s="80">
        <v>1591</v>
      </c>
      <c r="J441" s="28">
        <f t="shared" ref="J441" si="819">IFERROR(I441/D433,"-")</f>
        <v>0.12573099415204678</v>
      </c>
      <c r="K441" s="65">
        <f t="shared" si="719"/>
        <v>49489.348837209305</v>
      </c>
      <c r="L441" s="43"/>
      <c r="M441" s="43"/>
    </row>
    <row r="442" spans="2:13">
      <c r="B442" s="200"/>
      <c r="C442" s="200"/>
      <c r="D442" s="203"/>
      <c r="E442" s="18" t="s">
        <v>93</v>
      </c>
      <c r="F442" s="19" t="s">
        <v>94</v>
      </c>
      <c r="G442" s="170">
        <v>522967244</v>
      </c>
      <c r="H442" s="29">
        <f t="shared" ref="H442" si="820">IFERROR(G442/G443,"-")</f>
        <v>0.225020587822817</v>
      </c>
      <c r="I442" s="81">
        <v>1245</v>
      </c>
      <c r="J442" s="29">
        <f t="shared" ref="J442" si="821">IFERROR(I442/D433,"-")</f>
        <v>9.8387861545756281E-2</v>
      </c>
      <c r="K442" s="66">
        <f t="shared" si="719"/>
        <v>420054.01124497992</v>
      </c>
      <c r="L442" s="43"/>
      <c r="M442" s="43"/>
    </row>
    <row r="443" spans="2:13">
      <c r="B443" s="201"/>
      <c r="C443" s="201"/>
      <c r="D443" s="204"/>
      <c r="E443" s="20" t="s">
        <v>131</v>
      </c>
      <c r="F443" s="21"/>
      <c r="G443" s="77">
        <f>SUM(G433:G442)</f>
        <v>2324086205</v>
      </c>
      <c r="H443" s="30" t="s">
        <v>160</v>
      </c>
      <c r="I443" s="82">
        <v>10314</v>
      </c>
      <c r="J443" s="30">
        <f t="shared" ref="J443" si="822">IFERROR(I443/D433,"-")</f>
        <v>0.81507823613086772</v>
      </c>
      <c r="K443" s="67">
        <f t="shared" si="719"/>
        <v>225333.15929804149</v>
      </c>
      <c r="L443" s="43"/>
      <c r="M443" s="43"/>
    </row>
    <row r="444" spans="2:13">
      <c r="B444" s="199">
        <v>41</v>
      </c>
      <c r="C444" s="199" t="s">
        <v>13</v>
      </c>
      <c r="D444" s="202">
        <f>VLOOKUP(C444,市区町村別_生活習慣病の状況!$C$5:$D$78,2,FALSE)</f>
        <v>23319</v>
      </c>
      <c r="E444" s="13" t="s">
        <v>75</v>
      </c>
      <c r="F444" s="14" t="s">
        <v>76</v>
      </c>
      <c r="G444" s="167">
        <v>674514046</v>
      </c>
      <c r="H444" s="27">
        <f t="shared" ref="H444" si="823">IFERROR(G444/G454,"-")</f>
        <v>0.15458171421860795</v>
      </c>
      <c r="I444" s="168">
        <v>12074</v>
      </c>
      <c r="J444" s="27">
        <f t="shared" ref="J444" si="824">IFERROR(I444/D444,"-")</f>
        <v>0.51777520476864358</v>
      </c>
      <c r="K444" s="64">
        <f t="shared" si="719"/>
        <v>55865.002981613383</v>
      </c>
      <c r="L444" s="43"/>
      <c r="M444" s="43"/>
    </row>
    <row r="445" spans="2:13">
      <c r="B445" s="200"/>
      <c r="C445" s="200"/>
      <c r="D445" s="203"/>
      <c r="E445" s="15" t="s">
        <v>77</v>
      </c>
      <c r="F445" s="16" t="s">
        <v>78</v>
      </c>
      <c r="G445" s="169">
        <v>398848925</v>
      </c>
      <c r="H445" s="28">
        <f t="shared" ref="H445" si="825">IFERROR(G445/G454,"-")</f>
        <v>9.1406177390039089E-2</v>
      </c>
      <c r="I445" s="80">
        <v>10006</v>
      </c>
      <c r="J445" s="28">
        <f t="shared" ref="J445" si="826">IFERROR(I445/D444,"-")</f>
        <v>0.42909215661048933</v>
      </c>
      <c r="K445" s="65">
        <f t="shared" si="719"/>
        <v>39860.97591445133</v>
      </c>
      <c r="L445" s="43"/>
      <c r="M445" s="43"/>
    </row>
    <row r="446" spans="2:13">
      <c r="B446" s="200"/>
      <c r="C446" s="200"/>
      <c r="D446" s="203"/>
      <c r="E446" s="15" t="s">
        <v>79</v>
      </c>
      <c r="F446" s="17" t="s">
        <v>80</v>
      </c>
      <c r="G446" s="169">
        <v>760619255</v>
      </c>
      <c r="H446" s="28">
        <f t="shared" ref="H446" si="827">IFERROR(G446/G454,"-")</f>
        <v>0.17431487009475927</v>
      </c>
      <c r="I446" s="80">
        <v>15537</v>
      </c>
      <c r="J446" s="28">
        <f t="shared" ref="J446" si="828">IFERROR(I446/D444,"-")</f>
        <v>0.66628071529653932</v>
      </c>
      <c r="K446" s="65">
        <f t="shared" si="719"/>
        <v>48955.348844693312</v>
      </c>
      <c r="L446" s="43"/>
      <c r="M446" s="43"/>
    </row>
    <row r="447" spans="2:13">
      <c r="B447" s="200"/>
      <c r="C447" s="200"/>
      <c r="D447" s="203"/>
      <c r="E447" s="15" t="s">
        <v>81</v>
      </c>
      <c r="F447" s="17" t="s">
        <v>82</v>
      </c>
      <c r="G447" s="169">
        <v>387174925</v>
      </c>
      <c r="H447" s="28">
        <f t="shared" ref="H447" si="829">IFERROR(G447/G454,"-")</f>
        <v>8.8730789171677177E-2</v>
      </c>
      <c r="I447" s="80">
        <v>6039</v>
      </c>
      <c r="J447" s="28">
        <f t="shared" ref="J447" si="830">IFERROR(I447/D444,"-")</f>
        <v>0.25897336935546122</v>
      </c>
      <c r="K447" s="65">
        <f t="shared" si="719"/>
        <v>64112.423414472592</v>
      </c>
      <c r="L447" s="43"/>
      <c r="M447" s="43"/>
    </row>
    <row r="448" spans="2:13">
      <c r="B448" s="200"/>
      <c r="C448" s="200"/>
      <c r="D448" s="203"/>
      <c r="E448" s="15" t="s">
        <v>83</v>
      </c>
      <c r="F448" s="17" t="s">
        <v>84</v>
      </c>
      <c r="G448" s="169">
        <v>45709066</v>
      </c>
      <c r="H448" s="28">
        <f t="shared" ref="H448" si="831">IFERROR(G448/G454,"-")</f>
        <v>1.0475372335851238E-2</v>
      </c>
      <c r="I448" s="80">
        <v>82</v>
      </c>
      <c r="J448" s="28">
        <f t="shared" ref="J448" si="832">IFERROR(I448/D444,"-")</f>
        <v>3.5164458167159826E-3</v>
      </c>
      <c r="K448" s="65">
        <f t="shared" si="719"/>
        <v>557427.63414634147</v>
      </c>
      <c r="L448" s="43"/>
      <c r="M448" s="43"/>
    </row>
    <row r="449" spans="2:13">
      <c r="B449" s="200"/>
      <c r="C449" s="200"/>
      <c r="D449" s="203"/>
      <c r="E449" s="15" t="s">
        <v>85</v>
      </c>
      <c r="F449" s="17" t="s">
        <v>86</v>
      </c>
      <c r="G449" s="169">
        <v>161698109</v>
      </c>
      <c r="H449" s="28">
        <f t="shared" ref="H449" si="833">IFERROR(G449/G454,"-")</f>
        <v>3.705715399605973E-2</v>
      </c>
      <c r="I449" s="80">
        <v>604</v>
      </c>
      <c r="J449" s="28">
        <f t="shared" ref="J449" si="834">IFERROR(I449/D444,"-")</f>
        <v>2.5901625284103093E-2</v>
      </c>
      <c r="K449" s="65">
        <f t="shared" si="719"/>
        <v>267712.10099337751</v>
      </c>
      <c r="L449" s="43"/>
      <c r="M449" s="43"/>
    </row>
    <row r="450" spans="2:13">
      <c r="B450" s="200"/>
      <c r="C450" s="200"/>
      <c r="D450" s="203"/>
      <c r="E450" s="15" t="s">
        <v>87</v>
      </c>
      <c r="F450" s="17" t="s">
        <v>88</v>
      </c>
      <c r="G450" s="169">
        <v>589139652</v>
      </c>
      <c r="H450" s="28">
        <f t="shared" ref="H450" si="835">IFERROR(G450/G454,"-")</f>
        <v>0.13501604282427965</v>
      </c>
      <c r="I450" s="80">
        <v>4977</v>
      </c>
      <c r="J450" s="28">
        <f t="shared" ref="J450" si="836">IFERROR(I450/D444,"-")</f>
        <v>0.21343110768043227</v>
      </c>
      <c r="K450" s="65">
        <f t="shared" si="719"/>
        <v>118372.44364074744</v>
      </c>
      <c r="L450" s="43"/>
      <c r="M450" s="43"/>
    </row>
    <row r="451" spans="2:13">
      <c r="B451" s="200"/>
      <c r="C451" s="200"/>
      <c r="D451" s="203"/>
      <c r="E451" s="15" t="s">
        <v>89</v>
      </c>
      <c r="F451" s="17" t="s">
        <v>90</v>
      </c>
      <c r="G451" s="169">
        <v>568788</v>
      </c>
      <c r="H451" s="28">
        <f t="shared" ref="H451" si="837">IFERROR(G451/G454,"-")</f>
        <v>1.3035195425266738E-4</v>
      </c>
      <c r="I451" s="80">
        <v>55</v>
      </c>
      <c r="J451" s="28">
        <f t="shared" ref="J451" si="838">IFERROR(I451/D444,"-")</f>
        <v>2.3585917063338908E-3</v>
      </c>
      <c r="K451" s="65">
        <f t="shared" si="719"/>
        <v>10341.6</v>
      </c>
      <c r="L451" s="43"/>
      <c r="M451" s="43"/>
    </row>
    <row r="452" spans="2:13">
      <c r="B452" s="200"/>
      <c r="C452" s="200"/>
      <c r="D452" s="203"/>
      <c r="E452" s="15" t="s">
        <v>91</v>
      </c>
      <c r="F452" s="17" t="s">
        <v>92</v>
      </c>
      <c r="G452" s="169">
        <v>103733574</v>
      </c>
      <c r="H452" s="28">
        <f t="shared" ref="H452" si="839">IFERROR(G452/G454,"-")</f>
        <v>2.3773135320213655E-2</v>
      </c>
      <c r="I452" s="80">
        <v>4680</v>
      </c>
      <c r="J452" s="28">
        <f t="shared" ref="J452" si="840">IFERROR(I452/D444,"-")</f>
        <v>0.20069471246622925</v>
      </c>
      <c r="K452" s="65">
        <f t="shared" si="719"/>
        <v>22165.293589743589</v>
      </c>
      <c r="L452" s="43"/>
      <c r="M452" s="43"/>
    </row>
    <row r="453" spans="2:13">
      <c r="B453" s="200"/>
      <c r="C453" s="200"/>
      <c r="D453" s="203"/>
      <c r="E453" s="18" t="s">
        <v>93</v>
      </c>
      <c r="F453" s="19" t="s">
        <v>94</v>
      </c>
      <c r="G453" s="170">
        <v>1241472545</v>
      </c>
      <c r="H453" s="29">
        <f t="shared" ref="H453" si="841">IFERROR(G453/G454,"-")</f>
        <v>0.2845143926942596</v>
      </c>
      <c r="I453" s="81">
        <v>2014</v>
      </c>
      <c r="J453" s="29">
        <f t="shared" ref="J453" si="842">IFERROR(I453/D444,"-")</f>
        <v>8.6367339937390111E-2</v>
      </c>
      <c r="K453" s="66">
        <f t="shared" ref="K453:K516" si="843">IFERROR(G453/I453,"-")</f>
        <v>616421.32323733869</v>
      </c>
      <c r="L453" s="43"/>
      <c r="M453" s="43"/>
    </row>
    <row r="454" spans="2:13">
      <c r="B454" s="201"/>
      <c r="C454" s="201"/>
      <c r="D454" s="204"/>
      <c r="E454" s="20" t="s">
        <v>131</v>
      </c>
      <c r="F454" s="21"/>
      <c r="G454" s="77">
        <f>SUM(G444:G453)</f>
        <v>4363478885</v>
      </c>
      <c r="H454" s="30" t="s">
        <v>160</v>
      </c>
      <c r="I454" s="82">
        <v>19409</v>
      </c>
      <c r="J454" s="30">
        <f t="shared" ref="J454" si="844">IFERROR(I454/D444,"-")</f>
        <v>0.83232557142244523</v>
      </c>
      <c r="K454" s="67">
        <f t="shared" si="843"/>
        <v>224817.29532691019</v>
      </c>
      <c r="L454" s="43"/>
      <c r="M454" s="43"/>
    </row>
    <row r="455" spans="2:13">
      <c r="B455" s="199">
        <v>42</v>
      </c>
      <c r="C455" s="199" t="s">
        <v>14</v>
      </c>
      <c r="D455" s="202">
        <f>VLOOKUP(C455,市区町村別_生活習慣病の状況!$C$5:$D$78,2,FALSE)</f>
        <v>59276</v>
      </c>
      <c r="E455" s="13" t="s">
        <v>75</v>
      </c>
      <c r="F455" s="14" t="s">
        <v>76</v>
      </c>
      <c r="G455" s="167">
        <v>1568631503</v>
      </c>
      <c r="H455" s="27">
        <f t="shared" ref="H455" si="845">IFERROR(G455/G465,"-")</f>
        <v>0.15654482957014376</v>
      </c>
      <c r="I455" s="168">
        <v>29428</v>
      </c>
      <c r="J455" s="27">
        <f t="shared" ref="J455" si="846">IFERROR(I455/D455,"-")</f>
        <v>0.49645725082664149</v>
      </c>
      <c r="K455" s="64">
        <f t="shared" si="843"/>
        <v>53304.047267908114</v>
      </c>
      <c r="L455" s="43"/>
      <c r="M455" s="43"/>
    </row>
    <row r="456" spans="2:13">
      <c r="B456" s="200"/>
      <c r="C456" s="200"/>
      <c r="D456" s="203"/>
      <c r="E456" s="15" t="s">
        <v>77</v>
      </c>
      <c r="F456" s="16" t="s">
        <v>78</v>
      </c>
      <c r="G456" s="169">
        <v>952424043</v>
      </c>
      <c r="H456" s="28">
        <f t="shared" ref="H456" si="847">IFERROR(G456/G465,"-")</f>
        <v>9.5049129897490189E-2</v>
      </c>
      <c r="I456" s="80">
        <v>25156</v>
      </c>
      <c r="J456" s="28">
        <f t="shared" ref="J456" si="848">IFERROR(I456/D455,"-")</f>
        <v>0.42438761050003376</v>
      </c>
      <c r="K456" s="65">
        <f t="shared" si="843"/>
        <v>37860.710884083317</v>
      </c>
      <c r="L456" s="43"/>
      <c r="M456" s="43"/>
    </row>
    <row r="457" spans="2:13">
      <c r="B457" s="200"/>
      <c r="C457" s="200"/>
      <c r="D457" s="203"/>
      <c r="E457" s="15" t="s">
        <v>79</v>
      </c>
      <c r="F457" s="17" t="s">
        <v>80</v>
      </c>
      <c r="G457" s="169">
        <v>1683621353</v>
      </c>
      <c r="H457" s="28">
        <f t="shared" ref="H457" si="849">IFERROR(G457/G465,"-")</f>
        <v>0.16802047980164775</v>
      </c>
      <c r="I457" s="80">
        <v>37671</v>
      </c>
      <c r="J457" s="28">
        <f t="shared" ref="J457" si="850">IFERROR(I457/D455,"-")</f>
        <v>0.63551859099804309</v>
      </c>
      <c r="K457" s="65">
        <f t="shared" si="843"/>
        <v>44692.770380398717</v>
      </c>
      <c r="L457" s="43"/>
      <c r="M457" s="43"/>
    </row>
    <row r="458" spans="2:13">
      <c r="B458" s="200"/>
      <c r="C458" s="200"/>
      <c r="D458" s="203"/>
      <c r="E458" s="15" t="s">
        <v>81</v>
      </c>
      <c r="F458" s="17" t="s">
        <v>82</v>
      </c>
      <c r="G458" s="169">
        <v>999026630</v>
      </c>
      <c r="H458" s="28">
        <f t="shared" ref="H458" si="851">IFERROR(G458/G465,"-")</f>
        <v>9.9699931583858467E-2</v>
      </c>
      <c r="I458" s="80">
        <v>15411</v>
      </c>
      <c r="J458" s="28">
        <f t="shared" ref="J458" si="852">IFERROR(I458/D455,"-")</f>
        <v>0.25998717862203929</v>
      </c>
      <c r="K458" s="65">
        <f t="shared" si="843"/>
        <v>64825.555122964113</v>
      </c>
      <c r="L458" s="43"/>
      <c r="M458" s="43"/>
    </row>
    <row r="459" spans="2:13">
      <c r="B459" s="200"/>
      <c r="C459" s="200"/>
      <c r="D459" s="203"/>
      <c r="E459" s="15" t="s">
        <v>83</v>
      </c>
      <c r="F459" s="17" t="s">
        <v>84</v>
      </c>
      <c r="G459" s="169">
        <v>114001158</v>
      </c>
      <c r="H459" s="28">
        <f t="shared" ref="H459" si="853">IFERROR(G459/G465,"-")</f>
        <v>1.1376981665724605E-2</v>
      </c>
      <c r="I459" s="80">
        <v>271</v>
      </c>
      <c r="J459" s="28">
        <f t="shared" ref="J459" si="854">IFERROR(I459/D455,"-")</f>
        <v>4.5718334570483835E-3</v>
      </c>
      <c r="K459" s="65">
        <f t="shared" si="843"/>
        <v>420668.47970479704</v>
      </c>
      <c r="L459" s="43"/>
      <c r="M459" s="43"/>
    </row>
    <row r="460" spans="2:13">
      <c r="B460" s="200"/>
      <c r="C460" s="200"/>
      <c r="D460" s="203"/>
      <c r="E460" s="15" t="s">
        <v>85</v>
      </c>
      <c r="F460" s="17" t="s">
        <v>86</v>
      </c>
      <c r="G460" s="169">
        <v>352447236</v>
      </c>
      <c r="H460" s="28">
        <f t="shared" ref="H460" si="855">IFERROR(G460/G465,"-")</f>
        <v>3.5173201855610216E-2</v>
      </c>
      <c r="I460" s="80">
        <v>1914</v>
      </c>
      <c r="J460" s="28">
        <f t="shared" ref="J460" si="856">IFERROR(I460/D455,"-")</f>
        <v>3.2289628180039137E-2</v>
      </c>
      <c r="K460" s="65">
        <f t="shared" si="843"/>
        <v>184141.71159874607</v>
      </c>
      <c r="L460" s="43"/>
      <c r="M460" s="43"/>
    </row>
    <row r="461" spans="2:13">
      <c r="B461" s="200"/>
      <c r="C461" s="200"/>
      <c r="D461" s="203"/>
      <c r="E461" s="15" t="s">
        <v>87</v>
      </c>
      <c r="F461" s="17" t="s">
        <v>88</v>
      </c>
      <c r="G461" s="169">
        <v>1690805385</v>
      </c>
      <c r="H461" s="28">
        <f t="shared" ref="H461" si="857">IFERROR(G461/G465,"-")</f>
        <v>0.16873742515364126</v>
      </c>
      <c r="I461" s="80">
        <v>12994</v>
      </c>
      <c r="J461" s="28">
        <f t="shared" ref="J461" si="858">IFERROR(I461/D455,"-")</f>
        <v>0.21921182266009853</v>
      </c>
      <c r="K461" s="65">
        <f t="shared" si="843"/>
        <v>130122.00900415577</v>
      </c>
      <c r="L461" s="43"/>
      <c r="M461" s="43"/>
    </row>
    <row r="462" spans="2:13">
      <c r="B462" s="200"/>
      <c r="C462" s="200"/>
      <c r="D462" s="203"/>
      <c r="E462" s="15" t="s">
        <v>89</v>
      </c>
      <c r="F462" s="17" t="s">
        <v>90</v>
      </c>
      <c r="G462" s="169">
        <v>993672</v>
      </c>
      <c r="H462" s="28">
        <f t="shared" ref="H462" si="859">IFERROR(G462/G465,"-")</f>
        <v>9.9165555193254262E-5</v>
      </c>
      <c r="I462" s="80">
        <v>141</v>
      </c>
      <c r="J462" s="28">
        <f t="shared" ref="J462" si="860">IFERROR(I462/D455,"-")</f>
        <v>2.3787030163978677E-3</v>
      </c>
      <c r="K462" s="65">
        <f t="shared" si="843"/>
        <v>7047.3191489361698</v>
      </c>
      <c r="L462" s="43"/>
      <c r="M462" s="43"/>
    </row>
    <row r="463" spans="2:13">
      <c r="B463" s="200"/>
      <c r="C463" s="200"/>
      <c r="D463" s="203"/>
      <c r="E463" s="15" t="s">
        <v>91</v>
      </c>
      <c r="F463" s="17" t="s">
        <v>92</v>
      </c>
      <c r="G463" s="169">
        <v>207061669</v>
      </c>
      <c r="H463" s="28">
        <f t="shared" ref="H463" si="861">IFERROR(G463/G465,"-")</f>
        <v>2.0664148094770553E-2</v>
      </c>
      <c r="I463" s="80">
        <v>7409</v>
      </c>
      <c r="J463" s="28">
        <f t="shared" ref="J463" si="862">IFERROR(I463/D455,"-")</f>
        <v>0.12499156488292057</v>
      </c>
      <c r="K463" s="65">
        <f t="shared" si="843"/>
        <v>27947.316641921985</v>
      </c>
      <c r="L463" s="43"/>
      <c r="M463" s="43"/>
    </row>
    <row r="464" spans="2:13">
      <c r="B464" s="200"/>
      <c r="C464" s="200"/>
      <c r="D464" s="203"/>
      <c r="E464" s="18" t="s">
        <v>93</v>
      </c>
      <c r="F464" s="19" t="s">
        <v>94</v>
      </c>
      <c r="G464" s="170">
        <v>2451321509</v>
      </c>
      <c r="H464" s="29">
        <f t="shared" ref="H464" si="863">IFERROR(G464/G465,"-")</f>
        <v>0.24463470682191993</v>
      </c>
      <c r="I464" s="81">
        <v>4550</v>
      </c>
      <c r="J464" s="29">
        <f t="shared" ref="J464" si="864">IFERROR(I464/D455,"-")</f>
        <v>7.6759565422768072E-2</v>
      </c>
      <c r="K464" s="66">
        <f t="shared" si="843"/>
        <v>538751.98</v>
      </c>
      <c r="L464" s="43"/>
      <c r="M464" s="43"/>
    </row>
    <row r="465" spans="2:13">
      <c r="B465" s="201"/>
      <c r="C465" s="201"/>
      <c r="D465" s="204"/>
      <c r="E465" s="20" t="s">
        <v>131</v>
      </c>
      <c r="F465" s="21"/>
      <c r="G465" s="77">
        <f>SUM(G455:G464)</f>
        <v>10020334158</v>
      </c>
      <c r="H465" s="30" t="s">
        <v>160</v>
      </c>
      <c r="I465" s="82">
        <v>48952</v>
      </c>
      <c r="J465" s="30">
        <f t="shared" ref="J465" si="865">IFERROR(I465/D455,"-")</f>
        <v>0.82583170254403127</v>
      </c>
      <c r="K465" s="67">
        <f t="shared" si="843"/>
        <v>204697.13511194641</v>
      </c>
      <c r="L465" s="43"/>
      <c r="M465" s="43"/>
    </row>
    <row r="466" spans="2:13">
      <c r="B466" s="199">
        <v>43</v>
      </c>
      <c r="C466" s="199" t="s">
        <v>9</v>
      </c>
      <c r="D466" s="202">
        <f>VLOOKUP(C466,市区町村別_生活習慣病の状況!$C$5:$D$78,2,FALSE)</f>
        <v>36315</v>
      </c>
      <c r="E466" s="13" t="s">
        <v>75</v>
      </c>
      <c r="F466" s="14" t="s">
        <v>76</v>
      </c>
      <c r="G466" s="167">
        <v>1119911707</v>
      </c>
      <c r="H466" s="27">
        <f t="shared" ref="H466" si="866">IFERROR(G466/G476,"-")</f>
        <v>0.18076773431033505</v>
      </c>
      <c r="I466" s="168">
        <v>18072</v>
      </c>
      <c r="J466" s="27">
        <f t="shared" ref="J466" si="867">IFERROR(I466/D466,"-")</f>
        <v>0.49764560099132588</v>
      </c>
      <c r="K466" s="64">
        <f t="shared" si="843"/>
        <v>61969.439298362107</v>
      </c>
      <c r="L466" s="43"/>
      <c r="M466" s="43"/>
    </row>
    <row r="467" spans="2:13">
      <c r="B467" s="200"/>
      <c r="C467" s="200"/>
      <c r="D467" s="203"/>
      <c r="E467" s="15" t="s">
        <v>77</v>
      </c>
      <c r="F467" s="16" t="s">
        <v>78</v>
      </c>
      <c r="G467" s="169">
        <v>635632579</v>
      </c>
      <c r="H467" s="28">
        <f t="shared" ref="H467" si="868">IFERROR(G467/G476,"-")</f>
        <v>0.10259903565742889</v>
      </c>
      <c r="I467" s="80">
        <v>15267</v>
      </c>
      <c r="J467" s="28">
        <f t="shared" ref="J467" si="869">IFERROR(I467/D466,"-")</f>
        <v>0.42040479140850889</v>
      </c>
      <c r="K467" s="65">
        <f t="shared" si="843"/>
        <v>41634.412720246284</v>
      </c>
      <c r="L467" s="43"/>
      <c r="M467" s="43"/>
    </row>
    <row r="468" spans="2:13">
      <c r="B468" s="200"/>
      <c r="C468" s="200"/>
      <c r="D468" s="203"/>
      <c r="E468" s="15" t="s">
        <v>79</v>
      </c>
      <c r="F468" s="17" t="s">
        <v>80</v>
      </c>
      <c r="G468" s="169">
        <v>1042421449</v>
      </c>
      <c r="H468" s="28">
        <f t="shared" ref="H468" si="870">IFERROR(G468/G476,"-")</f>
        <v>0.16825983901624353</v>
      </c>
      <c r="I468" s="80">
        <v>22224</v>
      </c>
      <c r="J468" s="28">
        <f t="shared" ref="J468" si="871">IFERROR(I468/D466,"-")</f>
        <v>0.61197852127220154</v>
      </c>
      <c r="K468" s="65">
        <f t="shared" si="843"/>
        <v>46905.212787976961</v>
      </c>
      <c r="L468" s="43"/>
      <c r="M468" s="43"/>
    </row>
    <row r="469" spans="2:13">
      <c r="B469" s="200"/>
      <c r="C469" s="200"/>
      <c r="D469" s="203"/>
      <c r="E469" s="15" t="s">
        <v>81</v>
      </c>
      <c r="F469" s="17" t="s">
        <v>82</v>
      </c>
      <c r="G469" s="169">
        <v>640344237</v>
      </c>
      <c r="H469" s="28">
        <f t="shared" ref="H469" si="872">IFERROR(G469/G476,"-")</f>
        <v>0.10335955609505047</v>
      </c>
      <c r="I469" s="80">
        <v>8522</v>
      </c>
      <c r="J469" s="28">
        <f t="shared" ref="J469" si="873">IFERROR(I469/D466,"-")</f>
        <v>0.23466886961310754</v>
      </c>
      <c r="K469" s="65">
        <f t="shared" si="843"/>
        <v>75140.13576625206</v>
      </c>
      <c r="L469" s="43"/>
      <c r="M469" s="43"/>
    </row>
    <row r="470" spans="2:13">
      <c r="B470" s="200"/>
      <c r="C470" s="200"/>
      <c r="D470" s="203"/>
      <c r="E470" s="15" t="s">
        <v>83</v>
      </c>
      <c r="F470" s="17" t="s">
        <v>84</v>
      </c>
      <c r="G470" s="169">
        <v>40504957</v>
      </c>
      <c r="H470" s="28">
        <f t="shared" ref="H470" si="874">IFERROR(G470/G476,"-")</f>
        <v>6.5380058619456385E-3</v>
      </c>
      <c r="I470" s="80">
        <v>281</v>
      </c>
      <c r="J470" s="28">
        <f t="shared" ref="J470" si="875">IFERROR(I470/D466,"-")</f>
        <v>7.7378493735371055E-3</v>
      </c>
      <c r="K470" s="65">
        <f t="shared" si="843"/>
        <v>144145.75444839857</v>
      </c>
      <c r="L470" s="43"/>
      <c r="M470" s="43"/>
    </row>
    <row r="471" spans="2:13">
      <c r="B471" s="200"/>
      <c r="C471" s="200"/>
      <c r="D471" s="203"/>
      <c r="E471" s="15" t="s">
        <v>85</v>
      </c>
      <c r="F471" s="17" t="s">
        <v>86</v>
      </c>
      <c r="G471" s="169">
        <v>244847722</v>
      </c>
      <c r="H471" s="28">
        <f t="shared" ref="H471" si="876">IFERROR(G471/G476,"-")</f>
        <v>3.9521479845541767E-2</v>
      </c>
      <c r="I471" s="80">
        <v>1283</v>
      </c>
      <c r="J471" s="28">
        <f t="shared" ref="J471" si="877">IFERROR(I471/D466,"-")</f>
        <v>3.5329753545366931E-2</v>
      </c>
      <c r="K471" s="65">
        <f t="shared" si="843"/>
        <v>190840.00155884644</v>
      </c>
      <c r="L471" s="43"/>
      <c r="M471" s="43"/>
    </row>
    <row r="472" spans="2:13">
      <c r="B472" s="200"/>
      <c r="C472" s="200"/>
      <c r="D472" s="203"/>
      <c r="E472" s="15" t="s">
        <v>87</v>
      </c>
      <c r="F472" s="17" t="s">
        <v>88</v>
      </c>
      <c r="G472" s="169">
        <v>992893613</v>
      </c>
      <c r="H472" s="28">
        <f t="shared" ref="H472" si="878">IFERROR(G472/G476,"-")</f>
        <v>0.16026542781127712</v>
      </c>
      <c r="I472" s="80">
        <v>8353</v>
      </c>
      <c r="J472" s="28">
        <f t="shared" ref="J472" si="879">IFERROR(I472/D466,"-")</f>
        <v>0.23001514525678093</v>
      </c>
      <c r="K472" s="65">
        <f t="shared" si="843"/>
        <v>118866.708128816</v>
      </c>
      <c r="L472" s="43"/>
      <c r="M472" s="43"/>
    </row>
    <row r="473" spans="2:13">
      <c r="B473" s="200"/>
      <c r="C473" s="200"/>
      <c r="D473" s="203"/>
      <c r="E473" s="15" t="s">
        <v>89</v>
      </c>
      <c r="F473" s="17" t="s">
        <v>90</v>
      </c>
      <c r="G473" s="169">
        <v>1291463</v>
      </c>
      <c r="H473" s="28">
        <f t="shared" ref="H473" si="880">IFERROR(G473/G476,"-")</f>
        <v>2.0845825523246203E-4</v>
      </c>
      <c r="I473" s="80">
        <v>142</v>
      </c>
      <c r="J473" s="28">
        <f t="shared" ref="J473" si="881">IFERROR(I473/D466,"-")</f>
        <v>3.910229932534765E-3</v>
      </c>
      <c r="K473" s="65">
        <f t="shared" si="843"/>
        <v>9094.8098591549297</v>
      </c>
      <c r="L473" s="43"/>
      <c r="M473" s="43"/>
    </row>
    <row r="474" spans="2:13">
      <c r="B474" s="200"/>
      <c r="C474" s="200"/>
      <c r="D474" s="203"/>
      <c r="E474" s="15" t="s">
        <v>91</v>
      </c>
      <c r="F474" s="17" t="s">
        <v>92</v>
      </c>
      <c r="G474" s="169">
        <v>154142004</v>
      </c>
      <c r="H474" s="28">
        <f t="shared" ref="H474" si="882">IFERROR(G474/G476,"-")</f>
        <v>2.4880444280537022E-2</v>
      </c>
      <c r="I474" s="80">
        <v>4737</v>
      </c>
      <c r="J474" s="28">
        <f t="shared" ref="J474" si="883">IFERROR(I474/D466,"-")</f>
        <v>0.13044196612969847</v>
      </c>
      <c r="K474" s="65">
        <f t="shared" si="843"/>
        <v>32540.005066497783</v>
      </c>
      <c r="L474" s="43"/>
      <c r="M474" s="43"/>
    </row>
    <row r="475" spans="2:13">
      <c r="B475" s="200"/>
      <c r="C475" s="200"/>
      <c r="D475" s="203"/>
      <c r="E475" s="18" t="s">
        <v>93</v>
      </c>
      <c r="F475" s="19" t="s">
        <v>94</v>
      </c>
      <c r="G475" s="170">
        <v>1323317807</v>
      </c>
      <c r="H475" s="29">
        <f t="shared" ref="H475" si="884">IFERROR(G475/G476,"-")</f>
        <v>0.21360001886640806</v>
      </c>
      <c r="I475" s="81">
        <v>2901</v>
      </c>
      <c r="J475" s="29">
        <f t="shared" ref="J475" si="885">IFERROR(I475/D466,"-")</f>
        <v>7.9884345311854607E-2</v>
      </c>
      <c r="K475" s="66">
        <f t="shared" si="843"/>
        <v>456159.18890037917</v>
      </c>
      <c r="L475" s="43"/>
      <c r="M475" s="43"/>
    </row>
    <row r="476" spans="2:13">
      <c r="B476" s="201"/>
      <c r="C476" s="201"/>
      <c r="D476" s="204"/>
      <c r="E476" s="20" t="s">
        <v>131</v>
      </c>
      <c r="F476" s="21"/>
      <c r="G476" s="77">
        <f>SUM(G466:G475)</f>
        <v>6195307538</v>
      </c>
      <c r="H476" s="30" t="s">
        <v>160</v>
      </c>
      <c r="I476" s="82">
        <v>29483</v>
      </c>
      <c r="J476" s="30">
        <f t="shared" ref="J476" si="886">IFERROR(I476/D466,"-")</f>
        <v>0.81186837395015832</v>
      </c>
      <c r="K476" s="67">
        <f t="shared" si="843"/>
        <v>210131.51775599498</v>
      </c>
      <c r="L476" s="43"/>
      <c r="M476" s="43"/>
    </row>
    <row r="477" spans="2:13">
      <c r="B477" s="199">
        <v>44</v>
      </c>
      <c r="C477" s="199" t="s">
        <v>21</v>
      </c>
      <c r="D477" s="202">
        <f>VLOOKUP(C477,市区町村別_生活習慣病の状況!$C$5:$D$78,2,FALSE)</f>
        <v>41260</v>
      </c>
      <c r="E477" s="13" t="s">
        <v>75</v>
      </c>
      <c r="F477" s="14" t="s">
        <v>76</v>
      </c>
      <c r="G477" s="167">
        <v>1142795806</v>
      </c>
      <c r="H477" s="27">
        <f t="shared" ref="H477" si="887">IFERROR(G477/G487,"-")</f>
        <v>0.16496652213367999</v>
      </c>
      <c r="I477" s="168">
        <v>20816</v>
      </c>
      <c r="J477" s="27">
        <f t="shared" ref="J477" si="888">IFERROR(I477/D477,"-")</f>
        <v>0.50450799806107616</v>
      </c>
      <c r="K477" s="64">
        <f t="shared" si="843"/>
        <v>54899.875384319756</v>
      </c>
      <c r="L477" s="43"/>
      <c r="M477" s="43"/>
    </row>
    <row r="478" spans="2:13">
      <c r="B478" s="200"/>
      <c r="C478" s="200"/>
      <c r="D478" s="203"/>
      <c r="E478" s="15" t="s">
        <v>77</v>
      </c>
      <c r="F478" s="16" t="s">
        <v>78</v>
      </c>
      <c r="G478" s="169">
        <v>654297414</v>
      </c>
      <c r="H478" s="28">
        <f t="shared" ref="H478" si="889">IFERROR(G478/G487,"-")</f>
        <v>9.4450091837876921E-2</v>
      </c>
      <c r="I478" s="80">
        <v>16490</v>
      </c>
      <c r="J478" s="28">
        <f t="shared" ref="J478" si="890">IFERROR(I478/D477,"-")</f>
        <v>0.39966068831798351</v>
      </c>
      <c r="K478" s="65">
        <f t="shared" si="843"/>
        <v>39678.43626440267</v>
      </c>
      <c r="L478" s="43"/>
      <c r="M478" s="43"/>
    </row>
    <row r="479" spans="2:13">
      <c r="B479" s="200"/>
      <c r="C479" s="200"/>
      <c r="D479" s="203"/>
      <c r="E479" s="15" t="s">
        <v>79</v>
      </c>
      <c r="F479" s="17" t="s">
        <v>80</v>
      </c>
      <c r="G479" s="169">
        <v>1277694884</v>
      </c>
      <c r="H479" s="28">
        <f t="shared" ref="H479" si="891">IFERROR(G479/G487,"-")</f>
        <v>0.18443967002227141</v>
      </c>
      <c r="I479" s="80">
        <v>26844</v>
      </c>
      <c r="J479" s="28">
        <f t="shared" ref="J479" si="892">IFERROR(I479/D477,"-")</f>
        <v>0.65060591371788656</v>
      </c>
      <c r="K479" s="65">
        <f t="shared" si="843"/>
        <v>47597.037848308748</v>
      </c>
      <c r="L479" s="43"/>
      <c r="M479" s="43"/>
    </row>
    <row r="480" spans="2:13">
      <c r="B480" s="200"/>
      <c r="C480" s="200"/>
      <c r="D480" s="203"/>
      <c r="E480" s="15" t="s">
        <v>81</v>
      </c>
      <c r="F480" s="17" t="s">
        <v>82</v>
      </c>
      <c r="G480" s="169">
        <v>843592890</v>
      </c>
      <c r="H480" s="28">
        <f t="shared" ref="H480" si="893">IFERROR(G480/G487,"-")</f>
        <v>0.12177554767820006</v>
      </c>
      <c r="I480" s="80">
        <v>10412</v>
      </c>
      <c r="J480" s="28">
        <f t="shared" ref="J480" si="894">IFERROR(I480/D477,"-")</f>
        <v>0.25235094522539991</v>
      </c>
      <c r="K480" s="65">
        <f t="shared" si="843"/>
        <v>81021.214944295047</v>
      </c>
      <c r="L480" s="43"/>
      <c r="M480" s="43"/>
    </row>
    <row r="481" spans="2:13">
      <c r="B481" s="200"/>
      <c r="C481" s="200"/>
      <c r="D481" s="203"/>
      <c r="E481" s="15" t="s">
        <v>83</v>
      </c>
      <c r="F481" s="17" t="s">
        <v>84</v>
      </c>
      <c r="G481" s="169">
        <v>62797594</v>
      </c>
      <c r="H481" s="28">
        <f t="shared" ref="H481" si="895">IFERROR(G481/G487,"-")</f>
        <v>9.0650496144215366E-3</v>
      </c>
      <c r="I481" s="80">
        <v>139</v>
      </c>
      <c r="J481" s="28">
        <f t="shared" ref="J481" si="896">IFERROR(I481/D477,"-")</f>
        <v>3.3688802714493455E-3</v>
      </c>
      <c r="K481" s="65">
        <f t="shared" si="843"/>
        <v>451781.25179856113</v>
      </c>
      <c r="L481" s="43"/>
      <c r="M481" s="43"/>
    </row>
    <row r="482" spans="2:13">
      <c r="B482" s="200"/>
      <c r="C482" s="200"/>
      <c r="D482" s="203"/>
      <c r="E482" s="15" t="s">
        <v>85</v>
      </c>
      <c r="F482" s="17" t="s">
        <v>86</v>
      </c>
      <c r="G482" s="169">
        <v>219257146</v>
      </c>
      <c r="H482" s="28">
        <f t="shared" ref="H482" si="897">IFERROR(G482/G487,"-")</f>
        <v>3.1650526400843745E-2</v>
      </c>
      <c r="I482" s="80">
        <v>1432</v>
      </c>
      <c r="J482" s="28">
        <f t="shared" ref="J482" si="898">IFERROR(I482/D477,"-")</f>
        <v>3.4706737760542901E-2</v>
      </c>
      <c r="K482" s="65">
        <f t="shared" si="843"/>
        <v>153112.53212290502</v>
      </c>
      <c r="L482" s="43"/>
      <c r="M482" s="43"/>
    </row>
    <row r="483" spans="2:13">
      <c r="B483" s="200"/>
      <c r="C483" s="200"/>
      <c r="D483" s="203"/>
      <c r="E483" s="15" t="s">
        <v>87</v>
      </c>
      <c r="F483" s="17" t="s">
        <v>88</v>
      </c>
      <c r="G483" s="169">
        <v>781439869</v>
      </c>
      <c r="H483" s="28">
        <f t="shared" ref="H483" si="899">IFERROR(G483/G487,"-")</f>
        <v>0.11280354440286465</v>
      </c>
      <c r="I483" s="80">
        <v>7363</v>
      </c>
      <c r="J483" s="28">
        <f t="shared" ref="J483" si="900">IFERROR(I483/D477,"-")</f>
        <v>0.17845370819195347</v>
      </c>
      <c r="K483" s="65">
        <f t="shared" si="843"/>
        <v>106130.63547467065</v>
      </c>
      <c r="L483" s="43"/>
      <c r="M483" s="43"/>
    </row>
    <row r="484" spans="2:13">
      <c r="B484" s="200"/>
      <c r="C484" s="200"/>
      <c r="D484" s="203"/>
      <c r="E484" s="15" t="s">
        <v>89</v>
      </c>
      <c r="F484" s="17" t="s">
        <v>90</v>
      </c>
      <c r="G484" s="169">
        <v>1173605</v>
      </c>
      <c r="H484" s="28">
        <f t="shared" ref="H484" si="901">IFERROR(G484/G487,"-")</f>
        <v>1.6941393571118644E-4</v>
      </c>
      <c r="I484" s="80">
        <v>128</v>
      </c>
      <c r="J484" s="28">
        <f t="shared" ref="J484" si="902">IFERROR(I484/D477,"-")</f>
        <v>3.1022782355792536E-3</v>
      </c>
      <c r="K484" s="65">
        <f t="shared" si="843"/>
        <v>9168.7890625</v>
      </c>
      <c r="L484" s="43"/>
      <c r="M484" s="43"/>
    </row>
    <row r="485" spans="2:13">
      <c r="B485" s="200"/>
      <c r="C485" s="200"/>
      <c r="D485" s="203"/>
      <c r="E485" s="15" t="s">
        <v>91</v>
      </c>
      <c r="F485" s="17" t="s">
        <v>92</v>
      </c>
      <c r="G485" s="169">
        <v>259987513</v>
      </c>
      <c r="H485" s="28">
        <f t="shared" ref="H485" si="903">IFERROR(G485/G487,"-")</f>
        <v>3.7530095571417343E-2</v>
      </c>
      <c r="I485" s="80">
        <v>6010</v>
      </c>
      <c r="J485" s="28">
        <f t="shared" ref="J485" si="904">IFERROR(I485/D477,"-")</f>
        <v>0.14566165777993215</v>
      </c>
      <c r="K485" s="65">
        <f t="shared" si="843"/>
        <v>43259.153577371049</v>
      </c>
      <c r="L485" s="43"/>
      <c r="M485" s="43"/>
    </row>
    <row r="486" spans="2:13">
      <c r="B486" s="200"/>
      <c r="C486" s="200"/>
      <c r="D486" s="203"/>
      <c r="E486" s="18" t="s">
        <v>93</v>
      </c>
      <c r="F486" s="19" t="s">
        <v>94</v>
      </c>
      <c r="G486" s="170">
        <v>1684404018</v>
      </c>
      <c r="H486" s="29">
        <f t="shared" ref="H486" si="905">IFERROR(G486/G487,"-")</f>
        <v>0.24314953840271314</v>
      </c>
      <c r="I486" s="81">
        <v>3432</v>
      </c>
      <c r="J486" s="29">
        <f t="shared" ref="J486" si="906">IFERROR(I486/D477,"-")</f>
        <v>8.3179835191468737E-2</v>
      </c>
      <c r="K486" s="66">
        <f t="shared" si="843"/>
        <v>490793.71153846156</v>
      </c>
      <c r="L486" s="43"/>
      <c r="M486" s="43"/>
    </row>
    <row r="487" spans="2:13">
      <c r="B487" s="201"/>
      <c r="C487" s="201"/>
      <c r="D487" s="204"/>
      <c r="E487" s="20" t="s">
        <v>131</v>
      </c>
      <c r="F487" s="21"/>
      <c r="G487" s="77">
        <f>SUM(G477:G486)</f>
        <v>6927440739</v>
      </c>
      <c r="H487" s="30" t="s">
        <v>160</v>
      </c>
      <c r="I487" s="82">
        <v>34135</v>
      </c>
      <c r="J487" s="30">
        <f t="shared" ref="J487" si="907">IFERROR(I487/D477,"-")</f>
        <v>0.82731459040232669</v>
      </c>
      <c r="K487" s="67">
        <f t="shared" si="843"/>
        <v>202942.45610077633</v>
      </c>
      <c r="L487" s="43"/>
      <c r="M487" s="43"/>
    </row>
    <row r="488" spans="2:13">
      <c r="B488" s="199">
        <v>45</v>
      </c>
      <c r="C488" s="199" t="s">
        <v>47</v>
      </c>
      <c r="D488" s="202">
        <f>VLOOKUP(C488,市区町村別_生活習慣病の状況!$C$5:$D$78,2,FALSE)</f>
        <v>14459</v>
      </c>
      <c r="E488" s="13" t="s">
        <v>75</v>
      </c>
      <c r="F488" s="14" t="s">
        <v>76</v>
      </c>
      <c r="G488" s="167">
        <v>447480249</v>
      </c>
      <c r="H488" s="27">
        <f t="shared" ref="H488" si="908">IFERROR(G488/G498,"-")</f>
        <v>0.16381507794344746</v>
      </c>
      <c r="I488" s="168">
        <v>7291</v>
      </c>
      <c r="J488" s="27">
        <f t="shared" ref="J488" si="909">IFERROR(I488/D488,"-")</f>
        <v>0.50425340618300019</v>
      </c>
      <c r="K488" s="64">
        <f t="shared" si="843"/>
        <v>61374.331230283911</v>
      </c>
      <c r="L488" s="43"/>
      <c r="M488" s="43"/>
    </row>
    <row r="489" spans="2:13">
      <c r="B489" s="200"/>
      <c r="C489" s="200"/>
      <c r="D489" s="203"/>
      <c r="E489" s="15" t="s">
        <v>77</v>
      </c>
      <c r="F489" s="16" t="s">
        <v>78</v>
      </c>
      <c r="G489" s="169">
        <v>250082414</v>
      </c>
      <c r="H489" s="28">
        <f t="shared" ref="H489" si="910">IFERROR(G489/G498,"-")</f>
        <v>9.1551013107833284E-2</v>
      </c>
      <c r="I489" s="80">
        <v>6411</v>
      </c>
      <c r="J489" s="28">
        <f t="shared" ref="J489" si="911">IFERROR(I489/D488,"-")</f>
        <v>0.44339165917421675</v>
      </c>
      <c r="K489" s="65">
        <f t="shared" si="843"/>
        <v>39008.331617532363</v>
      </c>
      <c r="L489" s="43"/>
      <c r="M489" s="43"/>
    </row>
    <row r="490" spans="2:13">
      <c r="B490" s="200"/>
      <c r="C490" s="200"/>
      <c r="D490" s="203"/>
      <c r="E490" s="15" t="s">
        <v>79</v>
      </c>
      <c r="F490" s="17" t="s">
        <v>80</v>
      </c>
      <c r="G490" s="169">
        <v>493643227</v>
      </c>
      <c r="H490" s="28">
        <f t="shared" ref="H490" si="912">IFERROR(G490/G498,"-")</f>
        <v>0.18071457653823719</v>
      </c>
      <c r="I490" s="80">
        <v>9748</v>
      </c>
      <c r="J490" s="28">
        <f t="shared" ref="J490" si="913">IFERROR(I490/D488,"-")</f>
        <v>0.6741821702745695</v>
      </c>
      <c r="K490" s="65">
        <f t="shared" si="843"/>
        <v>50640.462351251539</v>
      </c>
      <c r="L490" s="43"/>
      <c r="M490" s="43"/>
    </row>
    <row r="491" spans="2:13">
      <c r="B491" s="200"/>
      <c r="C491" s="200"/>
      <c r="D491" s="203"/>
      <c r="E491" s="15" t="s">
        <v>81</v>
      </c>
      <c r="F491" s="17" t="s">
        <v>82</v>
      </c>
      <c r="G491" s="169">
        <v>229342375</v>
      </c>
      <c r="H491" s="28">
        <f t="shared" ref="H491" si="914">IFERROR(G491/G498,"-")</f>
        <v>8.3958429719118974E-2</v>
      </c>
      <c r="I491" s="80">
        <v>3909</v>
      </c>
      <c r="J491" s="28">
        <f t="shared" ref="J491" si="915">IFERROR(I491/D488,"-")</f>
        <v>0.27035064665606195</v>
      </c>
      <c r="K491" s="65">
        <f t="shared" si="843"/>
        <v>58670.344077769252</v>
      </c>
      <c r="L491" s="43"/>
      <c r="M491" s="43"/>
    </row>
    <row r="492" spans="2:13">
      <c r="B492" s="200"/>
      <c r="C492" s="200"/>
      <c r="D492" s="203"/>
      <c r="E492" s="15" t="s">
        <v>83</v>
      </c>
      <c r="F492" s="17" t="s">
        <v>84</v>
      </c>
      <c r="G492" s="169">
        <v>27341198</v>
      </c>
      <c r="H492" s="28">
        <f t="shared" ref="H492" si="916">IFERROR(G492/G498,"-")</f>
        <v>1.000915792696189E-2</v>
      </c>
      <c r="I492" s="80">
        <v>58</v>
      </c>
      <c r="J492" s="28">
        <f t="shared" ref="J492" si="917">IFERROR(I492/D488,"-")</f>
        <v>4.0113424164880005E-3</v>
      </c>
      <c r="K492" s="65">
        <f t="shared" si="843"/>
        <v>471399.96551724139</v>
      </c>
      <c r="L492" s="43"/>
      <c r="M492" s="43"/>
    </row>
    <row r="493" spans="2:13">
      <c r="B493" s="200"/>
      <c r="C493" s="200"/>
      <c r="D493" s="203"/>
      <c r="E493" s="15" t="s">
        <v>85</v>
      </c>
      <c r="F493" s="17" t="s">
        <v>86</v>
      </c>
      <c r="G493" s="169">
        <v>114730495</v>
      </c>
      <c r="H493" s="28">
        <f t="shared" ref="H493" si="918">IFERROR(G493/G498,"-")</f>
        <v>4.2000926349076269E-2</v>
      </c>
      <c r="I493" s="80">
        <v>582</v>
      </c>
      <c r="J493" s="28">
        <f t="shared" ref="J493" si="919">IFERROR(I493/D488,"-")</f>
        <v>4.0251746317172696E-2</v>
      </c>
      <c r="K493" s="65">
        <f t="shared" si="843"/>
        <v>197131.43470790377</v>
      </c>
      <c r="L493" s="43"/>
      <c r="M493" s="43"/>
    </row>
    <row r="494" spans="2:13">
      <c r="B494" s="200"/>
      <c r="C494" s="200"/>
      <c r="D494" s="203"/>
      <c r="E494" s="15" t="s">
        <v>87</v>
      </c>
      <c r="F494" s="17" t="s">
        <v>88</v>
      </c>
      <c r="G494" s="169">
        <v>441672657</v>
      </c>
      <c r="H494" s="28">
        <f t="shared" ref="H494" si="920">IFERROR(G494/G498,"-")</f>
        <v>0.16168901508755651</v>
      </c>
      <c r="I494" s="80">
        <v>3115</v>
      </c>
      <c r="J494" s="28">
        <f t="shared" ref="J494" si="921">IFERROR(I494/D488,"-")</f>
        <v>0.21543675219586417</v>
      </c>
      <c r="K494" s="65">
        <f t="shared" si="843"/>
        <v>141788.97495987159</v>
      </c>
      <c r="L494" s="43"/>
      <c r="M494" s="43"/>
    </row>
    <row r="495" spans="2:13">
      <c r="B495" s="200"/>
      <c r="C495" s="200"/>
      <c r="D495" s="203"/>
      <c r="E495" s="15" t="s">
        <v>89</v>
      </c>
      <c r="F495" s="17" t="s">
        <v>90</v>
      </c>
      <c r="G495" s="169">
        <v>156854</v>
      </c>
      <c r="H495" s="28">
        <f t="shared" ref="H495" si="922">IFERROR(G495/G498,"-")</f>
        <v>5.7421641051561828E-5</v>
      </c>
      <c r="I495" s="80">
        <v>23</v>
      </c>
      <c r="J495" s="28">
        <f t="shared" ref="J495" si="923">IFERROR(I495/D488,"-")</f>
        <v>1.5907047513659314E-3</v>
      </c>
      <c r="K495" s="65">
        <f t="shared" si="843"/>
        <v>6819.739130434783</v>
      </c>
      <c r="L495" s="43"/>
      <c r="M495" s="43"/>
    </row>
    <row r="496" spans="2:13">
      <c r="B496" s="200"/>
      <c r="C496" s="200"/>
      <c r="D496" s="203"/>
      <c r="E496" s="15" t="s">
        <v>91</v>
      </c>
      <c r="F496" s="17" t="s">
        <v>92</v>
      </c>
      <c r="G496" s="169">
        <v>57403010</v>
      </c>
      <c r="H496" s="28">
        <f t="shared" ref="H496" si="924">IFERROR(G496/G498,"-")</f>
        <v>2.1014287397829921E-2</v>
      </c>
      <c r="I496" s="80">
        <v>2541</v>
      </c>
      <c r="J496" s="28">
        <f t="shared" ref="J496" si="925">IFERROR(I496/D488,"-")</f>
        <v>0.17573829448786224</v>
      </c>
      <c r="K496" s="65">
        <f t="shared" si="843"/>
        <v>22590.716253443527</v>
      </c>
      <c r="L496" s="43"/>
      <c r="M496" s="43"/>
    </row>
    <row r="497" spans="2:13">
      <c r="B497" s="200"/>
      <c r="C497" s="200"/>
      <c r="D497" s="203"/>
      <c r="E497" s="18" t="s">
        <v>93</v>
      </c>
      <c r="F497" s="19" t="s">
        <v>94</v>
      </c>
      <c r="G497" s="170">
        <v>669765725</v>
      </c>
      <c r="H497" s="29">
        <f t="shared" ref="H497" si="926">IFERROR(G497/G498,"-")</f>
        <v>0.24519009428888694</v>
      </c>
      <c r="I497" s="81">
        <v>1531</v>
      </c>
      <c r="J497" s="29">
        <f t="shared" ref="J497" si="927">IFERROR(I497/D488,"-")</f>
        <v>0.10588560758005394</v>
      </c>
      <c r="K497" s="66">
        <f t="shared" si="843"/>
        <v>437469.44807315478</v>
      </c>
      <c r="L497" s="43"/>
      <c r="M497" s="43"/>
    </row>
    <row r="498" spans="2:13">
      <c r="B498" s="201"/>
      <c r="C498" s="201"/>
      <c r="D498" s="204"/>
      <c r="E498" s="20" t="s">
        <v>131</v>
      </c>
      <c r="F498" s="21"/>
      <c r="G498" s="77">
        <f>SUM(G488:G497)</f>
        <v>2731618204</v>
      </c>
      <c r="H498" s="30" t="s">
        <v>160</v>
      </c>
      <c r="I498" s="82">
        <v>12184</v>
      </c>
      <c r="J498" s="30">
        <f t="shared" ref="J498" si="928">IFERROR(I498/D488,"-")</f>
        <v>0.8426585517670655</v>
      </c>
      <c r="K498" s="67">
        <f t="shared" si="843"/>
        <v>224197.16053841103</v>
      </c>
      <c r="L498" s="43"/>
      <c r="M498" s="43"/>
    </row>
    <row r="499" spans="2:13">
      <c r="B499" s="199">
        <v>46</v>
      </c>
      <c r="C499" s="199" t="s">
        <v>25</v>
      </c>
      <c r="D499" s="202">
        <f>VLOOKUP(C499,市区町村別_生活習慣病の状況!$C$5:$D$78,2,FALSE)</f>
        <v>18259</v>
      </c>
      <c r="E499" s="13" t="s">
        <v>75</v>
      </c>
      <c r="F499" s="14" t="s">
        <v>76</v>
      </c>
      <c r="G499" s="167">
        <v>478661680</v>
      </c>
      <c r="H499" s="27">
        <f t="shared" ref="H499" si="929">IFERROR(G499/G509,"-")</f>
        <v>0.15298377708077174</v>
      </c>
      <c r="I499" s="168">
        <v>8069</v>
      </c>
      <c r="J499" s="27">
        <f t="shared" ref="J499" si="930">IFERROR(I499/D499,"-")</f>
        <v>0.44191905361739414</v>
      </c>
      <c r="K499" s="64">
        <f t="shared" si="843"/>
        <v>59321.065807411076</v>
      </c>
      <c r="L499" s="43"/>
      <c r="M499" s="43"/>
    </row>
    <row r="500" spans="2:13">
      <c r="B500" s="200"/>
      <c r="C500" s="200"/>
      <c r="D500" s="203"/>
      <c r="E500" s="15" t="s">
        <v>77</v>
      </c>
      <c r="F500" s="16" t="s">
        <v>78</v>
      </c>
      <c r="G500" s="169">
        <v>303521439</v>
      </c>
      <c r="H500" s="28">
        <f t="shared" ref="H500" si="931">IFERROR(G500/G509,"-")</f>
        <v>9.7007673902809718E-2</v>
      </c>
      <c r="I500" s="80">
        <v>7554</v>
      </c>
      <c r="J500" s="28">
        <f t="shared" ref="J500" si="932">IFERROR(I500/D499,"-")</f>
        <v>0.41371378498274824</v>
      </c>
      <c r="K500" s="65">
        <f t="shared" si="843"/>
        <v>40180.227561556792</v>
      </c>
      <c r="L500" s="43"/>
      <c r="M500" s="43"/>
    </row>
    <row r="501" spans="2:13">
      <c r="B501" s="200"/>
      <c r="C501" s="200"/>
      <c r="D501" s="203"/>
      <c r="E501" s="15" t="s">
        <v>79</v>
      </c>
      <c r="F501" s="17" t="s">
        <v>80</v>
      </c>
      <c r="G501" s="169">
        <v>567323248</v>
      </c>
      <c r="H501" s="28">
        <f t="shared" ref="H501" si="933">IFERROR(G501/G509,"-")</f>
        <v>0.18132066328094487</v>
      </c>
      <c r="I501" s="80">
        <v>11696</v>
      </c>
      <c r="J501" s="28">
        <f t="shared" ref="J501" si="934">IFERROR(I501/D499,"-")</f>
        <v>0.64056081932197817</v>
      </c>
      <c r="K501" s="65">
        <f t="shared" si="843"/>
        <v>48505.749658002736</v>
      </c>
      <c r="L501" s="43"/>
      <c r="M501" s="43"/>
    </row>
    <row r="502" spans="2:13">
      <c r="B502" s="200"/>
      <c r="C502" s="200"/>
      <c r="D502" s="203"/>
      <c r="E502" s="15" t="s">
        <v>81</v>
      </c>
      <c r="F502" s="17" t="s">
        <v>82</v>
      </c>
      <c r="G502" s="169">
        <v>294254738</v>
      </c>
      <c r="H502" s="28">
        <f t="shared" ref="H502" si="935">IFERROR(G502/G509,"-")</f>
        <v>9.4045968424196588E-2</v>
      </c>
      <c r="I502" s="80">
        <v>3705</v>
      </c>
      <c r="J502" s="28">
        <f t="shared" ref="J502" si="936">IFERROR(I502/D499,"-")</f>
        <v>0.20291363163371487</v>
      </c>
      <c r="K502" s="65">
        <f t="shared" si="843"/>
        <v>79420.981916329285</v>
      </c>
      <c r="L502" s="43"/>
      <c r="M502" s="43"/>
    </row>
    <row r="503" spans="2:13">
      <c r="B503" s="200"/>
      <c r="C503" s="200"/>
      <c r="D503" s="203"/>
      <c r="E503" s="15" t="s">
        <v>83</v>
      </c>
      <c r="F503" s="17" t="s">
        <v>84</v>
      </c>
      <c r="G503" s="169">
        <v>44976435</v>
      </c>
      <c r="H503" s="28">
        <f t="shared" ref="H503" si="937">IFERROR(G503/G509,"-")</f>
        <v>1.4374797886323008E-2</v>
      </c>
      <c r="I503" s="80">
        <v>77</v>
      </c>
      <c r="J503" s="28">
        <f t="shared" ref="J503" si="938">IFERROR(I503/D499,"-")</f>
        <v>4.217098417218906E-3</v>
      </c>
      <c r="K503" s="65">
        <f t="shared" si="843"/>
        <v>584109.54545454541</v>
      </c>
      <c r="L503" s="43"/>
      <c r="M503" s="43"/>
    </row>
    <row r="504" spans="2:13">
      <c r="B504" s="200"/>
      <c r="C504" s="200"/>
      <c r="D504" s="203"/>
      <c r="E504" s="15" t="s">
        <v>85</v>
      </c>
      <c r="F504" s="17" t="s">
        <v>86</v>
      </c>
      <c r="G504" s="169">
        <v>107333493</v>
      </c>
      <c r="H504" s="28">
        <f t="shared" ref="H504" si="939">IFERROR(G504/G509,"-")</f>
        <v>3.4304570122288824E-2</v>
      </c>
      <c r="I504" s="80">
        <v>550</v>
      </c>
      <c r="J504" s="28">
        <f t="shared" ref="J504" si="940">IFERROR(I504/D499,"-")</f>
        <v>3.0122131551563614E-2</v>
      </c>
      <c r="K504" s="65">
        <f t="shared" si="843"/>
        <v>195151.80545454545</v>
      </c>
      <c r="L504" s="43"/>
      <c r="M504" s="43"/>
    </row>
    <row r="505" spans="2:13">
      <c r="B505" s="200"/>
      <c r="C505" s="200"/>
      <c r="D505" s="203"/>
      <c r="E505" s="15" t="s">
        <v>87</v>
      </c>
      <c r="F505" s="17" t="s">
        <v>88</v>
      </c>
      <c r="G505" s="169">
        <v>520108361</v>
      </c>
      <c r="H505" s="28">
        <f t="shared" ref="H505" si="941">IFERROR(G505/G509,"-")</f>
        <v>0.16623043974831986</v>
      </c>
      <c r="I505" s="80">
        <v>3540</v>
      </c>
      <c r="J505" s="28">
        <f t="shared" ref="J505" si="942">IFERROR(I505/D499,"-")</f>
        <v>0.1938769921682458</v>
      </c>
      <c r="K505" s="65">
        <f t="shared" si="843"/>
        <v>146923.26581920905</v>
      </c>
      <c r="L505" s="43"/>
      <c r="M505" s="43"/>
    </row>
    <row r="506" spans="2:13">
      <c r="B506" s="200"/>
      <c r="C506" s="200"/>
      <c r="D506" s="203"/>
      <c r="E506" s="15" t="s">
        <v>89</v>
      </c>
      <c r="F506" s="17" t="s">
        <v>90</v>
      </c>
      <c r="G506" s="169">
        <v>204215</v>
      </c>
      <c r="H506" s="28">
        <f t="shared" ref="H506" si="943">IFERROR(G506/G509,"-")</f>
        <v>6.5268609002813429E-5</v>
      </c>
      <c r="I506" s="80">
        <v>29</v>
      </c>
      <c r="J506" s="28">
        <f t="shared" ref="J506" si="944">IFERROR(I506/D499,"-")</f>
        <v>1.5882578454460815E-3</v>
      </c>
      <c r="K506" s="65">
        <f t="shared" si="843"/>
        <v>7041.8965517241377</v>
      </c>
      <c r="L506" s="43"/>
      <c r="M506" s="43"/>
    </row>
    <row r="507" spans="2:13">
      <c r="B507" s="200"/>
      <c r="C507" s="200"/>
      <c r="D507" s="203"/>
      <c r="E507" s="15" t="s">
        <v>91</v>
      </c>
      <c r="F507" s="17" t="s">
        <v>92</v>
      </c>
      <c r="G507" s="169">
        <v>52437678</v>
      </c>
      <c r="H507" s="28">
        <f t="shared" ref="H507" si="945">IFERROR(G507/G509,"-")</f>
        <v>1.6759465770866153E-2</v>
      </c>
      <c r="I507" s="80">
        <v>1840</v>
      </c>
      <c r="J507" s="28">
        <f t="shared" ref="J507" si="946">IFERROR(I507/D499,"-")</f>
        <v>0.10077222191795827</v>
      </c>
      <c r="K507" s="65">
        <f t="shared" si="843"/>
        <v>28498.738043478261</v>
      </c>
      <c r="L507" s="43"/>
      <c r="M507" s="43"/>
    </row>
    <row r="508" spans="2:13">
      <c r="B508" s="200"/>
      <c r="C508" s="200"/>
      <c r="D508" s="203"/>
      <c r="E508" s="18" t="s">
        <v>93</v>
      </c>
      <c r="F508" s="19" t="s">
        <v>94</v>
      </c>
      <c r="G508" s="170">
        <v>760018183</v>
      </c>
      <c r="H508" s="29">
        <f t="shared" ref="H508" si="947">IFERROR(G508/G509,"-")</f>
        <v>0.24290737517447644</v>
      </c>
      <c r="I508" s="81">
        <v>1197</v>
      </c>
      <c r="J508" s="29">
        <f t="shared" ref="J508" si="948">IFERROR(I508/D499,"-")</f>
        <v>6.555671175858481E-2</v>
      </c>
      <c r="K508" s="66">
        <f t="shared" si="843"/>
        <v>634935.82539682544</v>
      </c>
      <c r="L508" s="43"/>
      <c r="M508" s="43"/>
    </row>
    <row r="509" spans="2:13">
      <c r="B509" s="201"/>
      <c r="C509" s="201"/>
      <c r="D509" s="204"/>
      <c r="E509" s="20" t="s">
        <v>131</v>
      </c>
      <c r="F509" s="21"/>
      <c r="G509" s="77">
        <f>SUM(G499:G508)</f>
        <v>3128839470</v>
      </c>
      <c r="H509" s="30" t="s">
        <v>160</v>
      </c>
      <c r="I509" s="82">
        <v>14936</v>
      </c>
      <c r="J509" s="30">
        <f t="shared" ref="J509" si="949">IFERROR(I509/D499,"-")</f>
        <v>0.81800755791664381</v>
      </c>
      <c r="K509" s="67">
        <f t="shared" si="843"/>
        <v>209483.09252811997</v>
      </c>
      <c r="L509" s="43"/>
      <c r="M509" s="43"/>
    </row>
    <row r="510" spans="2:13">
      <c r="B510" s="199">
        <v>47</v>
      </c>
      <c r="C510" s="199" t="s">
        <v>15</v>
      </c>
      <c r="D510" s="202">
        <f>VLOOKUP(C510,市区町村別_生活習慣病の状況!$C$5:$D$78,2,FALSE)</f>
        <v>36741</v>
      </c>
      <c r="E510" s="13" t="s">
        <v>75</v>
      </c>
      <c r="F510" s="14" t="s">
        <v>76</v>
      </c>
      <c r="G510" s="167">
        <v>1029382772</v>
      </c>
      <c r="H510" s="27">
        <f t="shared" ref="H510" si="950">IFERROR(G510/G520,"-")</f>
        <v>0.16167612760134187</v>
      </c>
      <c r="I510" s="168">
        <v>17753</v>
      </c>
      <c r="J510" s="27">
        <f t="shared" ref="J510" si="951">IFERROR(I510/D510,"-")</f>
        <v>0.48319316295147113</v>
      </c>
      <c r="K510" s="64">
        <f t="shared" si="843"/>
        <v>57983.595561313581</v>
      </c>
      <c r="L510" s="43"/>
      <c r="M510" s="43"/>
    </row>
    <row r="511" spans="2:13">
      <c r="B511" s="200"/>
      <c r="C511" s="200"/>
      <c r="D511" s="203"/>
      <c r="E511" s="15" t="s">
        <v>77</v>
      </c>
      <c r="F511" s="16" t="s">
        <v>78</v>
      </c>
      <c r="G511" s="169">
        <v>654718013</v>
      </c>
      <c r="H511" s="28">
        <f t="shared" ref="H511" si="952">IFERROR(G511/G520,"-")</f>
        <v>0.10283081851760872</v>
      </c>
      <c r="I511" s="80">
        <v>15639</v>
      </c>
      <c r="J511" s="28">
        <f t="shared" ref="J511" si="953">IFERROR(I511/D510,"-")</f>
        <v>0.42565526251326857</v>
      </c>
      <c r="K511" s="65">
        <f t="shared" si="843"/>
        <v>41864.442291706633</v>
      </c>
      <c r="L511" s="43"/>
      <c r="M511" s="43"/>
    </row>
    <row r="512" spans="2:13">
      <c r="B512" s="200"/>
      <c r="C512" s="200"/>
      <c r="D512" s="203"/>
      <c r="E512" s="15" t="s">
        <v>79</v>
      </c>
      <c r="F512" s="17" t="s">
        <v>80</v>
      </c>
      <c r="G512" s="169">
        <v>1064240735</v>
      </c>
      <c r="H512" s="28">
        <f t="shared" ref="H512" si="954">IFERROR(G512/G520,"-")</f>
        <v>0.16715096225683274</v>
      </c>
      <c r="I512" s="80">
        <v>23273</v>
      </c>
      <c r="J512" s="28">
        <f t="shared" ref="J512" si="955">IFERROR(I512/D510,"-")</f>
        <v>0.63343403826787514</v>
      </c>
      <c r="K512" s="65">
        <f t="shared" si="843"/>
        <v>45728.558200489839</v>
      </c>
      <c r="L512" s="43"/>
      <c r="M512" s="43"/>
    </row>
    <row r="513" spans="2:13">
      <c r="B513" s="200"/>
      <c r="C513" s="200"/>
      <c r="D513" s="203"/>
      <c r="E513" s="15" t="s">
        <v>81</v>
      </c>
      <c r="F513" s="17" t="s">
        <v>82</v>
      </c>
      <c r="G513" s="169">
        <v>625433609</v>
      </c>
      <c r="H513" s="28">
        <f t="shared" ref="H513" si="956">IFERROR(G513/G520,"-")</f>
        <v>9.8231373911950179E-2</v>
      </c>
      <c r="I513" s="80">
        <v>8946</v>
      </c>
      <c r="J513" s="28">
        <f t="shared" ref="J513" si="957">IFERROR(I513/D510,"-")</f>
        <v>0.24348820119212869</v>
      </c>
      <c r="K513" s="65">
        <f t="shared" si="843"/>
        <v>69912.095797004251</v>
      </c>
      <c r="L513" s="43"/>
      <c r="M513" s="43"/>
    </row>
    <row r="514" spans="2:13">
      <c r="B514" s="200"/>
      <c r="C514" s="200"/>
      <c r="D514" s="203"/>
      <c r="E514" s="15" t="s">
        <v>83</v>
      </c>
      <c r="F514" s="17" t="s">
        <v>84</v>
      </c>
      <c r="G514" s="169">
        <v>69447033</v>
      </c>
      <c r="H514" s="28">
        <f t="shared" ref="H514" si="958">IFERROR(G514/G520,"-")</f>
        <v>1.0907436644803882E-2</v>
      </c>
      <c r="I514" s="80">
        <v>125</v>
      </c>
      <c r="J514" s="28">
        <f t="shared" ref="J514" si="959">IFERROR(I514/D510,"-")</f>
        <v>3.4021937345200186E-3</v>
      </c>
      <c r="K514" s="65">
        <f t="shared" si="843"/>
        <v>555576.26399999997</v>
      </c>
      <c r="L514" s="43"/>
      <c r="M514" s="43"/>
    </row>
    <row r="515" spans="2:13">
      <c r="B515" s="200"/>
      <c r="C515" s="200"/>
      <c r="D515" s="203"/>
      <c r="E515" s="15" t="s">
        <v>85</v>
      </c>
      <c r="F515" s="17" t="s">
        <v>86</v>
      </c>
      <c r="G515" s="169">
        <v>207758111</v>
      </c>
      <c r="H515" s="28">
        <f t="shared" ref="H515" si="960">IFERROR(G515/G520,"-")</f>
        <v>3.2630745120193004E-2</v>
      </c>
      <c r="I515" s="80">
        <v>1119</v>
      </c>
      <c r="J515" s="28">
        <f t="shared" ref="J515" si="961">IFERROR(I515/D510,"-")</f>
        <v>3.0456438311423206E-2</v>
      </c>
      <c r="K515" s="65">
        <f t="shared" si="843"/>
        <v>185664.08489722968</v>
      </c>
      <c r="L515" s="43"/>
      <c r="M515" s="43"/>
    </row>
    <row r="516" spans="2:13">
      <c r="B516" s="200"/>
      <c r="C516" s="200"/>
      <c r="D516" s="203"/>
      <c r="E516" s="15" t="s">
        <v>87</v>
      </c>
      <c r="F516" s="17" t="s">
        <v>88</v>
      </c>
      <c r="G516" s="169">
        <v>933851973</v>
      </c>
      <c r="H516" s="28">
        <f t="shared" ref="H516" si="962">IFERROR(G516/G520,"-")</f>
        <v>0.14667194250217436</v>
      </c>
      <c r="I516" s="80">
        <v>7039</v>
      </c>
      <c r="J516" s="28">
        <f t="shared" ref="J516" si="963">IFERROR(I516/D510,"-")</f>
        <v>0.19158433357829127</v>
      </c>
      <c r="K516" s="65">
        <f t="shared" si="843"/>
        <v>132668.27290808354</v>
      </c>
      <c r="L516" s="43"/>
      <c r="M516" s="43"/>
    </row>
    <row r="517" spans="2:13">
      <c r="B517" s="200"/>
      <c r="C517" s="200"/>
      <c r="D517" s="203"/>
      <c r="E517" s="15" t="s">
        <v>89</v>
      </c>
      <c r="F517" s="17" t="s">
        <v>90</v>
      </c>
      <c r="G517" s="169">
        <v>1461342</v>
      </c>
      <c r="H517" s="28">
        <f t="shared" ref="H517" si="964">IFERROR(G517/G520,"-")</f>
        <v>2.2952017664154198E-4</v>
      </c>
      <c r="I517" s="80">
        <v>104</v>
      </c>
      <c r="J517" s="28">
        <f t="shared" ref="J517" si="965">IFERROR(I517/D510,"-")</f>
        <v>2.8306251871206556E-3</v>
      </c>
      <c r="K517" s="65">
        <f t="shared" ref="K517:K580" si="966">IFERROR(G517/I517,"-")</f>
        <v>14051.365384615385</v>
      </c>
      <c r="L517" s="43"/>
      <c r="M517" s="43"/>
    </row>
    <row r="518" spans="2:13">
      <c r="B518" s="200"/>
      <c r="C518" s="200"/>
      <c r="D518" s="203"/>
      <c r="E518" s="15" t="s">
        <v>91</v>
      </c>
      <c r="F518" s="17" t="s">
        <v>92</v>
      </c>
      <c r="G518" s="169">
        <v>127001409</v>
      </c>
      <c r="H518" s="28">
        <f t="shared" ref="H518" si="967">IFERROR(G518/G520,"-")</f>
        <v>1.9946997915207199E-2</v>
      </c>
      <c r="I518" s="80">
        <v>4190</v>
      </c>
      <c r="J518" s="28">
        <f t="shared" ref="J518" si="968">IFERROR(I518/D510,"-")</f>
        <v>0.11404153398111103</v>
      </c>
      <c r="K518" s="65">
        <f t="shared" si="966"/>
        <v>30310.598806682578</v>
      </c>
      <c r="L518" s="43"/>
      <c r="M518" s="43"/>
    </row>
    <row r="519" spans="2:13">
      <c r="B519" s="200"/>
      <c r="C519" s="200"/>
      <c r="D519" s="203"/>
      <c r="E519" s="18" t="s">
        <v>93</v>
      </c>
      <c r="F519" s="19" t="s">
        <v>94</v>
      </c>
      <c r="G519" s="170">
        <v>1653648517</v>
      </c>
      <c r="H519" s="29">
        <f t="shared" ref="H519" si="969">IFERROR(G519/G520,"-")</f>
        <v>0.25972407535324649</v>
      </c>
      <c r="I519" s="81">
        <v>3206</v>
      </c>
      <c r="J519" s="29">
        <f t="shared" ref="J519" si="970">IFERROR(I519/D510,"-")</f>
        <v>8.725946490296943E-2</v>
      </c>
      <c r="K519" s="66">
        <f t="shared" si="966"/>
        <v>515798.04023705551</v>
      </c>
      <c r="L519" s="43"/>
      <c r="M519" s="43"/>
    </row>
    <row r="520" spans="2:13">
      <c r="B520" s="201"/>
      <c r="C520" s="201"/>
      <c r="D520" s="204"/>
      <c r="E520" s="20" t="s">
        <v>131</v>
      </c>
      <c r="F520" s="21"/>
      <c r="G520" s="77">
        <f>SUM(G510:G519)</f>
        <v>6366943514</v>
      </c>
      <c r="H520" s="30" t="s">
        <v>160</v>
      </c>
      <c r="I520" s="82">
        <v>29813</v>
      </c>
      <c r="J520" s="30">
        <f t="shared" ref="J520" si="971">IFERROR(I520/D510,"-")</f>
        <v>0.81143681445796245</v>
      </c>
      <c r="K520" s="67">
        <f t="shared" si="966"/>
        <v>213562.65769966121</v>
      </c>
      <c r="L520" s="43"/>
      <c r="M520" s="43"/>
    </row>
    <row r="521" spans="2:13">
      <c r="B521" s="199">
        <v>48</v>
      </c>
      <c r="C521" s="199" t="s">
        <v>26</v>
      </c>
      <c r="D521" s="202">
        <f>VLOOKUP(C521,市区町村別_生活習慣病の状況!$C$5:$D$78,2,FALSE)</f>
        <v>19692</v>
      </c>
      <c r="E521" s="13" t="s">
        <v>75</v>
      </c>
      <c r="F521" s="14" t="s">
        <v>76</v>
      </c>
      <c r="G521" s="167">
        <v>543106626</v>
      </c>
      <c r="H521" s="27">
        <f t="shared" ref="H521" si="972">IFERROR(G521/G531,"-")</f>
        <v>0.15854616631232313</v>
      </c>
      <c r="I521" s="168">
        <v>9166</v>
      </c>
      <c r="J521" s="27">
        <f t="shared" ref="J521" si="973">IFERROR(I521/D521,"-")</f>
        <v>0.46546821044078812</v>
      </c>
      <c r="K521" s="64">
        <f t="shared" si="966"/>
        <v>59252.304822168888</v>
      </c>
      <c r="L521" s="43"/>
      <c r="M521" s="43"/>
    </row>
    <row r="522" spans="2:13">
      <c r="B522" s="200"/>
      <c r="C522" s="200"/>
      <c r="D522" s="203"/>
      <c r="E522" s="15" t="s">
        <v>77</v>
      </c>
      <c r="F522" s="16" t="s">
        <v>78</v>
      </c>
      <c r="G522" s="169">
        <v>321660126</v>
      </c>
      <c r="H522" s="28">
        <f t="shared" ref="H522" si="974">IFERROR(G522/G531,"-")</f>
        <v>9.3900492815638767E-2</v>
      </c>
      <c r="I522" s="80">
        <v>8071</v>
      </c>
      <c r="J522" s="28">
        <f t="shared" ref="J522" si="975">IFERROR(I522/D521,"-")</f>
        <v>0.40986187284176318</v>
      </c>
      <c r="K522" s="65">
        <f t="shared" si="966"/>
        <v>39853.813158220793</v>
      </c>
      <c r="L522" s="43"/>
      <c r="M522" s="43"/>
    </row>
    <row r="523" spans="2:13">
      <c r="B523" s="200"/>
      <c r="C523" s="200"/>
      <c r="D523" s="203"/>
      <c r="E523" s="15" t="s">
        <v>79</v>
      </c>
      <c r="F523" s="17" t="s">
        <v>80</v>
      </c>
      <c r="G523" s="169">
        <v>602055130</v>
      </c>
      <c r="H523" s="28">
        <f t="shared" ref="H523" si="976">IFERROR(G523/G531,"-")</f>
        <v>0.17575468278335335</v>
      </c>
      <c r="I523" s="80">
        <v>12407</v>
      </c>
      <c r="J523" s="28">
        <f t="shared" ref="J523" si="977">IFERROR(I523/D521,"-")</f>
        <v>0.63005281332520824</v>
      </c>
      <c r="K523" s="65">
        <f t="shared" si="966"/>
        <v>48525.439671153385</v>
      </c>
      <c r="L523" s="43"/>
      <c r="M523" s="43"/>
    </row>
    <row r="524" spans="2:13">
      <c r="B524" s="200"/>
      <c r="C524" s="200"/>
      <c r="D524" s="203"/>
      <c r="E524" s="15" t="s">
        <v>81</v>
      </c>
      <c r="F524" s="17" t="s">
        <v>82</v>
      </c>
      <c r="G524" s="169">
        <v>351909170</v>
      </c>
      <c r="H524" s="28">
        <f t="shared" ref="H524" si="978">IFERROR(G524/G531,"-")</f>
        <v>0.10273093186981591</v>
      </c>
      <c r="I524" s="80">
        <v>4541</v>
      </c>
      <c r="J524" s="28">
        <f t="shared" ref="J524" si="979">IFERROR(I524/D521,"-")</f>
        <v>0.23060125939467804</v>
      </c>
      <c r="K524" s="65">
        <f t="shared" si="966"/>
        <v>77495.963444175286</v>
      </c>
      <c r="L524" s="43"/>
      <c r="M524" s="43"/>
    </row>
    <row r="525" spans="2:13">
      <c r="B525" s="200"/>
      <c r="C525" s="200"/>
      <c r="D525" s="203"/>
      <c r="E525" s="15" t="s">
        <v>83</v>
      </c>
      <c r="F525" s="17" t="s">
        <v>84</v>
      </c>
      <c r="G525" s="169">
        <v>29375618</v>
      </c>
      <c r="H525" s="28">
        <f t="shared" ref="H525" si="980">IFERROR(G525/G531,"-")</f>
        <v>8.5754645478313008E-3</v>
      </c>
      <c r="I525" s="80">
        <v>69</v>
      </c>
      <c r="J525" s="28">
        <f t="shared" ref="J525" si="981">IFERROR(I525/D521,"-")</f>
        <v>3.5039609993906154E-3</v>
      </c>
      <c r="K525" s="65">
        <f t="shared" si="966"/>
        <v>425733.59420289856</v>
      </c>
      <c r="L525" s="43"/>
      <c r="M525" s="43"/>
    </row>
    <row r="526" spans="2:13">
      <c r="B526" s="200"/>
      <c r="C526" s="200"/>
      <c r="D526" s="203"/>
      <c r="E526" s="15" t="s">
        <v>85</v>
      </c>
      <c r="F526" s="17" t="s">
        <v>86</v>
      </c>
      <c r="G526" s="169">
        <v>153481140</v>
      </c>
      <c r="H526" s="28">
        <f t="shared" ref="H526" si="982">IFERROR(G526/G531,"-")</f>
        <v>4.4804915247425005E-2</v>
      </c>
      <c r="I526" s="80">
        <v>544</v>
      </c>
      <c r="J526" s="28">
        <f t="shared" ref="J526" si="983">IFERROR(I526/D521,"-")</f>
        <v>2.762543164736949E-2</v>
      </c>
      <c r="K526" s="65">
        <f t="shared" si="966"/>
        <v>282134.44852941175</v>
      </c>
      <c r="L526" s="43"/>
      <c r="M526" s="43"/>
    </row>
    <row r="527" spans="2:13">
      <c r="B527" s="200"/>
      <c r="C527" s="200"/>
      <c r="D527" s="203"/>
      <c r="E527" s="15" t="s">
        <v>87</v>
      </c>
      <c r="F527" s="17" t="s">
        <v>88</v>
      </c>
      <c r="G527" s="169">
        <v>611017416</v>
      </c>
      <c r="H527" s="28">
        <f t="shared" ref="H527" si="984">IFERROR(G527/G531,"-")</f>
        <v>0.17837099423799321</v>
      </c>
      <c r="I527" s="80">
        <v>3940</v>
      </c>
      <c r="J527" s="28">
        <f t="shared" ref="J527" si="985">IFERROR(I527/D521,"-")</f>
        <v>0.20008125126955109</v>
      </c>
      <c r="K527" s="65">
        <f t="shared" si="966"/>
        <v>155080.56243654824</v>
      </c>
      <c r="L527" s="43"/>
      <c r="M527" s="43"/>
    </row>
    <row r="528" spans="2:13">
      <c r="B528" s="200"/>
      <c r="C528" s="200"/>
      <c r="D528" s="203"/>
      <c r="E528" s="15" t="s">
        <v>89</v>
      </c>
      <c r="F528" s="17" t="s">
        <v>90</v>
      </c>
      <c r="G528" s="169">
        <v>1435033</v>
      </c>
      <c r="H528" s="28">
        <f t="shared" ref="H528" si="986">IFERROR(G528/G531,"-")</f>
        <v>4.1892138631663829E-4</v>
      </c>
      <c r="I528" s="80">
        <v>100</v>
      </c>
      <c r="J528" s="28">
        <f t="shared" ref="J528" si="987">IFERROR(I528/D521,"-")</f>
        <v>5.0782043469429208E-3</v>
      </c>
      <c r="K528" s="65">
        <f t="shared" si="966"/>
        <v>14350.33</v>
      </c>
      <c r="L528" s="43"/>
      <c r="M528" s="43"/>
    </row>
    <row r="529" spans="2:13">
      <c r="B529" s="200"/>
      <c r="C529" s="200"/>
      <c r="D529" s="203"/>
      <c r="E529" s="15" t="s">
        <v>91</v>
      </c>
      <c r="F529" s="17" t="s">
        <v>92</v>
      </c>
      <c r="G529" s="169">
        <v>84320983</v>
      </c>
      <c r="H529" s="28">
        <f t="shared" ref="H529" si="988">IFERROR(G529/G531,"-")</f>
        <v>2.4615366401986361E-2</v>
      </c>
      <c r="I529" s="80">
        <v>2911</v>
      </c>
      <c r="J529" s="28">
        <f t="shared" ref="J529" si="989">IFERROR(I529/D521,"-")</f>
        <v>0.14782652853950842</v>
      </c>
      <c r="K529" s="65">
        <f t="shared" si="966"/>
        <v>28966.328753005841</v>
      </c>
      <c r="L529" s="43"/>
      <c r="M529" s="43"/>
    </row>
    <row r="530" spans="2:13">
      <c r="B530" s="200"/>
      <c r="C530" s="200"/>
      <c r="D530" s="203"/>
      <c r="E530" s="18" t="s">
        <v>93</v>
      </c>
      <c r="F530" s="19" t="s">
        <v>94</v>
      </c>
      <c r="G530" s="170">
        <v>727181227</v>
      </c>
      <c r="H530" s="29">
        <f t="shared" ref="H530" si="990">IFERROR(G530/G531,"-")</f>
        <v>0.21228206439731634</v>
      </c>
      <c r="I530" s="81">
        <v>1494</v>
      </c>
      <c r="J530" s="29">
        <f t="shared" ref="J530" si="991">IFERROR(I530/D521,"-")</f>
        <v>7.5868372943327239E-2</v>
      </c>
      <c r="K530" s="66">
        <f t="shared" si="966"/>
        <v>486734.42235609103</v>
      </c>
      <c r="L530" s="43"/>
      <c r="M530" s="43"/>
    </row>
    <row r="531" spans="2:13">
      <c r="B531" s="201"/>
      <c r="C531" s="201"/>
      <c r="D531" s="204"/>
      <c r="E531" s="20" t="s">
        <v>131</v>
      </c>
      <c r="F531" s="21"/>
      <c r="G531" s="77">
        <f>SUM(G521:G530)</f>
        <v>3425542469</v>
      </c>
      <c r="H531" s="30" t="s">
        <v>160</v>
      </c>
      <c r="I531" s="82">
        <v>16154</v>
      </c>
      <c r="J531" s="30">
        <f t="shared" ref="J531" si="992">IFERROR(I531/D521,"-")</f>
        <v>0.82033313020515941</v>
      </c>
      <c r="K531" s="67">
        <f t="shared" si="966"/>
        <v>212055.37136312987</v>
      </c>
      <c r="L531" s="43"/>
      <c r="M531" s="43"/>
    </row>
    <row r="532" spans="2:13">
      <c r="B532" s="199">
        <v>49</v>
      </c>
      <c r="C532" s="199" t="s">
        <v>27</v>
      </c>
      <c r="D532" s="202">
        <f>VLOOKUP(C532,市区町村別_生活習慣病の状況!$C$5:$D$78,2,FALSE)</f>
        <v>20040</v>
      </c>
      <c r="E532" s="13" t="s">
        <v>75</v>
      </c>
      <c r="F532" s="14" t="s">
        <v>76</v>
      </c>
      <c r="G532" s="167">
        <v>521640180</v>
      </c>
      <c r="H532" s="27">
        <f t="shared" ref="H532" si="993">IFERROR(G532/G542,"-")</f>
        <v>0.16046626166358743</v>
      </c>
      <c r="I532" s="168">
        <v>10078</v>
      </c>
      <c r="J532" s="27">
        <f t="shared" ref="J532" si="994">IFERROR(I532/D532,"-")</f>
        <v>0.50289421157684633</v>
      </c>
      <c r="K532" s="64">
        <f t="shared" si="966"/>
        <v>51760.287755507044</v>
      </c>
      <c r="L532" s="43"/>
      <c r="M532" s="43"/>
    </row>
    <row r="533" spans="2:13">
      <c r="B533" s="200"/>
      <c r="C533" s="200"/>
      <c r="D533" s="203"/>
      <c r="E533" s="15" t="s">
        <v>77</v>
      </c>
      <c r="F533" s="16" t="s">
        <v>78</v>
      </c>
      <c r="G533" s="169">
        <v>350990480</v>
      </c>
      <c r="H533" s="28">
        <f t="shared" ref="H533" si="995">IFERROR(G533/G542,"-")</f>
        <v>0.1079712268428175</v>
      </c>
      <c r="I533" s="80">
        <v>8452</v>
      </c>
      <c r="J533" s="28">
        <f t="shared" ref="J533" si="996">IFERROR(I533/D532,"-")</f>
        <v>0.42175648702594809</v>
      </c>
      <c r="K533" s="65">
        <f t="shared" si="966"/>
        <v>41527.505915759582</v>
      </c>
      <c r="L533" s="43"/>
      <c r="M533" s="43"/>
    </row>
    <row r="534" spans="2:13">
      <c r="B534" s="200"/>
      <c r="C534" s="200"/>
      <c r="D534" s="203"/>
      <c r="E534" s="15" t="s">
        <v>79</v>
      </c>
      <c r="F534" s="17" t="s">
        <v>80</v>
      </c>
      <c r="G534" s="169">
        <v>650842515</v>
      </c>
      <c r="H534" s="28">
        <f t="shared" ref="H534" si="997">IFERROR(G534/G542,"-")</f>
        <v>0.20021131292795991</v>
      </c>
      <c r="I534" s="80">
        <v>13162</v>
      </c>
      <c r="J534" s="28">
        <f t="shared" ref="J534" si="998">IFERROR(I534/D532,"-")</f>
        <v>0.65678642714570856</v>
      </c>
      <c r="K534" s="65">
        <f t="shared" si="966"/>
        <v>49448.603175809149</v>
      </c>
      <c r="L534" s="43"/>
      <c r="M534" s="43"/>
    </row>
    <row r="535" spans="2:13">
      <c r="B535" s="200"/>
      <c r="C535" s="200"/>
      <c r="D535" s="203"/>
      <c r="E535" s="15" t="s">
        <v>81</v>
      </c>
      <c r="F535" s="17" t="s">
        <v>82</v>
      </c>
      <c r="G535" s="169">
        <v>255204519</v>
      </c>
      <c r="H535" s="28">
        <f t="shared" ref="H535" si="999">IFERROR(G535/G542,"-")</f>
        <v>7.8505676314243988E-2</v>
      </c>
      <c r="I535" s="80">
        <v>5146</v>
      </c>
      <c r="J535" s="28">
        <f t="shared" ref="J535" si="1000">IFERROR(I535/D532,"-")</f>
        <v>0.2567864271457086</v>
      </c>
      <c r="K535" s="65">
        <f t="shared" si="966"/>
        <v>49592.794209094442</v>
      </c>
      <c r="L535" s="43"/>
      <c r="M535" s="43"/>
    </row>
    <row r="536" spans="2:13">
      <c r="B536" s="200"/>
      <c r="C536" s="200"/>
      <c r="D536" s="203"/>
      <c r="E536" s="15" t="s">
        <v>83</v>
      </c>
      <c r="F536" s="17" t="s">
        <v>84</v>
      </c>
      <c r="G536" s="169">
        <v>49413424</v>
      </c>
      <c r="H536" s="28">
        <f t="shared" ref="H536" si="1001">IFERROR(G536/G542,"-")</f>
        <v>1.5200492081108076E-2</v>
      </c>
      <c r="I536" s="80">
        <v>109</v>
      </c>
      <c r="J536" s="28">
        <f t="shared" ref="J536" si="1002">IFERROR(I536/D532,"-")</f>
        <v>5.4391217564870257E-3</v>
      </c>
      <c r="K536" s="65">
        <f t="shared" si="966"/>
        <v>453334.16513761471</v>
      </c>
      <c r="L536" s="43"/>
      <c r="M536" s="43"/>
    </row>
    <row r="537" spans="2:13">
      <c r="B537" s="200"/>
      <c r="C537" s="200"/>
      <c r="D537" s="203"/>
      <c r="E537" s="15" t="s">
        <v>85</v>
      </c>
      <c r="F537" s="17" t="s">
        <v>86</v>
      </c>
      <c r="G537" s="169">
        <v>131434410</v>
      </c>
      <c r="H537" s="28">
        <f t="shared" ref="H537" si="1003">IFERROR(G537/G542,"-")</f>
        <v>4.0431679221219569E-2</v>
      </c>
      <c r="I537" s="80">
        <v>725</v>
      </c>
      <c r="J537" s="28">
        <f t="shared" ref="J537" si="1004">IFERROR(I537/D532,"-")</f>
        <v>3.6177644710578841E-2</v>
      </c>
      <c r="K537" s="65">
        <f t="shared" si="966"/>
        <v>181288.84137931035</v>
      </c>
      <c r="L537" s="43"/>
      <c r="M537" s="43"/>
    </row>
    <row r="538" spans="2:13">
      <c r="B538" s="200"/>
      <c r="C538" s="200"/>
      <c r="D538" s="203"/>
      <c r="E538" s="15" t="s">
        <v>87</v>
      </c>
      <c r="F538" s="17" t="s">
        <v>88</v>
      </c>
      <c r="G538" s="169">
        <v>406924530</v>
      </c>
      <c r="H538" s="28">
        <f t="shared" ref="H538" si="1005">IFERROR(G538/G542,"-")</f>
        <v>0.12517758526253162</v>
      </c>
      <c r="I538" s="80">
        <v>4404</v>
      </c>
      <c r="J538" s="28">
        <f t="shared" ref="J538" si="1006">IFERROR(I538/D532,"-")</f>
        <v>0.21976047904191617</v>
      </c>
      <c r="K538" s="65">
        <f t="shared" si="966"/>
        <v>92398.848773841964</v>
      </c>
      <c r="L538" s="43"/>
      <c r="M538" s="43"/>
    </row>
    <row r="539" spans="2:13">
      <c r="B539" s="200"/>
      <c r="C539" s="200"/>
      <c r="D539" s="203"/>
      <c r="E539" s="15" t="s">
        <v>89</v>
      </c>
      <c r="F539" s="17" t="s">
        <v>90</v>
      </c>
      <c r="G539" s="169">
        <v>338898</v>
      </c>
      <c r="H539" s="28">
        <f t="shared" ref="H539" si="1007">IFERROR(G539/G542,"-")</f>
        <v>1.0425135415233248E-4</v>
      </c>
      <c r="I539" s="80">
        <v>44</v>
      </c>
      <c r="J539" s="28">
        <f t="shared" ref="J539" si="1008">IFERROR(I539/D532,"-")</f>
        <v>2.1956087824351296E-3</v>
      </c>
      <c r="K539" s="65">
        <f t="shared" si="966"/>
        <v>7702.227272727273</v>
      </c>
      <c r="L539" s="43"/>
      <c r="M539" s="43"/>
    </row>
    <row r="540" spans="2:13">
      <c r="B540" s="200"/>
      <c r="C540" s="200"/>
      <c r="D540" s="203"/>
      <c r="E540" s="15" t="s">
        <v>91</v>
      </c>
      <c r="F540" s="17" t="s">
        <v>92</v>
      </c>
      <c r="G540" s="169">
        <v>77579904</v>
      </c>
      <c r="H540" s="28">
        <f t="shared" ref="H540" si="1009">IFERROR(G540/G542,"-")</f>
        <v>2.3865027374041614E-2</v>
      </c>
      <c r="I540" s="80">
        <v>2459</v>
      </c>
      <c r="J540" s="28">
        <f t="shared" ref="J540" si="1010">IFERROR(I540/D532,"-")</f>
        <v>0.12270459081836327</v>
      </c>
      <c r="K540" s="65">
        <f t="shared" si="966"/>
        <v>31549.371289141927</v>
      </c>
      <c r="L540" s="43"/>
      <c r="M540" s="43"/>
    </row>
    <row r="541" spans="2:13">
      <c r="B541" s="200"/>
      <c r="C541" s="200"/>
      <c r="D541" s="203"/>
      <c r="E541" s="18" t="s">
        <v>93</v>
      </c>
      <c r="F541" s="19" t="s">
        <v>94</v>
      </c>
      <c r="G541" s="170">
        <v>806409058</v>
      </c>
      <c r="H541" s="29">
        <f t="shared" ref="H541" si="1011">IFERROR(G541/G542,"-")</f>
        <v>0.24806648695833794</v>
      </c>
      <c r="I541" s="81">
        <v>1399</v>
      </c>
      <c r="J541" s="29">
        <f t="shared" ref="J541" si="1012">IFERROR(I541/D532,"-")</f>
        <v>6.9810379241516965E-2</v>
      </c>
      <c r="K541" s="66">
        <f t="shared" si="966"/>
        <v>576418.19728377415</v>
      </c>
      <c r="L541" s="43"/>
      <c r="M541" s="43"/>
    </row>
    <row r="542" spans="2:13">
      <c r="B542" s="201"/>
      <c r="C542" s="201"/>
      <c r="D542" s="204"/>
      <c r="E542" s="20" t="s">
        <v>131</v>
      </c>
      <c r="F542" s="21"/>
      <c r="G542" s="77">
        <f>SUM(G532:G541)</f>
        <v>3250777918</v>
      </c>
      <c r="H542" s="30" t="s">
        <v>160</v>
      </c>
      <c r="I542" s="82">
        <v>16629</v>
      </c>
      <c r="J542" s="30">
        <f t="shared" ref="J542" si="1013">IFERROR(I542/D532,"-")</f>
        <v>0.82979041916167662</v>
      </c>
      <c r="K542" s="67">
        <f t="shared" si="966"/>
        <v>195488.47904263635</v>
      </c>
      <c r="L542" s="43"/>
      <c r="M542" s="43"/>
    </row>
    <row r="543" spans="2:13">
      <c r="B543" s="199">
        <v>50</v>
      </c>
      <c r="C543" s="199" t="s">
        <v>16</v>
      </c>
      <c r="D543" s="202">
        <f>VLOOKUP(C543,市区町村別_生活習慣病の状況!$C$5:$D$78,2,FALSE)</f>
        <v>17774</v>
      </c>
      <c r="E543" s="13" t="s">
        <v>75</v>
      </c>
      <c r="F543" s="14" t="s">
        <v>76</v>
      </c>
      <c r="G543" s="167">
        <v>482248163</v>
      </c>
      <c r="H543" s="27">
        <f t="shared" ref="H543" si="1014">IFERROR(G543/G553,"-")</f>
        <v>0.15025028050221892</v>
      </c>
      <c r="I543" s="168">
        <v>8834</v>
      </c>
      <c r="J543" s="27">
        <f t="shared" ref="J543" si="1015">IFERROR(I543/D543,"-")</f>
        <v>0.49701811634972431</v>
      </c>
      <c r="K543" s="64">
        <f t="shared" si="966"/>
        <v>54590.011659497395</v>
      </c>
      <c r="L543" s="43"/>
      <c r="M543" s="43"/>
    </row>
    <row r="544" spans="2:13">
      <c r="B544" s="200"/>
      <c r="C544" s="200"/>
      <c r="D544" s="203"/>
      <c r="E544" s="15" t="s">
        <v>77</v>
      </c>
      <c r="F544" s="16" t="s">
        <v>78</v>
      </c>
      <c r="G544" s="169">
        <v>281665685</v>
      </c>
      <c r="H544" s="28">
        <f t="shared" ref="H544" si="1016">IFERROR(G544/G553,"-")</f>
        <v>8.7756369906793474E-2</v>
      </c>
      <c r="I544" s="80">
        <v>7583</v>
      </c>
      <c r="J544" s="28">
        <f t="shared" ref="J544" si="1017">IFERROR(I544/D543,"-")</f>
        <v>0.42663440981208506</v>
      </c>
      <c r="K544" s="65">
        <f t="shared" si="966"/>
        <v>37144.360411446658</v>
      </c>
      <c r="L544" s="43"/>
      <c r="M544" s="43"/>
    </row>
    <row r="545" spans="2:13">
      <c r="B545" s="200"/>
      <c r="C545" s="200"/>
      <c r="D545" s="203"/>
      <c r="E545" s="15" t="s">
        <v>79</v>
      </c>
      <c r="F545" s="17" t="s">
        <v>80</v>
      </c>
      <c r="G545" s="169">
        <v>541664039</v>
      </c>
      <c r="H545" s="28">
        <f t="shared" ref="H545" si="1018">IFERROR(G545/G553,"-")</f>
        <v>0.16876201931268911</v>
      </c>
      <c r="I545" s="80">
        <v>11514</v>
      </c>
      <c r="J545" s="28">
        <f t="shared" ref="J545" si="1019">IFERROR(I545/D543,"-")</f>
        <v>0.64780015753347586</v>
      </c>
      <c r="K545" s="65">
        <f t="shared" si="966"/>
        <v>47043.949887093971</v>
      </c>
      <c r="L545" s="43"/>
      <c r="M545" s="43"/>
    </row>
    <row r="546" spans="2:13">
      <c r="B546" s="200"/>
      <c r="C546" s="200"/>
      <c r="D546" s="203"/>
      <c r="E546" s="15" t="s">
        <v>81</v>
      </c>
      <c r="F546" s="17" t="s">
        <v>82</v>
      </c>
      <c r="G546" s="169">
        <v>409514772</v>
      </c>
      <c r="H546" s="28">
        <f t="shared" ref="H546" si="1020">IFERROR(G546/G553,"-")</f>
        <v>0.12758930791987738</v>
      </c>
      <c r="I546" s="80">
        <v>4627</v>
      </c>
      <c r="J546" s="28">
        <f t="shared" ref="J546" si="1021">IFERROR(I546/D543,"-")</f>
        <v>0.26032406886463372</v>
      </c>
      <c r="K546" s="65">
        <f t="shared" si="966"/>
        <v>88505.461854333262</v>
      </c>
      <c r="L546" s="43"/>
      <c r="M546" s="43"/>
    </row>
    <row r="547" spans="2:13">
      <c r="B547" s="200"/>
      <c r="C547" s="200"/>
      <c r="D547" s="203"/>
      <c r="E547" s="15" t="s">
        <v>83</v>
      </c>
      <c r="F547" s="17" t="s">
        <v>84</v>
      </c>
      <c r="G547" s="169">
        <v>45340181</v>
      </c>
      <c r="H547" s="28">
        <f t="shared" ref="H547" si="1022">IFERROR(G547/G553,"-")</f>
        <v>1.4126284838271901E-2</v>
      </c>
      <c r="I547" s="80">
        <v>72</v>
      </c>
      <c r="J547" s="28">
        <f t="shared" ref="J547" si="1023">IFERROR(I547/D543,"-")</f>
        <v>4.0508608079216834E-3</v>
      </c>
      <c r="K547" s="65">
        <f t="shared" si="966"/>
        <v>629724.73611111112</v>
      </c>
      <c r="L547" s="43"/>
      <c r="M547" s="43"/>
    </row>
    <row r="548" spans="2:13">
      <c r="B548" s="200"/>
      <c r="C548" s="200"/>
      <c r="D548" s="203"/>
      <c r="E548" s="15" t="s">
        <v>85</v>
      </c>
      <c r="F548" s="17" t="s">
        <v>86</v>
      </c>
      <c r="G548" s="169">
        <v>89286153</v>
      </c>
      <c r="H548" s="28">
        <f t="shared" ref="H548" si="1024">IFERROR(G548/G553,"-")</f>
        <v>2.7818186905595399E-2</v>
      </c>
      <c r="I548" s="80">
        <v>734</v>
      </c>
      <c r="J548" s="28">
        <f t="shared" ref="J548" si="1025">IFERROR(I548/D543,"-")</f>
        <v>4.129627545853494E-2</v>
      </c>
      <c r="K548" s="65">
        <f t="shared" si="966"/>
        <v>121643.26021798365</v>
      </c>
      <c r="L548" s="43"/>
      <c r="M548" s="43"/>
    </row>
    <row r="549" spans="2:13">
      <c r="B549" s="200"/>
      <c r="C549" s="200"/>
      <c r="D549" s="203"/>
      <c r="E549" s="15" t="s">
        <v>87</v>
      </c>
      <c r="F549" s="17" t="s">
        <v>88</v>
      </c>
      <c r="G549" s="169">
        <v>484631800</v>
      </c>
      <c r="H549" s="28">
        <f t="shared" ref="H549" si="1026">IFERROR(G549/G553,"-")</f>
        <v>0.15099293160043673</v>
      </c>
      <c r="I549" s="80">
        <v>3393</v>
      </c>
      <c r="J549" s="28">
        <f t="shared" ref="J549" si="1027">IFERROR(I549/D543,"-")</f>
        <v>0.19089681557330934</v>
      </c>
      <c r="K549" s="65">
        <f t="shared" si="966"/>
        <v>142832.83230179781</v>
      </c>
      <c r="L549" s="43"/>
      <c r="M549" s="43"/>
    </row>
    <row r="550" spans="2:13">
      <c r="B550" s="200"/>
      <c r="C550" s="200"/>
      <c r="D550" s="203"/>
      <c r="E550" s="15" t="s">
        <v>89</v>
      </c>
      <c r="F550" s="17" t="s">
        <v>90</v>
      </c>
      <c r="G550" s="169">
        <v>539340</v>
      </c>
      <c r="H550" s="28">
        <f t="shared" ref="H550" si="1028">IFERROR(G550/G553,"-")</f>
        <v>1.6803793669622905E-4</v>
      </c>
      <c r="I550" s="80">
        <v>46</v>
      </c>
      <c r="J550" s="28">
        <f t="shared" ref="J550" si="1029">IFERROR(I550/D543,"-")</f>
        <v>2.5880499606166312E-3</v>
      </c>
      <c r="K550" s="65">
        <f t="shared" si="966"/>
        <v>11724.782608695652</v>
      </c>
      <c r="L550" s="43"/>
      <c r="M550" s="43"/>
    </row>
    <row r="551" spans="2:13">
      <c r="B551" s="200"/>
      <c r="C551" s="200"/>
      <c r="D551" s="203"/>
      <c r="E551" s="15" t="s">
        <v>91</v>
      </c>
      <c r="F551" s="17" t="s">
        <v>92</v>
      </c>
      <c r="G551" s="169">
        <v>73665963</v>
      </c>
      <c r="H551" s="28">
        <f t="shared" ref="H551" si="1030">IFERROR(G551/G553,"-")</f>
        <v>2.2951526731302612E-2</v>
      </c>
      <c r="I551" s="80">
        <v>2273</v>
      </c>
      <c r="J551" s="28">
        <f t="shared" ref="J551" si="1031">IFERROR(I551/D543,"-")</f>
        <v>0.12788342522786092</v>
      </c>
      <c r="K551" s="65">
        <f t="shared" si="966"/>
        <v>32409.134623845137</v>
      </c>
      <c r="L551" s="43"/>
      <c r="M551" s="43"/>
    </row>
    <row r="552" spans="2:13">
      <c r="B552" s="200"/>
      <c r="C552" s="200"/>
      <c r="D552" s="203"/>
      <c r="E552" s="18" t="s">
        <v>93</v>
      </c>
      <c r="F552" s="19" t="s">
        <v>94</v>
      </c>
      <c r="G552" s="170">
        <v>801076268</v>
      </c>
      <c r="H552" s="29">
        <f t="shared" ref="H552" si="1032">IFERROR(G552/G553,"-")</f>
        <v>0.24958505434611825</v>
      </c>
      <c r="I552" s="81">
        <v>1502</v>
      </c>
      <c r="J552" s="29">
        <f t="shared" ref="J552" si="1033">IFERROR(I552/D543,"-")</f>
        <v>8.4505457409699558E-2</v>
      </c>
      <c r="K552" s="66">
        <f t="shared" si="966"/>
        <v>533339.72569906793</v>
      </c>
      <c r="L552" s="43"/>
      <c r="M552" s="43"/>
    </row>
    <row r="553" spans="2:13">
      <c r="B553" s="201"/>
      <c r="C553" s="201"/>
      <c r="D553" s="204"/>
      <c r="E553" s="20" t="s">
        <v>131</v>
      </c>
      <c r="F553" s="21"/>
      <c r="G553" s="77">
        <f>SUM(G543:G552)</f>
        <v>3209632364</v>
      </c>
      <c r="H553" s="30" t="s">
        <v>160</v>
      </c>
      <c r="I553" s="82">
        <v>14491</v>
      </c>
      <c r="J553" s="30">
        <f t="shared" ref="J553" si="1034">IFERROR(I553/D543,"-")</f>
        <v>0.81529199954990439</v>
      </c>
      <c r="K553" s="67">
        <f t="shared" si="966"/>
        <v>221491.4335794631</v>
      </c>
      <c r="L553" s="43"/>
      <c r="M553" s="43"/>
    </row>
    <row r="554" spans="2:13">
      <c r="B554" s="199">
        <v>51</v>
      </c>
      <c r="C554" s="199" t="s">
        <v>48</v>
      </c>
      <c r="D554" s="202">
        <f>VLOOKUP(C554,市区町村別_生活習慣病の状況!$C$5:$D$78,2,FALSE)</f>
        <v>23492</v>
      </c>
      <c r="E554" s="13" t="s">
        <v>75</v>
      </c>
      <c r="F554" s="14" t="s">
        <v>76</v>
      </c>
      <c r="G554" s="167">
        <v>633309796</v>
      </c>
      <c r="H554" s="27">
        <f t="shared" ref="H554" si="1035">IFERROR(G554/G564,"-")</f>
        <v>0.15233786888824921</v>
      </c>
      <c r="I554" s="168">
        <v>11119</v>
      </c>
      <c r="J554" s="27">
        <f t="shared" ref="J554" si="1036">IFERROR(I554/D554,"-")</f>
        <v>0.47331006300017026</v>
      </c>
      <c r="K554" s="64">
        <f t="shared" si="966"/>
        <v>56957.441856282043</v>
      </c>
      <c r="L554" s="43"/>
      <c r="M554" s="43"/>
    </row>
    <row r="555" spans="2:13">
      <c r="B555" s="200"/>
      <c r="C555" s="200"/>
      <c r="D555" s="203"/>
      <c r="E555" s="15" t="s">
        <v>77</v>
      </c>
      <c r="F555" s="16" t="s">
        <v>78</v>
      </c>
      <c r="G555" s="169">
        <v>348825624</v>
      </c>
      <c r="H555" s="28">
        <f t="shared" ref="H555" si="1037">IFERROR(G555/G564,"-")</f>
        <v>8.3907358625120207E-2</v>
      </c>
      <c r="I555" s="80">
        <v>8912</v>
      </c>
      <c r="J555" s="28">
        <f t="shared" ref="J555" si="1038">IFERROR(I555/D554,"-")</f>
        <v>0.37936318746807424</v>
      </c>
      <c r="K555" s="65">
        <f t="shared" si="966"/>
        <v>39141.115798922801</v>
      </c>
      <c r="L555" s="43"/>
      <c r="M555" s="43"/>
    </row>
    <row r="556" spans="2:13">
      <c r="B556" s="200"/>
      <c r="C556" s="200"/>
      <c r="D556" s="203"/>
      <c r="E556" s="15" t="s">
        <v>79</v>
      </c>
      <c r="F556" s="17" t="s">
        <v>80</v>
      </c>
      <c r="G556" s="169">
        <v>756834461</v>
      </c>
      <c r="H556" s="28">
        <f t="shared" ref="H556" si="1039">IFERROR(G556/G564,"-")</f>
        <v>0.1820507903369408</v>
      </c>
      <c r="I556" s="80">
        <v>14954</v>
      </c>
      <c r="J556" s="28">
        <f t="shared" ref="J556" si="1040">IFERROR(I556/D554,"-")</f>
        <v>0.63655712583006985</v>
      </c>
      <c r="K556" s="65">
        <f t="shared" si="966"/>
        <v>50610.83730105657</v>
      </c>
      <c r="L556" s="43"/>
      <c r="M556" s="43"/>
    </row>
    <row r="557" spans="2:13">
      <c r="B557" s="200"/>
      <c r="C557" s="200"/>
      <c r="D557" s="203"/>
      <c r="E557" s="15" t="s">
        <v>81</v>
      </c>
      <c r="F557" s="17" t="s">
        <v>82</v>
      </c>
      <c r="G557" s="169">
        <v>398812431</v>
      </c>
      <c r="H557" s="28">
        <f t="shared" ref="H557" si="1041">IFERROR(G557/G564,"-")</f>
        <v>9.5931305987065341E-2</v>
      </c>
      <c r="I557" s="80">
        <v>5214</v>
      </c>
      <c r="J557" s="28">
        <f t="shared" ref="J557" si="1042">IFERROR(I557/D554,"-")</f>
        <v>0.22194789715647881</v>
      </c>
      <c r="K557" s="65">
        <f t="shared" si="966"/>
        <v>76488.766973532795</v>
      </c>
      <c r="L557" s="43"/>
      <c r="M557" s="43"/>
    </row>
    <row r="558" spans="2:13">
      <c r="B558" s="200"/>
      <c r="C558" s="200"/>
      <c r="D558" s="203"/>
      <c r="E558" s="15" t="s">
        <v>83</v>
      </c>
      <c r="F558" s="17" t="s">
        <v>84</v>
      </c>
      <c r="G558" s="169">
        <v>26279052</v>
      </c>
      <c r="H558" s="28">
        <f t="shared" ref="H558" si="1043">IFERROR(G558/G564,"-")</f>
        <v>6.3212266782677129E-3</v>
      </c>
      <c r="I558" s="80">
        <v>59</v>
      </c>
      <c r="J558" s="28">
        <f t="shared" ref="J558" si="1044">IFERROR(I558/D554,"-")</f>
        <v>2.5114932743061469E-3</v>
      </c>
      <c r="K558" s="65">
        <f t="shared" si="966"/>
        <v>445407.66101694916</v>
      </c>
      <c r="L558" s="43"/>
      <c r="M558" s="43"/>
    </row>
    <row r="559" spans="2:13">
      <c r="B559" s="200"/>
      <c r="C559" s="200"/>
      <c r="D559" s="203"/>
      <c r="E559" s="15" t="s">
        <v>85</v>
      </c>
      <c r="F559" s="17" t="s">
        <v>86</v>
      </c>
      <c r="G559" s="169">
        <v>203233486</v>
      </c>
      <c r="H559" s="28">
        <f t="shared" ref="H559" si="1045">IFERROR(G559/G564,"-")</f>
        <v>4.8886273889200714E-2</v>
      </c>
      <c r="I559" s="80">
        <v>1087</v>
      </c>
      <c r="J559" s="28">
        <f t="shared" ref="J559" si="1046">IFERROR(I559/D554,"-")</f>
        <v>4.6271071002894605E-2</v>
      </c>
      <c r="K559" s="65">
        <f t="shared" si="966"/>
        <v>186967.32842686292</v>
      </c>
      <c r="L559" s="43"/>
      <c r="M559" s="43"/>
    </row>
    <row r="560" spans="2:13">
      <c r="B560" s="200"/>
      <c r="C560" s="200"/>
      <c r="D560" s="203"/>
      <c r="E560" s="15" t="s">
        <v>87</v>
      </c>
      <c r="F560" s="17" t="s">
        <v>88</v>
      </c>
      <c r="G560" s="169">
        <v>700113994</v>
      </c>
      <c r="H560" s="28">
        <f t="shared" ref="H560" si="1047">IFERROR(G560/G564,"-")</f>
        <v>0.16840711212494885</v>
      </c>
      <c r="I560" s="80">
        <v>4558</v>
      </c>
      <c r="J560" s="28">
        <f t="shared" ref="J560" si="1048">IFERROR(I560/D554,"-")</f>
        <v>0.19402349736080368</v>
      </c>
      <c r="K560" s="65">
        <f t="shared" si="966"/>
        <v>153601.13953488372</v>
      </c>
      <c r="L560" s="43"/>
      <c r="M560" s="43"/>
    </row>
    <row r="561" spans="2:13">
      <c r="B561" s="200"/>
      <c r="C561" s="200"/>
      <c r="D561" s="203"/>
      <c r="E561" s="15" t="s">
        <v>89</v>
      </c>
      <c r="F561" s="17" t="s">
        <v>90</v>
      </c>
      <c r="G561" s="169">
        <v>898672</v>
      </c>
      <c r="H561" s="28">
        <f t="shared" ref="H561" si="1049">IFERROR(G561/G564,"-")</f>
        <v>2.1616873475543191E-4</v>
      </c>
      <c r="I561" s="80">
        <v>89</v>
      </c>
      <c r="J561" s="28">
        <f t="shared" ref="J561" si="1050">IFERROR(I561/D554,"-")</f>
        <v>3.7885237527668994E-3</v>
      </c>
      <c r="K561" s="65">
        <f t="shared" si="966"/>
        <v>10097.438202247191</v>
      </c>
      <c r="L561" s="43"/>
      <c r="M561" s="43"/>
    </row>
    <row r="562" spans="2:13">
      <c r="B562" s="200"/>
      <c r="C562" s="200"/>
      <c r="D562" s="203"/>
      <c r="E562" s="15" t="s">
        <v>91</v>
      </c>
      <c r="F562" s="17" t="s">
        <v>92</v>
      </c>
      <c r="G562" s="169">
        <v>117100000</v>
      </c>
      <c r="H562" s="28">
        <f t="shared" ref="H562" si="1051">IFERROR(G562/G564,"-")</f>
        <v>2.8167517002711865E-2</v>
      </c>
      <c r="I562" s="80">
        <v>2724</v>
      </c>
      <c r="J562" s="28">
        <f t="shared" ref="J562" si="1052">IFERROR(I562/D554,"-")</f>
        <v>0.11595436744423633</v>
      </c>
      <c r="K562" s="65">
        <f t="shared" si="966"/>
        <v>42988.252569750366</v>
      </c>
      <c r="L562" s="43"/>
      <c r="M562" s="43"/>
    </row>
    <row r="563" spans="2:13">
      <c r="B563" s="200"/>
      <c r="C563" s="200"/>
      <c r="D563" s="203"/>
      <c r="E563" s="18" t="s">
        <v>93</v>
      </c>
      <c r="F563" s="19" t="s">
        <v>94</v>
      </c>
      <c r="G563" s="170">
        <v>971863428</v>
      </c>
      <c r="H563" s="29">
        <f t="shared" ref="H563" si="1053">IFERROR(G563/G564,"-")</f>
        <v>0.23377437773273985</v>
      </c>
      <c r="I563" s="81">
        <v>1718</v>
      </c>
      <c r="J563" s="29">
        <f t="shared" ref="J563" si="1054">IFERROR(I563/D554,"-")</f>
        <v>7.313127873318577E-2</v>
      </c>
      <c r="K563" s="66">
        <f t="shared" si="966"/>
        <v>565694.66123399301</v>
      </c>
      <c r="L563" s="43"/>
      <c r="M563" s="43"/>
    </row>
    <row r="564" spans="2:13">
      <c r="B564" s="201"/>
      <c r="C564" s="201"/>
      <c r="D564" s="204"/>
      <c r="E564" s="20" t="s">
        <v>131</v>
      </c>
      <c r="F564" s="21"/>
      <c r="G564" s="77">
        <f>SUM(G554:G563)</f>
        <v>4157270944</v>
      </c>
      <c r="H564" s="30" t="s">
        <v>160</v>
      </c>
      <c r="I564" s="82">
        <v>19128</v>
      </c>
      <c r="J564" s="30">
        <f t="shared" ref="J564" si="1055">IFERROR(I564/D554,"-")</f>
        <v>0.81423463306657584</v>
      </c>
      <c r="K564" s="67">
        <f t="shared" si="966"/>
        <v>217339.55165202843</v>
      </c>
      <c r="L564" s="43"/>
      <c r="M564" s="43"/>
    </row>
    <row r="565" spans="2:13">
      <c r="B565" s="199">
        <v>52</v>
      </c>
      <c r="C565" s="199" t="s">
        <v>4</v>
      </c>
      <c r="D565" s="202">
        <f>VLOOKUP(C565,市区町村別_生活習慣病の状況!$C$5:$D$78,2,FALSE)</f>
        <v>19280</v>
      </c>
      <c r="E565" s="13" t="s">
        <v>75</v>
      </c>
      <c r="F565" s="14" t="s">
        <v>76</v>
      </c>
      <c r="G565" s="167">
        <v>480839824</v>
      </c>
      <c r="H565" s="27">
        <f t="shared" ref="H565" si="1056">IFERROR(G565/G575,"-")</f>
        <v>0.14687765441121439</v>
      </c>
      <c r="I565" s="168">
        <v>8316</v>
      </c>
      <c r="J565" s="27">
        <f t="shared" ref="J565" si="1057">IFERROR(I565/D565,"-")</f>
        <v>0.43132780082987554</v>
      </c>
      <c r="K565" s="64">
        <f t="shared" si="966"/>
        <v>57821.04665704666</v>
      </c>
      <c r="L565" s="43"/>
      <c r="M565" s="43"/>
    </row>
    <row r="566" spans="2:13">
      <c r="B566" s="200"/>
      <c r="C566" s="200"/>
      <c r="D566" s="203"/>
      <c r="E566" s="15" t="s">
        <v>77</v>
      </c>
      <c r="F566" s="16" t="s">
        <v>78</v>
      </c>
      <c r="G566" s="169">
        <v>319733824</v>
      </c>
      <c r="H566" s="28">
        <f t="shared" ref="H566" si="1058">IFERROR(G566/G575,"-")</f>
        <v>9.7666107841034494E-2</v>
      </c>
      <c r="I566" s="80">
        <v>8010</v>
      </c>
      <c r="J566" s="28">
        <f t="shared" ref="J566" si="1059">IFERROR(I566/D565,"-")</f>
        <v>0.41545643153526973</v>
      </c>
      <c r="K566" s="65">
        <f t="shared" si="966"/>
        <v>39916.831960049938</v>
      </c>
      <c r="L566" s="43"/>
      <c r="M566" s="43"/>
    </row>
    <row r="567" spans="2:13">
      <c r="B567" s="200"/>
      <c r="C567" s="200"/>
      <c r="D567" s="203"/>
      <c r="E567" s="15" t="s">
        <v>79</v>
      </c>
      <c r="F567" s="17" t="s">
        <v>80</v>
      </c>
      <c r="G567" s="169">
        <v>583899133</v>
      </c>
      <c r="H567" s="28">
        <f t="shared" ref="H567" si="1060">IFERROR(G567/G575,"-")</f>
        <v>0.17835821990439318</v>
      </c>
      <c r="I567" s="80">
        <v>11848</v>
      </c>
      <c r="J567" s="28">
        <f t="shared" ref="J567" si="1061">IFERROR(I567/D565,"-")</f>
        <v>0.61452282157676352</v>
      </c>
      <c r="K567" s="65">
        <f t="shared" si="966"/>
        <v>49282.506161377445</v>
      </c>
      <c r="L567" s="43"/>
      <c r="M567" s="43"/>
    </row>
    <row r="568" spans="2:13">
      <c r="B568" s="200"/>
      <c r="C568" s="200"/>
      <c r="D568" s="203"/>
      <c r="E568" s="15" t="s">
        <v>81</v>
      </c>
      <c r="F568" s="17" t="s">
        <v>82</v>
      </c>
      <c r="G568" s="169">
        <v>363769274</v>
      </c>
      <c r="H568" s="28">
        <f t="shared" ref="H568" si="1062">IFERROR(G568/G575,"-")</f>
        <v>0.11111720586602319</v>
      </c>
      <c r="I568" s="80">
        <v>4656</v>
      </c>
      <c r="J568" s="28">
        <f t="shared" ref="J568" si="1063">IFERROR(I568/D565,"-")</f>
        <v>0.24149377593360996</v>
      </c>
      <c r="K568" s="65">
        <f t="shared" si="966"/>
        <v>78129.139604811004</v>
      </c>
      <c r="L568" s="43"/>
      <c r="M568" s="43"/>
    </row>
    <row r="569" spans="2:13">
      <c r="B569" s="200"/>
      <c r="C569" s="200"/>
      <c r="D569" s="203"/>
      <c r="E569" s="15" t="s">
        <v>83</v>
      </c>
      <c r="F569" s="17" t="s">
        <v>84</v>
      </c>
      <c r="G569" s="169">
        <v>19700659</v>
      </c>
      <c r="H569" s="28">
        <f t="shared" ref="H569" si="1064">IFERROR(G569/G575,"-")</f>
        <v>6.0177764815819009E-3</v>
      </c>
      <c r="I569" s="80">
        <v>79</v>
      </c>
      <c r="J569" s="28">
        <f t="shared" ref="J569" si="1065">IFERROR(I569/D565,"-")</f>
        <v>4.0975103734439836E-3</v>
      </c>
      <c r="K569" s="65">
        <f t="shared" si="966"/>
        <v>249375.43037974683</v>
      </c>
      <c r="L569" s="43"/>
      <c r="M569" s="43"/>
    </row>
    <row r="570" spans="2:13">
      <c r="B570" s="200"/>
      <c r="C570" s="200"/>
      <c r="D570" s="203"/>
      <c r="E570" s="15" t="s">
        <v>85</v>
      </c>
      <c r="F570" s="17" t="s">
        <v>86</v>
      </c>
      <c r="G570" s="169">
        <v>130733972</v>
      </c>
      <c r="H570" s="28">
        <f t="shared" ref="H570" si="1066">IFERROR(G570/G575,"-")</f>
        <v>3.9934086572707382E-2</v>
      </c>
      <c r="I570" s="80">
        <v>573</v>
      </c>
      <c r="J570" s="28">
        <f t="shared" ref="J570" si="1067">IFERROR(I570/D565,"-")</f>
        <v>2.9719917012448131E-2</v>
      </c>
      <c r="K570" s="65">
        <f t="shared" si="966"/>
        <v>228157.01919720767</v>
      </c>
      <c r="L570" s="43"/>
      <c r="M570" s="43"/>
    </row>
    <row r="571" spans="2:13">
      <c r="B571" s="200"/>
      <c r="C571" s="200"/>
      <c r="D571" s="203"/>
      <c r="E571" s="15" t="s">
        <v>87</v>
      </c>
      <c r="F571" s="17" t="s">
        <v>88</v>
      </c>
      <c r="G571" s="169">
        <v>674936538</v>
      </c>
      <c r="H571" s="28">
        <f t="shared" ref="H571" si="1068">IFERROR(G571/G575,"-")</f>
        <v>0.20616656655681972</v>
      </c>
      <c r="I571" s="80">
        <v>3527</v>
      </c>
      <c r="J571" s="28">
        <f t="shared" ref="J571" si="1069">IFERROR(I571/D565,"-")</f>
        <v>0.18293568464730289</v>
      </c>
      <c r="K571" s="65">
        <f t="shared" si="966"/>
        <v>191362.78366884036</v>
      </c>
      <c r="L571" s="43"/>
      <c r="M571" s="43"/>
    </row>
    <row r="572" spans="2:13">
      <c r="B572" s="200"/>
      <c r="C572" s="200"/>
      <c r="D572" s="203"/>
      <c r="E572" s="15" t="s">
        <v>89</v>
      </c>
      <c r="F572" s="17" t="s">
        <v>90</v>
      </c>
      <c r="G572" s="169">
        <v>452332</v>
      </c>
      <c r="H572" s="28">
        <f t="shared" ref="H572" si="1070">IFERROR(G572/G575,"-")</f>
        <v>1.3816963541508456E-4</v>
      </c>
      <c r="I572" s="80">
        <v>37</v>
      </c>
      <c r="J572" s="28">
        <f t="shared" ref="J572" si="1071">IFERROR(I572/D565,"-")</f>
        <v>1.9190871369294605E-3</v>
      </c>
      <c r="K572" s="65">
        <f t="shared" si="966"/>
        <v>12225.18918918919</v>
      </c>
      <c r="L572" s="43"/>
      <c r="M572" s="43"/>
    </row>
    <row r="573" spans="2:13">
      <c r="B573" s="200"/>
      <c r="C573" s="200"/>
      <c r="D573" s="203"/>
      <c r="E573" s="15" t="s">
        <v>91</v>
      </c>
      <c r="F573" s="17" t="s">
        <v>92</v>
      </c>
      <c r="G573" s="169">
        <v>47444939</v>
      </c>
      <c r="H573" s="28">
        <f t="shared" ref="H573" si="1072">IFERROR(G573/G575,"-")</f>
        <v>1.4492562816517352E-2</v>
      </c>
      <c r="I573" s="80">
        <v>1848</v>
      </c>
      <c r="J573" s="28">
        <f t="shared" ref="J573" si="1073">IFERROR(I573/D565,"-")</f>
        <v>9.5850622406639011E-2</v>
      </c>
      <c r="K573" s="65">
        <f t="shared" si="966"/>
        <v>25673.66829004329</v>
      </c>
      <c r="L573" s="43"/>
      <c r="M573" s="43"/>
    </row>
    <row r="574" spans="2:13">
      <c r="B574" s="200"/>
      <c r="C574" s="200"/>
      <c r="D574" s="203"/>
      <c r="E574" s="18" t="s">
        <v>93</v>
      </c>
      <c r="F574" s="19" t="s">
        <v>94</v>
      </c>
      <c r="G574" s="170">
        <v>652233397</v>
      </c>
      <c r="H574" s="29">
        <f t="shared" ref="H574" si="1074">IFERROR(G574/G575,"-")</f>
        <v>0.19923164991429329</v>
      </c>
      <c r="I574" s="81">
        <v>1386</v>
      </c>
      <c r="J574" s="29">
        <f t="shared" ref="J574" si="1075">IFERROR(I574/D565,"-")</f>
        <v>7.1887966804979248E-2</v>
      </c>
      <c r="K574" s="66">
        <f t="shared" si="966"/>
        <v>470586.86652236653</v>
      </c>
      <c r="L574" s="43"/>
      <c r="M574" s="43"/>
    </row>
    <row r="575" spans="2:13">
      <c r="B575" s="201"/>
      <c r="C575" s="201"/>
      <c r="D575" s="204"/>
      <c r="E575" s="20" t="s">
        <v>131</v>
      </c>
      <c r="F575" s="21"/>
      <c r="G575" s="77">
        <f>SUM(G565:G574)</f>
        <v>3273743892</v>
      </c>
      <c r="H575" s="30" t="s">
        <v>160</v>
      </c>
      <c r="I575" s="82">
        <v>15489</v>
      </c>
      <c r="J575" s="30">
        <f t="shared" ref="J575" si="1076">IFERROR(I575/D565,"-")</f>
        <v>0.80337136929460584</v>
      </c>
      <c r="K575" s="67">
        <f t="shared" si="966"/>
        <v>211359.28026341274</v>
      </c>
      <c r="L575" s="43"/>
      <c r="M575" s="43"/>
    </row>
    <row r="576" spans="2:13">
      <c r="B576" s="199">
        <v>53</v>
      </c>
      <c r="C576" s="199" t="s">
        <v>22</v>
      </c>
      <c r="D576" s="202">
        <f>VLOOKUP(C576,市区町村別_生活習慣病の状況!$C$5:$D$78,2,FALSE)</f>
        <v>10926</v>
      </c>
      <c r="E576" s="13" t="s">
        <v>75</v>
      </c>
      <c r="F576" s="14" t="s">
        <v>76</v>
      </c>
      <c r="G576" s="167">
        <v>316880407</v>
      </c>
      <c r="H576" s="27">
        <f t="shared" ref="H576" si="1077">IFERROR(G576/G586,"-")</f>
        <v>0.16140349607031304</v>
      </c>
      <c r="I576" s="168">
        <v>5477</v>
      </c>
      <c r="J576" s="27">
        <f t="shared" ref="J576" si="1078">IFERROR(I576/D576,"-")</f>
        <v>0.50128134724510343</v>
      </c>
      <c r="K576" s="64">
        <f t="shared" si="966"/>
        <v>57856.565090377946</v>
      </c>
      <c r="L576" s="43"/>
      <c r="M576" s="43"/>
    </row>
    <row r="577" spans="2:13">
      <c r="B577" s="200"/>
      <c r="C577" s="200"/>
      <c r="D577" s="203"/>
      <c r="E577" s="15" t="s">
        <v>77</v>
      </c>
      <c r="F577" s="16" t="s">
        <v>78</v>
      </c>
      <c r="G577" s="169">
        <v>171846756</v>
      </c>
      <c r="H577" s="28">
        <f t="shared" ref="H577" si="1079">IFERROR(G577/G586,"-")</f>
        <v>8.7530395045036791E-2</v>
      </c>
      <c r="I577" s="80">
        <v>4477</v>
      </c>
      <c r="J577" s="28">
        <f t="shared" ref="J577" si="1080">IFERROR(I577/D576,"-")</f>
        <v>0.40975654402343037</v>
      </c>
      <c r="K577" s="65">
        <f t="shared" si="966"/>
        <v>38384.35470180925</v>
      </c>
      <c r="L577" s="43"/>
      <c r="M577" s="43"/>
    </row>
    <row r="578" spans="2:13">
      <c r="B578" s="200"/>
      <c r="C578" s="200"/>
      <c r="D578" s="203"/>
      <c r="E578" s="15" t="s">
        <v>79</v>
      </c>
      <c r="F578" s="17" t="s">
        <v>80</v>
      </c>
      <c r="G578" s="169">
        <v>370877161</v>
      </c>
      <c r="H578" s="28">
        <f t="shared" ref="H578" si="1081">IFERROR(G578/G586,"-")</f>
        <v>0.18890682123502939</v>
      </c>
      <c r="I578" s="80">
        <v>7239</v>
      </c>
      <c r="J578" s="28">
        <f t="shared" ref="J578" si="1082">IFERROR(I578/D576,"-")</f>
        <v>0.66254805052169141</v>
      </c>
      <c r="K578" s="65">
        <f t="shared" si="966"/>
        <v>51233.203619284432</v>
      </c>
      <c r="L578" s="43"/>
      <c r="M578" s="43"/>
    </row>
    <row r="579" spans="2:13">
      <c r="B579" s="200"/>
      <c r="C579" s="200"/>
      <c r="D579" s="203"/>
      <c r="E579" s="15" t="s">
        <v>81</v>
      </c>
      <c r="F579" s="17" t="s">
        <v>82</v>
      </c>
      <c r="G579" s="169">
        <v>195175813</v>
      </c>
      <c r="H579" s="28">
        <f t="shared" ref="H579" si="1083">IFERROR(G579/G586,"-")</f>
        <v>9.9413084149963402E-2</v>
      </c>
      <c r="I579" s="80">
        <v>2669</v>
      </c>
      <c r="J579" s="28">
        <f t="shared" ref="J579" si="1084">IFERROR(I579/D576,"-")</f>
        <v>0.24427969979864544</v>
      </c>
      <c r="K579" s="65">
        <f t="shared" si="966"/>
        <v>73126.943799175715</v>
      </c>
      <c r="L579" s="43"/>
      <c r="M579" s="43"/>
    </row>
    <row r="580" spans="2:13">
      <c r="B580" s="200"/>
      <c r="C580" s="200"/>
      <c r="D580" s="203"/>
      <c r="E580" s="15" t="s">
        <v>83</v>
      </c>
      <c r="F580" s="17" t="s">
        <v>84</v>
      </c>
      <c r="G580" s="169">
        <v>2745753</v>
      </c>
      <c r="H580" s="28">
        <f t="shared" ref="H580" si="1085">IFERROR(G580/G586,"-")</f>
        <v>1.3985532830546707E-3</v>
      </c>
      <c r="I580" s="80">
        <v>56</v>
      </c>
      <c r="J580" s="28">
        <f t="shared" ref="J580" si="1086">IFERROR(I580/D576,"-")</f>
        <v>5.1253889804136919E-3</v>
      </c>
      <c r="K580" s="65">
        <f t="shared" si="966"/>
        <v>49031.303571428572</v>
      </c>
      <c r="L580" s="43"/>
      <c r="M580" s="43"/>
    </row>
    <row r="581" spans="2:13">
      <c r="B581" s="200"/>
      <c r="C581" s="200"/>
      <c r="D581" s="203"/>
      <c r="E581" s="15" t="s">
        <v>85</v>
      </c>
      <c r="F581" s="17" t="s">
        <v>86</v>
      </c>
      <c r="G581" s="169">
        <v>77784154</v>
      </c>
      <c r="H581" s="28">
        <f t="shared" ref="H581" si="1087">IFERROR(G581/G586,"-")</f>
        <v>3.9619471943153697E-2</v>
      </c>
      <c r="I581" s="80">
        <v>337</v>
      </c>
      <c r="J581" s="28">
        <f t="shared" ref="J581" si="1088">IFERROR(I581/D576,"-")</f>
        <v>3.0843858685703825E-2</v>
      </c>
      <c r="K581" s="65">
        <f t="shared" ref="K581:K644" si="1089">IFERROR(G581/I581,"-")</f>
        <v>230813.51335311573</v>
      </c>
      <c r="L581" s="43"/>
      <c r="M581" s="43"/>
    </row>
    <row r="582" spans="2:13">
      <c r="B582" s="200"/>
      <c r="C582" s="200"/>
      <c r="D582" s="203"/>
      <c r="E582" s="15" t="s">
        <v>87</v>
      </c>
      <c r="F582" s="17" t="s">
        <v>88</v>
      </c>
      <c r="G582" s="169">
        <v>266110820</v>
      </c>
      <c r="H582" s="28">
        <f t="shared" ref="H582" si="1090">IFERROR(G582/G586,"-")</f>
        <v>0.13554393310955884</v>
      </c>
      <c r="I582" s="80">
        <v>2342</v>
      </c>
      <c r="J582" s="28">
        <f t="shared" ref="J582" si="1091">IFERROR(I582/D576,"-")</f>
        <v>0.21435108914515832</v>
      </c>
      <c r="K582" s="65">
        <f t="shared" si="1089"/>
        <v>113625.45687446627</v>
      </c>
      <c r="L582" s="43"/>
      <c r="M582" s="43"/>
    </row>
    <row r="583" spans="2:13">
      <c r="B583" s="200"/>
      <c r="C583" s="200"/>
      <c r="D583" s="203"/>
      <c r="E583" s="15" t="s">
        <v>89</v>
      </c>
      <c r="F583" s="17" t="s">
        <v>90</v>
      </c>
      <c r="G583" s="169">
        <v>1390280</v>
      </c>
      <c r="H583" s="28">
        <f t="shared" ref="H583" si="1092">IFERROR(G583/G586,"-")</f>
        <v>7.0814113955816398E-4</v>
      </c>
      <c r="I583" s="80">
        <v>61</v>
      </c>
      <c r="J583" s="28">
        <f t="shared" ref="J583" si="1093">IFERROR(I583/D576,"-")</f>
        <v>5.5830129965220576E-3</v>
      </c>
      <c r="K583" s="65">
        <f t="shared" si="1089"/>
        <v>22791.475409836065</v>
      </c>
      <c r="L583" s="43"/>
      <c r="M583" s="43"/>
    </row>
    <row r="584" spans="2:13">
      <c r="B584" s="200"/>
      <c r="C584" s="200"/>
      <c r="D584" s="203"/>
      <c r="E584" s="15" t="s">
        <v>91</v>
      </c>
      <c r="F584" s="17" t="s">
        <v>92</v>
      </c>
      <c r="G584" s="169">
        <v>60721453</v>
      </c>
      <c r="H584" s="28">
        <f t="shared" ref="H584" si="1094">IFERROR(G584/G586,"-")</f>
        <v>3.0928560378519074E-2</v>
      </c>
      <c r="I584" s="80">
        <v>1431</v>
      </c>
      <c r="J584" s="28">
        <f t="shared" ref="J584" si="1095">IFERROR(I584/D576,"-")</f>
        <v>0.13097199341021418</v>
      </c>
      <c r="K584" s="65">
        <f t="shared" si="1089"/>
        <v>42432.881201956676</v>
      </c>
      <c r="L584" s="43"/>
      <c r="M584" s="43"/>
    </row>
    <row r="585" spans="2:13">
      <c r="B585" s="200"/>
      <c r="C585" s="200"/>
      <c r="D585" s="203"/>
      <c r="E585" s="18" t="s">
        <v>93</v>
      </c>
      <c r="F585" s="19" t="s">
        <v>94</v>
      </c>
      <c r="G585" s="170">
        <v>499748340</v>
      </c>
      <c r="H585" s="29">
        <f t="shared" ref="H585" si="1096">IFERROR(G585/G586,"-")</f>
        <v>0.25454754364581295</v>
      </c>
      <c r="I585" s="81">
        <v>988</v>
      </c>
      <c r="J585" s="29">
        <f t="shared" ref="J585" si="1097">IFERROR(I585/D576,"-")</f>
        <v>9.0426505583013003E-2</v>
      </c>
      <c r="K585" s="66">
        <f t="shared" si="1089"/>
        <v>505818.15789473685</v>
      </c>
      <c r="L585" s="43"/>
      <c r="M585" s="43"/>
    </row>
    <row r="586" spans="2:13">
      <c r="B586" s="201"/>
      <c r="C586" s="201"/>
      <c r="D586" s="204"/>
      <c r="E586" s="20" t="s">
        <v>131</v>
      </c>
      <c r="F586" s="21"/>
      <c r="G586" s="77">
        <f>SUM(G576:G585)</f>
        <v>1963280937</v>
      </c>
      <c r="H586" s="30" t="s">
        <v>160</v>
      </c>
      <c r="I586" s="82">
        <v>9130</v>
      </c>
      <c r="J586" s="30">
        <f t="shared" ref="J586" si="1098">IFERROR(I586/D576,"-")</f>
        <v>0.83562145341387517</v>
      </c>
      <c r="K586" s="67">
        <f t="shared" si="1089"/>
        <v>215036.24720700984</v>
      </c>
      <c r="L586" s="43"/>
      <c r="M586" s="43"/>
    </row>
    <row r="587" spans="2:13">
      <c r="B587" s="199">
        <v>54</v>
      </c>
      <c r="C587" s="199" t="s">
        <v>28</v>
      </c>
      <c r="D587" s="202">
        <f>VLOOKUP(C587,市区町村別_生活習慣病の状況!$C$5:$D$78,2,FALSE)</f>
        <v>18396</v>
      </c>
      <c r="E587" s="13" t="s">
        <v>75</v>
      </c>
      <c r="F587" s="14" t="s">
        <v>76</v>
      </c>
      <c r="G587" s="167">
        <v>476848285</v>
      </c>
      <c r="H587" s="27">
        <f t="shared" ref="H587" si="1099">IFERROR(G587/G597,"-")</f>
        <v>0.1625251609775672</v>
      </c>
      <c r="I587" s="168">
        <v>8727</v>
      </c>
      <c r="J587" s="27">
        <f t="shared" ref="J587" si="1100">IFERROR(I587/D587,"-")</f>
        <v>0.47439660795825178</v>
      </c>
      <c r="K587" s="64">
        <f t="shared" si="1089"/>
        <v>54640.57350750544</v>
      </c>
      <c r="L587" s="43"/>
      <c r="M587" s="43"/>
    </row>
    <row r="588" spans="2:13">
      <c r="B588" s="200"/>
      <c r="C588" s="200"/>
      <c r="D588" s="203"/>
      <c r="E588" s="15" t="s">
        <v>77</v>
      </c>
      <c r="F588" s="16" t="s">
        <v>78</v>
      </c>
      <c r="G588" s="169">
        <v>288421017</v>
      </c>
      <c r="H588" s="28">
        <f t="shared" ref="H588" si="1101">IFERROR(G588/G597,"-")</f>
        <v>9.8303115879380065E-2</v>
      </c>
      <c r="I588" s="80">
        <v>7275</v>
      </c>
      <c r="J588" s="28">
        <f t="shared" ref="J588" si="1102">IFERROR(I588/D587,"-")</f>
        <v>0.39546640574037834</v>
      </c>
      <c r="K588" s="65">
        <f t="shared" si="1089"/>
        <v>39645.500618556704</v>
      </c>
      <c r="L588" s="43"/>
      <c r="M588" s="43"/>
    </row>
    <row r="589" spans="2:13">
      <c r="B589" s="200"/>
      <c r="C589" s="200"/>
      <c r="D589" s="203"/>
      <c r="E589" s="15" t="s">
        <v>79</v>
      </c>
      <c r="F589" s="17" t="s">
        <v>80</v>
      </c>
      <c r="G589" s="169">
        <v>584920087</v>
      </c>
      <c r="H589" s="28">
        <f t="shared" ref="H589" si="1103">IFERROR(G589/G597,"-")</f>
        <v>0.19935949082565668</v>
      </c>
      <c r="I589" s="80">
        <v>11928</v>
      </c>
      <c r="J589" s="28">
        <f t="shared" ref="J589" si="1104">IFERROR(I589/D587,"-")</f>
        <v>0.64840182648401823</v>
      </c>
      <c r="K589" s="65">
        <f t="shared" si="1089"/>
        <v>49037.565979208586</v>
      </c>
      <c r="L589" s="43"/>
      <c r="M589" s="43"/>
    </row>
    <row r="590" spans="2:13">
      <c r="B590" s="200"/>
      <c r="C590" s="200"/>
      <c r="D590" s="203"/>
      <c r="E590" s="15" t="s">
        <v>81</v>
      </c>
      <c r="F590" s="17" t="s">
        <v>82</v>
      </c>
      <c r="G590" s="169">
        <v>325672264</v>
      </c>
      <c r="H590" s="28">
        <f t="shared" ref="H590" si="1105">IFERROR(G590/G597,"-")</f>
        <v>0.11099953338938562</v>
      </c>
      <c r="I590" s="80">
        <v>4522</v>
      </c>
      <c r="J590" s="28">
        <f t="shared" ref="J590" si="1106">IFERROR(I590/D587,"-")</f>
        <v>0.24581430745814306</v>
      </c>
      <c r="K590" s="65">
        <f t="shared" si="1089"/>
        <v>72019.518796992488</v>
      </c>
      <c r="L590" s="43"/>
      <c r="M590" s="43"/>
    </row>
    <row r="591" spans="2:13">
      <c r="B591" s="200"/>
      <c r="C591" s="200"/>
      <c r="D591" s="203"/>
      <c r="E591" s="15" t="s">
        <v>83</v>
      </c>
      <c r="F591" s="17" t="s">
        <v>84</v>
      </c>
      <c r="G591" s="169">
        <v>42971949</v>
      </c>
      <c r="H591" s="28">
        <f t="shared" ref="H591" si="1107">IFERROR(G591/G597,"-")</f>
        <v>1.4646215889703385E-2</v>
      </c>
      <c r="I591" s="80">
        <v>84</v>
      </c>
      <c r="J591" s="28">
        <f t="shared" ref="J591" si="1108">IFERROR(I591/D587,"-")</f>
        <v>4.5662100456621002E-3</v>
      </c>
      <c r="K591" s="65">
        <f t="shared" si="1089"/>
        <v>511570.82142857142</v>
      </c>
      <c r="L591" s="43"/>
      <c r="M591" s="43"/>
    </row>
    <row r="592" spans="2:13">
      <c r="B592" s="200"/>
      <c r="C592" s="200"/>
      <c r="D592" s="203"/>
      <c r="E592" s="15" t="s">
        <v>85</v>
      </c>
      <c r="F592" s="17" t="s">
        <v>86</v>
      </c>
      <c r="G592" s="169">
        <v>125399145</v>
      </c>
      <c r="H592" s="28">
        <f t="shared" ref="H592" si="1109">IFERROR(G592/G597,"-")</f>
        <v>4.2740043046551573E-2</v>
      </c>
      <c r="I592" s="80">
        <v>723</v>
      </c>
      <c r="J592" s="28">
        <f t="shared" ref="J592" si="1110">IFERROR(I592/D587,"-")</f>
        <v>3.9302022178734505E-2</v>
      </c>
      <c r="K592" s="65">
        <f t="shared" si="1089"/>
        <v>173442.80082987552</v>
      </c>
      <c r="L592" s="43"/>
      <c r="M592" s="43"/>
    </row>
    <row r="593" spans="2:13">
      <c r="B593" s="200"/>
      <c r="C593" s="200"/>
      <c r="D593" s="203"/>
      <c r="E593" s="15" t="s">
        <v>87</v>
      </c>
      <c r="F593" s="17" t="s">
        <v>88</v>
      </c>
      <c r="G593" s="169">
        <v>333637120</v>
      </c>
      <c r="H593" s="28">
        <f t="shared" ref="H593" si="1111">IFERROR(G593/G597,"-")</f>
        <v>0.11371421129488157</v>
      </c>
      <c r="I593" s="80">
        <v>3726</v>
      </c>
      <c r="J593" s="28">
        <f t="shared" ref="J593" si="1112">IFERROR(I593/D587,"-")</f>
        <v>0.20254403131115459</v>
      </c>
      <c r="K593" s="65">
        <f t="shared" si="1089"/>
        <v>89542.97369833602</v>
      </c>
      <c r="L593" s="43"/>
      <c r="M593" s="43"/>
    </row>
    <row r="594" spans="2:13">
      <c r="B594" s="200"/>
      <c r="C594" s="200"/>
      <c r="D594" s="203"/>
      <c r="E594" s="15" t="s">
        <v>89</v>
      </c>
      <c r="F594" s="17" t="s">
        <v>90</v>
      </c>
      <c r="G594" s="169">
        <v>988867</v>
      </c>
      <c r="H594" s="28">
        <f t="shared" ref="H594" si="1113">IFERROR(G594/G597,"-")</f>
        <v>3.3703753041788533E-4</v>
      </c>
      <c r="I594" s="80">
        <v>55</v>
      </c>
      <c r="J594" s="28">
        <f t="shared" ref="J594" si="1114">IFERROR(I594/D587,"-")</f>
        <v>2.9897803870406608E-3</v>
      </c>
      <c r="K594" s="65">
        <f t="shared" si="1089"/>
        <v>17979.400000000001</v>
      </c>
      <c r="L594" s="43"/>
      <c r="M594" s="43"/>
    </row>
    <row r="595" spans="2:13">
      <c r="B595" s="200"/>
      <c r="C595" s="200"/>
      <c r="D595" s="203"/>
      <c r="E595" s="15" t="s">
        <v>91</v>
      </c>
      <c r="F595" s="17" t="s">
        <v>92</v>
      </c>
      <c r="G595" s="169">
        <v>80932465</v>
      </c>
      <c r="H595" s="28">
        <f t="shared" ref="H595" si="1115">IFERROR(G595/G597,"-")</f>
        <v>2.7584374980894236E-2</v>
      </c>
      <c r="I595" s="80">
        <v>3175</v>
      </c>
      <c r="J595" s="28">
        <f t="shared" ref="J595" si="1116">IFERROR(I595/D587,"-")</f>
        <v>0.17259186779734725</v>
      </c>
      <c r="K595" s="65">
        <f t="shared" si="1089"/>
        <v>25490.540157480315</v>
      </c>
      <c r="L595" s="43"/>
      <c r="M595" s="43"/>
    </row>
    <row r="596" spans="2:13">
      <c r="B596" s="200"/>
      <c r="C596" s="200"/>
      <c r="D596" s="203"/>
      <c r="E596" s="18" t="s">
        <v>93</v>
      </c>
      <c r="F596" s="19" t="s">
        <v>94</v>
      </c>
      <c r="G596" s="170">
        <v>674205495</v>
      </c>
      <c r="H596" s="29">
        <f t="shared" ref="H596" si="1117">IFERROR(G596/G597,"-")</f>
        <v>0.2297908161855618</v>
      </c>
      <c r="I596" s="81">
        <v>1141</v>
      </c>
      <c r="J596" s="29">
        <f t="shared" ref="J596" si="1118">IFERROR(I596/D587,"-")</f>
        <v>6.2024353120243528E-2</v>
      </c>
      <c r="K596" s="66">
        <f t="shared" si="1089"/>
        <v>590890.00438212091</v>
      </c>
      <c r="L596" s="43"/>
      <c r="M596" s="43"/>
    </row>
    <row r="597" spans="2:13">
      <c r="B597" s="201"/>
      <c r="C597" s="201"/>
      <c r="D597" s="204"/>
      <c r="E597" s="20" t="s">
        <v>131</v>
      </c>
      <c r="F597" s="21"/>
      <c r="G597" s="77">
        <f>SUM(G587:G596)</f>
        <v>2933996694</v>
      </c>
      <c r="H597" s="30" t="s">
        <v>160</v>
      </c>
      <c r="I597" s="82">
        <v>15050</v>
      </c>
      <c r="J597" s="30">
        <f t="shared" ref="J597" si="1119">IFERROR(I597/D587,"-")</f>
        <v>0.81811263318112637</v>
      </c>
      <c r="K597" s="67">
        <f t="shared" si="1089"/>
        <v>194949.94644518272</v>
      </c>
      <c r="L597" s="43"/>
      <c r="M597" s="43"/>
    </row>
    <row r="598" spans="2:13">
      <c r="B598" s="199">
        <v>55</v>
      </c>
      <c r="C598" s="199" t="s">
        <v>17</v>
      </c>
      <c r="D598" s="202">
        <f>VLOOKUP(C598,市区町村別_生活習慣病の状況!$C$5:$D$78,2,FALSE)</f>
        <v>19190</v>
      </c>
      <c r="E598" s="13" t="s">
        <v>75</v>
      </c>
      <c r="F598" s="14" t="s">
        <v>76</v>
      </c>
      <c r="G598" s="167">
        <v>536879976</v>
      </c>
      <c r="H598" s="27">
        <f t="shared" ref="H598" si="1120">IFERROR(G598/G608,"-")</f>
        <v>0.14985154961769873</v>
      </c>
      <c r="I598" s="168">
        <v>9396</v>
      </c>
      <c r="J598" s="27">
        <f t="shared" ref="J598" si="1121">IFERROR(I598/D598,"-")</f>
        <v>0.48963001563314223</v>
      </c>
      <c r="K598" s="64">
        <f t="shared" si="1089"/>
        <v>57139.205619412518</v>
      </c>
      <c r="L598" s="43"/>
      <c r="M598" s="43"/>
    </row>
    <row r="599" spans="2:13">
      <c r="B599" s="200"/>
      <c r="C599" s="200"/>
      <c r="D599" s="203"/>
      <c r="E599" s="15" t="s">
        <v>77</v>
      </c>
      <c r="F599" s="16" t="s">
        <v>78</v>
      </c>
      <c r="G599" s="169">
        <v>327912393</v>
      </c>
      <c r="H599" s="28">
        <f t="shared" ref="H599" si="1122">IFERROR(G599/G608,"-")</f>
        <v>9.1525447821689351E-2</v>
      </c>
      <c r="I599" s="80">
        <v>8268</v>
      </c>
      <c r="J599" s="28">
        <f t="shared" ref="J599" si="1123">IFERROR(I599/D598,"-")</f>
        <v>0.43084940072954664</v>
      </c>
      <c r="K599" s="65">
        <f t="shared" si="1089"/>
        <v>39660.424891146591</v>
      </c>
      <c r="L599" s="43"/>
      <c r="M599" s="43"/>
    </row>
    <row r="600" spans="2:13">
      <c r="B600" s="200"/>
      <c r="C600" s="200"/>
      <c r="D600" s="203"/>
      <c r="E600" s="15" t="s">
        <v>79</v>
      </c>
      <c r="F600" s="17" t="s">
        <v>80</v>
      </c>
      <c r="G600" s="169">
        <v>604507967</v>
      </c>
      <c r="H600" s="28">
        <f t="shared" ref="H600" si="1124">IFERROR(G600/G608,"-")</f>
        <v>0.16872757349995615</v>
      </c>
      <c r="I600" s="80">
        <v>12590</v>
      </c>
      <c r="J600" s="28">
        <f t="shared" ref="J600" si="1125">IFERROR(I600/D598,"-")</f>
        <v>0.65607087024491928</v>
      </c>
      <c r="K600" s="65">
        <f t="shared" si="1089"/>
        <v>48014.929864972197</v>
      </c>
      <c r="L600" s="43"/>
      <c r="M600" s="43"/>
    </row>
    <row r="601" spans="2:13">
      <c r="B601" s="200"/>
      <c r="C601" s="200"/>
      <c r="D601" s="203"/>
      <c r="E601" s="15" t="s">
        <v>81</v>
      </c>
      <c r="F601" s="17" t="s">
        <v>82</v>
      </c>
      <c r="G601" s="169">
        <v>376596535</v>
      </c>
      <c r="H601" s="28">
        <f t="shared" ref="H601" si="1126">IFERROR(G601/G608,"-")</f>
        <v>0.10511394887710604</v>
      </c>
      <c r="I601" s="80">
        <v>4976</v>
      </c>
      <c r="J601" s="28">
        <f t="shared" ref="J601" si="1127">IFERROR(I601/D598,"-")</f>
        <v>0.2593017196456488</v>
      </c>
      <c r="K601" s="65">
        <f t="shared" si="1089"/>
        <v>75682.583400321542</v>
      </c>
      <c r="L601" s="43"/>
      <c r="M601" s="43"/>
    </row>
    <row r="602" spans="2:13">
      <c r="B602" s="200"/>
      <c r="C602" s="200"/>
      <c r="D602" s="203"/>
      <c r="E602" s="15" t="s">
        <v>83</v>
      </c>
      <c r="F602" s="17" t="s">
        <v>84</v>
      </c>
      <c r="G602" s="169">
        <v>46516155</v>
      </c>
      <c r="H602" s="28">
        <f t="shared" ref="H602" si="1128">IFERROR(G602/G608,"-")</f>
        <v>1.2983382172195346E-2</v>
      </c>
      <c r="I602" s="80">
        <v>70</v>
      </c>
      <c r="J602" s="28">
        <f t="shared" ref="J602" si="1129">IFERROR(I602/D598,"-")</f>
        <v>3.6477331943720686E-3</v>
      </c>
      <c r="K602" s="65">
        <f t="shared" si="1089"/>
        <v>664516.5</v>
      </c>
      <c r="L602" s="43"/>
      <c r="M602" s="43"/>
    </row>
    <row r="603" spans="2:13">
      <c r="B603" s="200"/>
      <c r="C603" s="200"/>
      <c r="D603" s="203"/>
      <c r="E603" s="15" t="s">
        <v>85</v>
      </c>
      <c r="F603" s="17" t="s">
        <v>86</v>
      </c>
      <c r="G603" s="169">
        <v>94376079</v>
      </c>
      <c r="H603" s="28">
        <f t="shared" ref="H603" si="1130">IFERROR(G603/G608,"-")</f>
        <v>2.6341831167479332E-2</v>
      </c>
      <c r="I603" s="80">
        <v>666</v>
      </c>
      <c r="J603" s="28">
        <f t="shared" ref="J603" si="1131">IFERROR(I603/D598,"-")</f>
        <v>3.4705575820739971E-2</v>
      </c>
      <c r="K603" s="65">
        <f t="shared" si="1089"/>
        <v>141705.82432432432</v>
      </c>
      <c r="L603" s="43"/>
      <c r="M603" s="43"/>
    </row>
    <row r="604" spans="2:13">
      <c r="B604" s="200"/>
      <c r="C604" s="200"/>
      <c r="D604" s="203"/>
      <c r="E604" s="15" t="s">
        <v>87</v>
      </c>
      <c r="F604" s="17" t="s">
        <v>88</v>
      </c>
      <c r="G604" s="169">
        <v>432743521</v>
      </c>
      <c r="H604" s="28">
        <f t="shared" ref="H604" si="1132">IFERROR(G604/G608,"-")</f>
        <v>0.12078544573781823</v>
      </c>
      <c r="I604" s="80">
        <v>4035</v>
      </c>
      <c r="J604" s="28">
        <f t="shared" ref="J604" si="1133">IFERROR(I604/D598,"-")</f>
        <v>0.2102657634184471</v>
      </c>
      <c r="K604" s="65">
        <f t="shared" si="1089"/>
        <v>107247.46493184635</v>
      </c>
      <c r="L604" s="43"/>
      <c r="M604" s="43"/>
    </row>
    <row r="605" spans="2:13">
      <c r="B605" s="200"/>
      <c r="C605" s="200"/>
      <c r="D605" s="203"/>
      <c r="E605" s="15" t="s">
        <v>89</v>
      </c>
      <c r="F605" s="17" t="s">
        <v>90</v>
      </c>
      <c r="G605" s="169">
        <v>302414</v>
      </c>
      <c r="H605" s="28">
        <f t="shared" ref="H605" si="1134">IFERROR(G605/G608,"-")</f>
        <v>8.440844984333471E-5</v>
      </c>
      <c r="I605" s="80">
        <v>41</v>
      </c>
      <c r="J605" s="28">
        <f t="shared" ref="J605" si="1135">IFERROR(I605/D598,"-")</f>
        <v>2.1365294424179259E-3</v>
      </c>
      <c r="K605" s="65">
        <f t="shared" si="1089"/>
        <v>7375.9512195121952</v>
      </c>
      <c r="L605" s="43"/>
      <c r="M605" s="43"/>
    </row>
    <row r="606" spans="2:13">
      <c r="B606" s="200"/>
      <c r="C606" s="200"/>
      <c r="D606" s="203"/>
      <c r="E606" s="15" t="s">
        <v>91</v>
      </c>
      <c r="F606" s="17" t="s">
        <v>92</v>
      </c>
      <c r="G606" s="169">
        <v>91920446</v>
      </c>
      <c r="H606" s="28">
        <f t="shared" ref="H606" si="1136">IFERROR(G606/G608,"-")</f>
        <v>2.5656425812852438E-2</v>
      </c>
      <c r="I606" s="80">
        <v>2764</v>
      </c>
      <c r="J606" s="28">
        <f t="shared" ref="J606" si="1137">IFERROR(I606/D598,"-")</f>
        <v>0.14403335070349141</v>
      </c>
      <c r="K606" s="65">
        <f t="shared" si="1089"/>
        <v>33256.311866859622</v>
      </c>
      <c r="L606" s="43"/>
      <c r="M606" s="43"/>
    </row>
    <row r="607" spans="2:13">
      <c r="B607" s="200"/>
      <c r="C607" s="200"/>
      <c r="D607" s="203"/>
      <c r="E607" s="18" t="s">
        <v>93</v>
      </c>
      <c r="F607" s="19" t="s">
        <v>94</v>
      </c>
      <c r="G607" s="170">
        <v>1070990087</v>
      </c>
      <c r="H607" s="29">
        <f t="shared" ref="H607" si="1138">IFERROR(G607/G608,"-")</f>
        <v>0.29892998684336103</v>
      </c>
      <c r="I607" s="81">
        <v>1692</v>
      </c>
      <c r="J607" s="29">
        <f t="shared" ref="J607" si="1139">IFERROR(I607/D598,"-")</f>
        <v>8.8170922355393436E-2</v>
      </c>
      <c r="K607" s="66">
        <f t="shared" si="1089"/>
        <v>632972.86465721042</v>
      </c>
      <c r="L607" s="43"/>
      <c r="M607" s="43"/>
    </row>
    <row r="608" spans="2:13">
      <c r="B608" s="201"/>
      <c r="C608" s="201"/>
      <c r="D608" s="204"/>
      <c r="E608" s="20" t="s">
        <v>131</v>
      </c>
      <c r="F608" s="21"/>
      <c r="G608" s="77">
        <f>SUM(G598:G607)</f>
        <v>3582745573</v>
      </c>
      <c r="H608" s="30" t="s">
        <v>160</v>
      </c>
      <c r="I608" s="82">
        <v>15768</v>
      </c>
      <c r="J608" s="30">
        <f t="shared" ref="J608" si="1140">IFERROR(I608/D598,"-")</f>
        <v>0.82167795726941117</v>
      </c>
      <c r="K608" s="67">
        <f t="shared" si="1089"/>
        <v>227216.23370116693</v>
      </c>
      <c r="L608" s="43"/>
      <c r="M608" s="43"/>
    </row>
    <row r="609" spans="2:13">
      <c r="B609" s="199">
        <v>56</v>
      </c>
      <c r="C609" s="199" t="s">
        <v>10</v>
      </c>
      <c r="D609" s="202">
        <f>VLOOKUP(C609,市区町村別_生活習慣病の状況!$C$5:$D$78,2,FALSE)</f>
        <v>11815</v>
      </c>
      <c r="E609" s="13" t="s">
        <v>75</v>
      </c>
      <c r="F609" s="14" t="s">
        <v>76</v>
      </c>
      <c r="G609" s="167">
        <v>346732699</v>
      </c>
      <c r="H609" s="27">
        <f t="shared" ref="H609" si="1141">IFERROR(G609/G619,"-")</f>
        <v>0.16863259553035007</v>
      </c>
      <c r="I609" s="168">
        <v>5863</v>
      </c>
      <c r="J609" s="27">
        <f t="shared" ref="J609" si="1142">IFERROR(I609/D609,"-")</f>
        <v>0.49623360135421074</v>
      </c>
      <c r="K609" s="64">
        <f t="shared" si="1089"/>
        <v>59139.126556370458</v>
      </c>
      <c r="L609" s="43"/>
      <c r="M609" s="43"/>
    </row>
    <row r="610" spans="2:13">
      <c r="B610" s="200"/>
      <c r="C610" s="200"/>
      <c r="D610" s="203"/>
      <c r="E610" s="15" t="s">
        <v>77</v>
      </c>
      <c r="F610" s="16" t="s">
        <v>78</v>
      </c>
      <c r="G610" s="169">
        <v>203004528</v>
      </c>
      <c r="H610" s="28">
        <f t="shared" ref="H610" si="1143">IFERROR(G610/G619,"-")</f>
        <v>9.8730752997292656E-2</v>
      </c>
      <c r="I610" s="80">
        <v>5234</v>
      </c>
      <c r="J610" s="28">
        <f t="shared" ref="J610" si="1144">IFERROR(I610/D609,"-")</f>
        <v>0.4429961912822683</v>
      </c>
      <c r="K610" s="65">
        <f t="shared" si="1089"/>
        <v>38785.733282384412</v>
      </c>
      <c r="L610" s="43"/>
      <c r="M610" s="43"/>
    </row>
    <row r="611" spans="2:13">
      <c r="B611" s="200"/>
      <c r="C611" s="200"/>
      <c r="D611" s="203"/>
      <c r="E611" s="15" t="s">
        <v>79</v>
      </c>
      <c r="F611" s="17" t="s">
        <v>80</v>
      </c>
      <c r="G611" s="169">
        <v>351678378</v>
      </c>
      <c r="H611" s="28">
        <f t="shared" ref="H611" si="1145">IFERROR(G611/G619,"-")</f>
        <v>0.17103791435039578</v>
      </c>
      <c r="I611" s="80">
        <v>7597</v>
      </c>
      <c r="J611" s="28">
        <f t="shared" ref="J611" si="1146">IFERROR(I611/D609,"-")</f>
        <v>0.64299619128226826</v>
      </c>
      <c r="K611" s="65">
        <f t="shared" si="1089"/>
        <v>46291.7438462551</v>
      </c>
      <c r="L611" s="43"/>
      <c r="M611" s="43"/>
    </row>
    <row r="612" spans="2:13">
      <c r="B612" s="200"/>
      <c r="C612" s="200"/>
      <c r="D612" s="203"/>
      <c r="E612" s="15" t="s">
        <v>81</v>
      </c>
      <c r="F612" s="17" t="s">
        <v>82</v>
      </c>
      <c r="G612" s="169">
        <v>180091874</v>
      </c>
      <c r="H612" s="28">
        <f t="shared" ref="H612" si="1147">IFERROR(G612/G619,"-")</f>
        <v>8.7587240067441022E-2</v>
      </c>
      <c r="I612" s="80">
        <v>2859</v>
      </c>
      <c r="J612" s="28">
        <f t="shared" ref="J612" si="1148">IFERROR(I612/D609,"-")</f>
        <v>0.24198053322048244</v>
      </c>
      <c r="K612" s="65">
        <f t="shared" si="1089"/>
        <v>62991.211612451909</v>
      </c>
      <c r="L612" s="43"/>
      <c r="M612" s="43"/>
    </row>
    <row r="613" spans="2:13">
      <c r="B613" s="200"/>
      <c r="C613" s="200"/>
      <c r="D613" s="203"/>
      <c r="E613" s="15" t="s">
        <v>83</v>
      </c>
      <c r="F613" s="17" t="s">
        <v>84</v>
      </c>
      <c r="G613" s="169">
        <v>14995812</v>
      </c>
      <c r="H613" s="28">
        <f t="shared" ref="H613" si="1149">IFERROR(G613/G619,"-")</f>
        <v>7.2931762909536537E-3</v>
      </c>
      <c r="I613" s="80">
        <v>69</v>
      </c>
      <c r="J613" s="28">
        <f t="shared" ref="J613" si="1150">IFERROR(I613/D609,"-")</f>
        <v>5.8400338552687262E-3</v>
      </c>
      <c r="K613" s="65">
        <f t="shared" si="1089"/>
        <v>217330.60869565216</v>
      </c>
      <c r="L613" s="43"/>
      <c r="M613" s="43"/>
    </row>
    <row r="614" spans="2:13">
      <c r="B614" s="200"/>
      <c r="C614" s="200"/>
      <c r="D614" s="203"/>
      <c r="E614" s="15" t="s">
        <v>85</v>
      </c>
      <c r="F614" s="17" t="s">
        <v>86</v>
      </c>
      <c r="G614" s="169">
        <v>75072160</v>
      </c>
      <c r="H614" s="28">
        <f t="shared" ref="H614" si="1151">IFERROR(G614/G619,"-")</f>
        <v>3.6511160410831987E-2</v>
      </c>
      <c r="I614" s="80">
        <v>384</v>
      </c>
      <c r="J614" s="28">
        <f t="shared" ref="J614" si="1152">IFERROR(I614/D609,"-")</f>
        <v>3.2501057977147696E-2</v>
      </c>
      <c r="K614" s="65">
        <f t="shared" si="1089"/>
        <v>195500.41666666666</v>
      </c>
      <c r="L614" s="43"/>
      <c r="M614" s="43"/>
    </row>
    <row r="615" spans="2:13">
      <c r="B615" s="200"/>
      <c r="C615" s="200"/>
      <c r="D615" s="203"/>
      <c r="E615" s="15" t="s">
        <v>87</v>
      </c>
      <c r="F615" s="17" t="s">
        <v>88</v>
      </c>
      <c r="G615" s="169">
        <v>294318994</v>
      </c>
      <c r="H615" s="28">
        <f t="shared" ref="H615" si="1153">IFERROR(G615/G619,"-")</f>
        <v>0.14314131899080429</v>
      </c>
      <c r="I615" s="80">
        <v>2189</v>
      </c>
      <c r="J615" s="28">
        <f t="shared" ref="J615" si="1154">IFERROR(I615/D609,"-")</f>
        <v>0.18527295810410496</v>
      </c>
      <c r="K615" s="65">
        <f t="shared" si="1089"/>
        <v>134453.62905436271</v>
      </c>
      <c r="L615" s="43"/>
      <c r="M615" s="43"/>
    </row>
    <row r="616" spans="2:13">
      <c r="B616" s="200"/>
      <c r="C616" s="200"/>
      <c r="D616" s="203"/>
      <c r="E616" s="15" t="s">
        <v>89</v>
      </c>
      <c r="F616" s="17" t="s">
        <v>90</v>
      </c>
      <c r="G616" s="169">
        <v>348004</v>
      </c>
      <c r="H616" s="28">
        <f t="shared" ref="H616" si="1155">IFERROR(G616/G619,"-")</f>
        <v>1.6925088964552472E-4</v>
      </c>
      <c r="I616" s="80">
        <v>28</v>
      </c>
      <c r="J616" s="28">
        <f t="shared" ref="J616" si="1156">IFERROR(I616/D609,"-")</f>
        <v>2.369868810833686E-3</v>
      </c>
      <c r="K616" s="65">
        <f t="shared" si="1089"/>
        <v>12428.714285714286</v>
      </c>
      <c r="L616" s="43"/>
      <c r="M616" s="43"/>
    </row>
    <row r="617" spans="2:13">
      <c r="B617" s="200"/>
      <c r="C617" s="200"/>
      <c r="D617" s="203"/>
      <c r="E617" s="15" t="s">
        <v>91</v>
      </c>
      <c r="F617" s="17" t="s">
        <v>92</v>
      </c>
      <c r="G617" s="169">
        <v>39043650</v>
      </c>
      <c r="H617" s="28">
        <f t="shared" ref="H617" si="1157">IFERROR(G617/G619,"-")</f>
        <v>1.898878316774661E-2</v>
      </c>
      <c r="I617" s="80">
        <v>1602</v>
      </c>
      <c r="J617" s="28">
        <f t="shared" ref="J617" si="1158">IFERROR(I617/D609,"-")</f>
        <v>0.13559035124841304</v>
      </c>
      <c r="K617" s="65">
        <f t="shared" si="1089"/>
        <v>24371.81647940075</v>
      </c>
      <c r="L617" s="43"/>
      <c r="M617" s="43"/>
    </row>
    <row r="618" spans="2:13">
      <c r="B618" s="200"/>
      <c r="C618" s="200"/>
      <c r="D618" s="203"/>
      <c r="E618" s="18" t="s">
        <v>93</v>
      </c>
      <c r="F618" s="19" t="s">
        <v>94</v>
      </c>
      <c r="G618" s="170">
        <v>550856712</v>
      </c>
      <c r="H618" s="29">
        <f t="shared" ref="H618" si="1159">IFERROR(G618/G619,"-")</f>
        <v>0.26790780730453845</v>
      </c>
      <c r="I618" s="81">
        <v>1093</v>
      </c>
      <c r="J618" s="29">
        <f t="shared" ref="J618" si="1160">IFERROR(I618/D609,"-")</f>
        <v>9.2509521794329239E-2</v>
      </c>
      <c r="K618" s="66">
        <f t="shared" si="1089"/>
        <v>503986.01280878315</v>
      </c>
      <c r="L618" s="43"/>
      <c r="M618" s="43"/>
    </row>
    <row r="619" spans="2:13">
      <c r="B619" s="201"/>
      <c r="C619" s="201"/>
      <c r="D619" s="204"/>
      <c r="E619" s="20" t="s">
        <v>131</v>
      </c>
      <c r="F619" s="21"/>
      <c r="G619" s="77">
        <f>SUM(G609:G618)</f>
        <v>2056142811</v>
      </c>
      <c r="H619" s="30" t="s">
        <v>160</v>
      </c>
      <c r="I619" s="82">
        <v>9764</v>
      </c>
      <c r="J619" s="30">
        <f t="shared" ref="J619" si="1161">IFERROR(I619/D609,"-")</f>
        <v>0.82640710960643249</v>
      </c>
      <c r="K619" s="67">
        <f t="shared" si="1089"/>
        <v>210584.0650348218</v>
      </c>
      <c r="L619" s="43"/>
      <c r="M619" s="43"/>
    </row>
    <row r="620" spans="2:13">
      <c r="B620" s="199">
        <v>57</v>
      </c>
      <c r="C620" s="199" t="s">
        <v>49</v>
      </c>
      <c r="D620" s="202">
        <f>VLOOKUP(C620,市区町村別_生活習慣病の状況!$C$5:$D$78,2,FALSE)</f>
        <v>8838</v>
      </c>
      <c r="E620" s="13" t="s">
        <v>75</v>
      </c>
      <c r="F620" s="14" t="s">
        <v>76</v>
      </c>
      <c r="G620" s="167">
        <v>246118250</v>
      </c>
      <c r="H620" s="27">
        <f t="shared" ref="H620" si="1162">IFERROR(G620/G630,"-")</f>
        <v>0.14863670997770007</v>
      </c>
      <c r="I620" s="168">
        <v>4425</v>
      </c>
      <c r="J620" s="27">
        <f t="shared" ref="J620" si="1163">IFERROR(I620/D620,"-")</f>
        <v>0.50067888662593352</v>
      </c>
      <c r="K620" s="64">
        <f t="shared" si="1089"/>
        <v>55619.943502824855</v>
      </c>
      <c r="L620" s="43"/>
      <c r="M620" s="43"/>
    </row>
    <row r="621" spans="2:13">
      <c r="B621" s="200"/>
      <c r="C621" s="200"/>
      <c r="D621" s="203"/>
      <c r="E621" s="15" t="s">
        <v>77</v>
      </c>
      <c r="F621" s="16" t="s">
        <v>78</v>
      </c>
      <c r="G621" s="169">
        <v>143861881</v>
      </c>
      <c r="H621" s="28">
        <f t="shared" ref="H621" si="1164">IFERROR(G621/G630,"-")</f>
        <v>8.6881637924223001E-2</v>
      </c>
      <c r="I621" s="80">
        <v>3596</v>
      </c>
      <c r="J621" s="28">
        <f t="shared" ref="J621" si="1165">IFERROR(I621/D620,"-")</f>
        <v>0.40687938447612582</v>
      </c>
      <c r="K621" s="65">
        <f t="shared" si="1089"/>
        <v>40006.084816462739</v>
      </c>
      <c r="L621" s="43"/>
      <c r="M621" s="43"/>
    </row>
    <row r="622" spans="2:13">
      <c r="B622" s="200"/>
      <c r="C622" s="200"/>
      <c r="D622" s="203"/>
      <c r="E622" s="15" t="s">
        <v>79</v>
      </c>
      <c r="F622" s="17" t="s">
        <v>80</v>
      </c>
      <c r="G622" s="169">
        <v>304194300</v>
      </c>
      <c r="H622" s="28">
        <f t="shared" ref="H622" si="1166">IFERROR(G622/G630,"-")</f>
        <v>0.18371022850182578</v>
      </c>
      <c r="I622" s="80">
        <v>5826</v>
      </c>
      <c r="J622" s="28">
        <f t="shared" ref="J622" si="1167">IFERROR(I622/D620,"-")</f>
        <v>0.6591989137813985</v>
      </c>
      <c r="K622" s="65">
        <f t="shared" si="1089"/>
        <v>52213.23377960865</v>
      </c>
      <c r="L622" s="43"/>
      <c r="M622" s="43"/>
    </row>
    <row r="623" spans="2:13">
      <c r="B623" s="200"/>
      <c r="C623" s="200"/>
      <c r="D623" s="203"/>
      <c r="E623" s="15" t="s">
        <v>81</v>
      </c>
      <c r="F623" s="17" t="s">
        <v>82</v>
      </c>
      <c r="G623" s="169">
        <v>190184608</v>
      </c>
      <c r="H623" s="28">
        <f t="shared" ref="H623" si="1168">IFERROR(G623/G630,"-")</f>
        <v>0.11485704299262071</v>
      </c>
      <c r="I623" s="80">
        <v>2466</v>
      </c>
      <c r="J623" s="28">
        <f t="shared" ref="J623" si="1169">IFERROR(I623/D620,"-")</f>
        <v>0.27902240325865579</v>
      </c>
      <c r="K623" s="65">
        <f t="shared" si="1089"/>
        <v>77122.71208434712</v>
      </c>
      <c r="L623" s="43"/>
      <c r="M623" s="43"/>
    </row>
    <row r="624" spans="2:13">
      <c r="B624" s="200"/>
      <c r="C624" s="200"/>
      <c r="D624" s="203"/>
      <c r="E624" s="15" t="s">
        <v>83</v>
      </c>
      <c r="F624" s="17" t="s">
        <v>84</v>
      </c>
      <c r="G624" s="169">
        <v>5692005</v>
      </c>
      <c r="H624" s="28">
        <f t="shared" ref="H624" si="1170">IFERROR(G624/G630,"-")</f>
        <v>3.4375382417866965E-3</v>
      </c>
      <c r="I624" s="80">
        <v>48</v>
      </c>
      <c r="J624" s="28">
        <f t="shared" ref="J624" si="1171">IFERROR(I624/D620,"-")</f>
        <v>5.4310930074677527E-3</v>
      </c>
      <c r="K624" s="65">
        <f t="shared" si="1089"/>
        <v>118583.4375</v>
      </c>
      <c r="L624" s="43"/>
      <c r="M624" s="43"/>
    </row>
    <row r="625" spans="2:13">
      <c r="B625" s="200"/>
      <c r="C625" s="200"/>
      <c r="D625" s="203"/>
      <c r="E625" s="15" t="s">
        <v>85</v>
      </c>
      <c r="F625" s="17" t="s">
        <v>86</v>
      </c>
      <c r="G625" s="169">
        <v>58227797</v>
      </c>
      <c r="H625" s="28">
        <f t="shared" ref="H625" si="1172">IFERROR(G625/G630,"-")</f>
        <v>3.5165162174399474E-2</v>
      </c>
      <c r="I625" s="80">
        <v>416</v>
      </c>
      <c r="J625" s="28">
        <f t="shared" ref="J625" si="1173">IFERROR(I625/D620,"-")</f>
        <v>4.7069472731387195E-2</v>
      </c>
      <c r="K625" s="65">
        <f t="shared" si="1089"/>
        <v>139970.66586538462</v>
      </c>
      <c r="L625" s="43"/>
      <c r="M625" s="43"/>
    </row>
    <row r="626" spans="2:13">
      <c r="B626" s="200"/>
      <c r="C626" s="200"/>
      <c r="D626" s="203"/>
      <c r="E626" s="15" t="s">
        <v>87</v>
      </c>
      <c r="F626" s="17" t="s">
        <v>88</v>
      </c>
      <c r="G626" s="169">
        <v>265371836</v>
      </c>
      <c r="H626" s="28">
        <f t="shared" ref="H626" si="1174">IFERROR(G626/G630,"-")</f>
        <v>0.16026441202057054</v>
      </c>
      <c r="I626" s="80">
        <v>1969</v>
      </c>
      <c r="J626" s="28">
        <f t="shared" ref="J626" si="1175">IFERROR(I626/D620,"-")</f>
        <v>0.22278796107716678</v>
      </c>
      <c r="K626" s="65">
        <f t="shared" si="1089"/>
        <v>134774.92940578974</v>
      </c>
      <c r="L626" s="43"/>
      <c r="M626" s="43"/>
    </row>
    <row r="627" spans="2:13">
      <c r="B627" s="200"/>
      <c r="C627" s="200"/>
      <c r="D627" s="203"/>
      <c r="E627" s="15" t="s">
        <v>89</v>
      </c>
      <c r="F627" s="17" t="s">
        <v>90</v>
      </c>
      <c r="G627" s="169">
        <v>1641686</v>
      </c>
      <c r="H627" s="28">
        <f t="shared" ref="H627" si="1176">IFERROR(G627/G630,"-")</f>
        <v>9.9145352226602665E-4</v>
      </c>
      <c r="I627" s="80">
        <v>63</v>
      </c>
      <c r="J627" s="28">
        <f t="shared" ref="J627" si="1177">IFERROR(I627/D620,"-")</f>
        <v>7.1283095723014261E-3</v>
      </c>
      <c r="K627" s="65">
        <f t="shared" si="1089"/>
        <v>26058.507936507936</v>
      </c>
      <c r="L627" s="43"/>
      <c r="M627" s="43"/>
    </row>
    <row r="628" spans="2:13">
      <c r="B628" s="200"/>
      <c r="C628" s="200"/>
      <c r="D628" s="203"/>
      <c r="E628" s="15" t="s">
        <v>91</v>
      </c>
      <c r="F628" s="17" t="s">
        <v>92</v>
      </c>
      <c r="G628" s="169">
        <v>46003040</v>
      </c>
      <c r="H628" s="28">
        <f t="shared" ref="H628" si="1178">IFERROR(G628/G630,"-")</f>
        <v>2.7782338427046895E-2</v>
      </c>
      <c r="I628" s="80">
        <v>1651</v>
      </c>
      <c r="J628" s="28">
        <f t="shared" ref="J628" si="1179">IFERROR(I628/D620,"-")</f>
        <v>0.18680696990269291</v>
      </c>
      <c r="K628" s="65">
        <f t="shared" si="1089"/>
        <v>27863.743185947911</v>
      </c>
      <c r="L628" s="43"/>
      <c r="M628" s="43"/>
    </row>
    <row r="629" spans="2:13">
      <c r="B629" s="200"/>
      <c r="C629" s="200"/>
      <c r="D629" s="203"/>
      <c r="E629" s="18" t="s">
        <v>93</v>
      </c>
      <c r="F629" s="19" t="s">
        <v>94</v>
      </c>
      <c r="G629" s="170">
        <v>394542176</v>
      </c>
      <c r="H629" s="29">
        <f t="shared" ref="H629" si="1180">IFERROR(G629/G630,"-")</f>
        <v>0.23827347621756084</v>
      </c>
      <c r="I629" s="81">
        <v>907</v>
      </c>
      <c r="J629" s="29">
        <f t="shared" ref="J629" si="1181">IFERROR(I629/D620,"-")</f>
        <v>0.10262502828694274</v>
      </c>
      <c r="K629" s="66">
        <f t="shared" si="1089"/>
        <v>434996.88643880928</v>
      </c>
      <c r="L629" s="43"/>
      <c r="M629" s="43"/>
    </row>
    <row r="630" spans="2:13">
      <c r="B630" s="201"/>
      <c r="C630" s="201"/>
      <c r="D630" s="204"/>
      <c r="E630" s="20" t="s">
        <v>131</v>
      </c>
      <c r="F630" s="21"/>
      <c r="G630" s="77">
        <f>SUM(G620:G629)</f>
        <v>1655837579</v>
      </c>
      <c r="H630" s="30" t="s">
        <v>160</v>
      </c>
      <c r="I630" s="82">
        <v>7367</v>
      </c>
      <c r="J630" s="30">
        <f t="shared" ref="J630" si="1182">IFERROR(I630/D620,"-")</f>
        <v>0.83355962887531121</v>
      </c>
      <c r="K630" s="67">
        <f t="shared" si="1089"/>
        <v>224764.16166689291</v>
      </c>
      <c r="L630" s="43"/>
      <c r="M630" s="43"/>
    </row>
    <row r="631" spans="2:13">
      <c r="B631" s="199">
        <v>58</v>
      </c>
      <c r="C631" s="199" t="s">
        <v>29</v>
      </c>
      <c r="D631" s="202">
        <f>VLOOKUP(C631,市区町村別_生活習慣病の状況!$C$5:$D$78,2,FALSE)</f>
        <v>10258</v>
      </c>
      <c r="E631" s="13" t="s">
        <v>75</v>
      </c>
      <c r="F631" s="14" t="s">
        <v>76</v>
      </c>
      <c r="G631" s="167">
        <v>267772852</v>
      </c>
      <c r="H631" s="27">
        <f t="shared" ref="H631" si="1183">IFERROR(G631/G641,"-")</f>
        <v>0.1534951457526704</v>
      </c>
      <c r="I631" s="168">
        <v>5075</v>
      </c>
      <c r="J631" s="27">
        <f t="shared" ref="J631" si="1184">IFERROR(I631/D631,"-")</f>
        <v>0.494735815948528</v>
      </c>
      <c r="K631" s="64">
        <f t="shared" si="1089"/>
        <v>52763.12354679803</v>
      </c>
      <c r="L631" s="43"/>
      <c r="M631" s="43"/>
    </row>
    <row r="632" spans="2:13">
      <c r="B632" s="200"/>
      <c r="C632" s="200"/>
      <c r="D632" s="203"/>
      <c r="E632" s="15" t="s">
        <v>77</v>
      </c>
      <c r="F632" s="16" t="s">
        <v>78</v>
      </c>
      <c r="G632" s="169">
        <v>177450883</v>
      </c>
      <c r="H632" s="28">
        <f t="shared" ref="H632" si="1185">IFERROR(G632/G641,"-")</f>
        <v>0.10171998000015724</v>
      </c>
      <c r="I632" s="80">
        <v>4286</v>
      </c>
      <c r="J632" s="28">
        <f t="shared" ref="J632" si="1186">IFERROR(I632/D631,"-")</f>
        <v>0.41782023786313122</v>
      </c>
      <c r="K632" s="65">
        <f t="shared" si="1089"/>
        <v>41402.445870275318</v>
      </c>
      <c r="L632" s="43"/>
      <c r="M632" s="43"/>
    </row>
    <row r="633" spans="2:13">
      <c r="B633" s="200"/>
      <c r="C633" s="200"/>
      <c r="D633" s="203"/>
      <c r="E633" s="15" t="s">
        <v>79</v>
      </c>
      <c r="F633" s="17" t="s">
        <v>80</v>
      </c>
      <c r="G633" s="169">
        <v>338774353</v>
      </c>
      <c r="H633" s="28">
        <f t="shared" ref="H633" si="1187">IFERROR(G633/G641,"-")</f>
        <v>0.19419526028352424</v>
      </c>
      <c r="I633" s="80">
        <v>6697</v>
      </c>
      <c r="J633" s="28">
        <f t="shared" ref="J633" si="1188">IFERROR(I633/D631,"-")</f>
        <v>0.65285630727237276</v>
      </c>
      <c r="K633" s="65">
        <f t="shared" si="1089"/>
        <v>50585.986710467376</v>
      </c>
      <c r="L633" s="43"/>
      <c r="M633" s="43"/>
    </row>
    <row r="634" spans="2:13">
      <c r="B634" s="200"/>
      <c r="C634" s="200"/>
      <c r="D634" s="203"/>
      <c r="E634" s="15" t="s">
        <v>81</v>
      </c>
      <c r="F634" s="17" t="s">
        <v>82</v>
      </c>
      <c r="G634" s="169">
        <v>201690949</v>
      </c>
      <c r="H634" s="28">
        <f t="shared" ref="H634" si="1189">IFERROR(G634/G641,"-")</f>
        <v>0.11561508712522289</v>
      </c>
      <c r="I634" s="80">
        <v>2528</v>
      </c>
      <c r="J634" s="28">
        <f t="shared" ref="J634" si="1190">IFERROR(I634/D631,"-")</f>
        <v>0.24644180152076428</v>
      </c>
      <c r="K634" s="65">
        <f t="shared" si="1089"/>
        <v>79782.812104430384</v>
      </c>
      <c r="L634" s="43"/>
      <c r="M634" s="43"/>
    </row>
    <row r="635" spans="2:13">
      <c r="B635" s="200"/>
      <c r="C635" s="200"/>
      <c r="D635" s="203"/>
      <c r="E635" s="15" t="s">
        <v>83</v>
      </c>
      <c r="F635" s="17" t="s">
        <v>84</v>
      </c>
      <c r="G635" s="169">
        <v>9350686</v>
      </c>
      <c r="H635" s="28">
        <f t="shared" ref="H635" si="1191">IFERROR(G635/G641,"-")</f>
        <v>5.3600837416388075E-3</v>
      </c>
      <c r="I635" s="80">
        <v>55</v>
      </c>
      <c r="J635" s="28">
        <f t="shared" ref="J635" si="1192">IFERROR(I635/D631,"-")</f>
        <v>5.3616689413140961E-3</v>
      </c>
      <c r="K635" s="65">
        <f t="shared" si="1089"/>
        <v>170012.47272727272</v>
      </c>
      <c r="L635" s="43"/>
      <c r="M635" s="43"/>
    </row>
    <row r="636" spans="2:13">
      <c r="B636" s="200"/>
      <c r="C636" s="200"/>
      <c r="D636" s="203"/>
      <c r="E636" s="15" t="s">
        <v>85</v>
      </c>
      <c r="F636" s="17" t="s">
        <v>86</v>
      </c>
      <c r="G636" s="169">
        <v>70213079</v>
      </c>
      <c r="H636" s="28">
        <f t="shared" ref="H636" si="1193">IFERROR(G636/G641,"-")</f>
        <v>4.0248168230470061E-2</v>
      </c>
      <c r="I636" s="80">
        <v>372</v>
      </c>
      <c r="J636" s="28">
        <f t="shared" ref="J636" si="1194">IFERROR(I636/D631,"-")</f>
        <v>3.6264379021251708E-2</v>
      </c>
      <c r="K636" s="65">
        <f t="shared" si="1089"/>
        <v>188744.83602150538</v>
      </c>
      <c r="L636" s="43"/>
      <c r="M636" s="43"/>
    </row>
    <row r="637" spans="2:13">
      <c r="B637" s="200"/>
      <c r="C637" s="200"/>
      <c r="D637" s="203"/>
      <c r="E637" s="15" t="s">
        <v>87</v>
      </c>
      <c r="F637" s="17" t="s">
        <v>88</v>
      </c>
      <c r="G637" s="169">
        <v>183275593</v>
      </c>
      <c r="H637" s="28">
        <f t="shared" ref="H637" si="1195">IFERROR(G637/G641,"-")</f>
        <v>0.10505887228792746</v>
      </c>
      <c r="I637" s="80">
        <v>1765</v>
      </c>
      <c r="J637" s="28">
        <f t="shared" ref="J637" si="1196">IFERROR(I637/D631,"-")</f>
        <v>0.17206083057126145</v>
      </c>
      <c r="K637" s="65">
        <f t="shared" si="1089"/>
        <v>103838.86288951841</v>
      </c>
      <c r="L637" s="43"/>
      <c r="M637" s="43"/>
    </row>
    <row r="638" spans="2:13">
      <c r="B638" s="200"/>
      <c r="C638" s="200"/>
      <c r="D638" s="203"/>
      <c r="E638" s="15" t="s">
        <v>89</v>
      </c>
      <c r="F638" s="17" t="s">
        <v>90</v>
      </c>
      <c r="G638" s="169">
        <v>653544</v>
      </c>
      <c r="H638" s="28">
        <f t="shared" ref="H638" si="1197">IFERROR(G638/G641,"-")</f>
        <v>3.7463032860322686E-4</v>
      </c>
      <c r="I638" s="80">
        <v>59</v>
      </c>
      <c r="J638" s="28">
        <f t="shared" ref="J638" si="1198">IFERROR(I638/D631,"-")</f>
        <v>5.751608500682394E-3</v>
      </c>
      <c r="K638" s="65">
        <f t="shared" si="1089"/>
        <v>11077.016949152543</v>
      </c>
      <c r="L638" s="43"/>
      <c r="M638" s="43"/>
    </row>
    <row r="639" spans="2:13">
      <c r="B639" s="200"/>
      <c r="C639" s="200"/>
      <c r="D639" s="203"/>
      <c r="E639" s="15" t="s">
        <v>91</v>
      </c>
      <c r="F639" s="17" t="s">
        <v>92</v>
      </c>
      <c r="G639" s="169">
        <v>52385019</v>
      </c>
      <c r="H639" s="28">
        <f t="shared" ref="H639" si="1199">IFERROR(G639/G641,"-")</f>
        <v>3.0028608451544626E-2</v>
      </c>
      <c r="I639" s="80">
        <v>1203</v>
      </c>
      <c r="J639" s="28">
        <f t="shared" ref="J639" si="1200">IFERROR(I639/D631,"-")</f>
        <v>0.1172743224800156</v>
      </c>
      <c r="K639" s="65">
        <f t="shared" si="1089"/>
        <v>43545.319201995015</v>
      </c>
      <c r="L639" s="43"/>
      <c r="M639" s="43"/>
    </row>
    <row r="640" spans="2:13">
      <c r="B640" s="200"/>
      <c r="C640" s="200"/>
      <c r="D640" s="203"/>
      <c r="E640" s="18" t="s">
        <v>93</v>
      </c>
      <c r="F640" s="19" t="s">
        <v>94</v>
      </c>
      <c r="G640" s="170">
        <v>442936757</v>
      </c>
      <c r="H640" s="29">
        <f t="shared" ref="H640" si="1201">IFERROR(G640/G641,"-")</f>
        <v>0.25390416379824104</v>
      </c>
      <c r="I640" s="81">
        <v>968</v>
      </c>
      <c r="J640" s="29">
        <f t="shared" ref="J640" si="1202">IFERROR(I640/D631,"-")</f>
        <v>9.4365373367128094E-2</v>
      </c>
      <c r="K640" s="66">
        <f t="shared" si="1089"/>
        <v>457579.2944214876</v>
      </c>
      <c r="L640" s="43"/>
      <c r="M640" s="43"/>
    </row>
    <row r="641" spans="2:13">
      <c r="B641" s="201"/>
      <c r="C641" s="201"/>
      <c r="D641" s="204"/>
      <c r="E641" s="20" t="s">
        <v>131</v>
      </c>
      <c r="F641" s="21"/>
      <c r="G641" s="77">
        <f>SUM(G631:G640)</f>
        <v>1744503715</v>
      </c>
      <c r="H641" s="30" t="s">
        <v>160</v>
      </c>
      <c r="I641" s="82">
        <v>8426</v>
      </c>
      <c r="J641" s="30">
        <f t="shared" ref="J641" si="1203">IFERROR(I641/D631,"-")</f>
        <v>0.82140768180931956</v>
      </c>
      <c r="K641" s="67">
        <f t="shared" si="1089"/>
        <v>207038.18122478045</v>
      </c>
      <c r="L641" s="43"/>
      <c r="M641" s="43"/>
    </row>
    <row r="642" spans="2:13">
      <c r="B642" s="199">
        <v>59</v>
      </c>
      <c r="C642" s="199" t="s">
        <v>23</v>
      </c>
      <c r="D642" s="202">
        <f>VLOOKUP(C642,市区町村別_生活習慣病の状況!$C$5:$D$78,2,FALSE)</f>
        <v>73515</v>
      </c>
      <c r="E642" s="13" t="s">
        <v>75</v>
      </c>
      <c r="F642" s="14" t="s">
        <v>76</v>
      </c>
      <c r="G642" s="167">
        <v>2108310533</v>
      </c>
      <c r="H642" s="27">
        <f t="shared" ref="H642" si="1204">IFERROR(G642/G652,"-")</f>
        <v>0.16637588456128563</v>
      </c>
      <c r="I642" s="168">
        <v>37366</v>
      </c>
      <c r="J642" s="27">
        <f t="shared" ref="J642" si="1205">IFERROR(I642/D642,"-")</f>
        <v>0.50827722233557782</v>
      </c>
      <c r="K642" s="64">
        <f t="shared" si="1089"/>
        <v>56423.23323342076</v>
      </c>
      <c r="L642" s="43"/>
      <c r="M642" s="43"/>
    </row>
    <row r="643" spans="2:13">
      <c r="B643" s="200"/>
      <c r="C643" s="200"/>
      <c r="D643" s="203"/>
      <c r="E643" s="15" t="s">
        <v>77</v>
      </c>
      <c r="F643" s="16" t="s">
        <v>78</v>
      </c>
      <c r="G643" s="169">
        <v>1247778641</v>
      </c>
      <c r="H643" s="28">
        <f t="shared" ref="H643" si="1206">IFERROR(G643/G652,"-")</f>
        <v>9.8467598526698563E-2</v>
      </c>
      <c r="I643" s="80">
        <v>30517</v>
      </c>
      <c r="J643" s="28">
        <f t="shared" ref="J643" si="1207">IFERROR(I643/D642,"-")</f>
        <v>0.41511256206216418</v>
      </c>
      <c r="K643" s="65">
        <f t="shared" si="1089"/>
        <v>40887.985090277551</v>
      </c>
      <c r="L643" s="43"/>
      <c r="M643" s="43"/>
    </row>
    <row r="644" spans="2:13">
      <c r="B644" s="200"/>
      <c r="C644" s="200"/>
      <c r="D644" s="203"/>
      <c r="E644" s="15" t="s">
        <v>79</v>
      </c>
      <c r="F644" s="17" t="s">
        <v>80</v>
      </c>
      <c r="G644" s="169">
        <v>2474580232</v>
      </c>
      <c r="H644" s="28">
        <f t="shared" ref="H644" si="1208">IFERROR(G644/G652,"-")</f>
        <v>0.19527980749165635</v>
      </c>
      <c r="I644" s="80">
        <v>48616</v>
      </c>
      <c r="J644" s="28">
        <f t="shared" ref="J644" si="1209">IFERROR(I644/D642,"-")</f>
        <v>0.66130721621437805</v>
      </c>
      <c r="K644" s="65">
        <f t="shared" si="1089"/>
        <v>50900.531347704462</v>
      </c>
      <c r="L644" s="43"/>
      <c r="M644" s="43"/>
    </row>
    <row r="645" spans="2:13">
      <c r="B645" s="200"/>
      <c r="C645" s="200"/>
      <c r="D645" s="203"/>
      <c r="E645" s="15" t="s">
        <v>81</v>
      </c>
      <c r="F645" s="17" t="s">
        <v>82</v>
      </c>
      <c r="G645" s="169">
        <v>1309708683</v>
      </c>
      <c r="H645" s="28">
        <f t="shared" ref="H645" si="1210">IFERROR(G645/G652,"-")</f>
        <v>0.10335476545841524</v>
      </c>
      <c r="I645" s="80">
        <v>18891</v>
      </c>
      <c r="J645" s="28">
        <f t="shared" ref="J645" si="1211">IFERROR(I645/D642,"-")</f>
        <v>0.25696796572128139</v>
      </c>
      <c r="K645" s="65">
        <f t="shared" ref="K645:K708" si="1212">IFERROR(G645/I645,"-")</f>
        <v>69329.76989042401</v>
      </c>
      <c r="L645" s="43"/>
      <c r="M645" s="43"/>
    </row>
    <row r="646" spans="2:13">
      <c r="B646" s="200"/>
      <c r="C646" s="200"/>
      <c r="D646" s="203"/>
      <c r="E646" s="15" t="s">
        <v>83</v>
      </c>
      <c r="F646" s="17" t="s">
        <v>84</v>
      </c>
      <c r="G646" s="169">
        <v>139012083</v>
      </c>
      <c r="H646" s="28">
        <f t="shared" ref="H646" si="1213">IFERROR(G646/G652,"-")</f>
        <v>1.097004350726348E-2</v>
      </c>
      <c r="I646" s="80">
        <v>282</v>
      </c>
      <c r="J646" s="28">
        <f t="shared" ref="J646" si="1214">IFERROR(I646/D642,"-")</f>
        <v>3.8359518465619262E-3</v>
      </c>
      <c r="K646" s="65">
        <f t="shared" si="1212"/>
        <v>492950.64893617021</v>
      </c>
      <c r="L646" s="43"/>
      <c r="M646" s="43"/>
    </row>
    <row r="647" spans="2:13">
      <c r="B647" s="200"/>
      <c r="C647" s="200"/>
      <c r="D647" s="203"/>
      <c r="E647" s="15" t="s">
        <v>85</v>
      </c>
      <c r="F647" s="17" t="s">
        <v>86</v>
      </c>
      <c r="G647" s="169">
        <v>461569677</v>
      </c>
      <c r="H647" s="28">
        <f t="shared" ref="H647" si="1215">IFERROR(G647/G652,"-")</f>
        <v>3.6424455551274285E-2</v>
      </c>
      <c r="I647" s="80">
        <v>2330</v>
      </c>
      <c r="J647" s="28">
        <f t="shared" ref="J647" si="1216">IFERROR(I647/D642,"-")</f>
        <v>3.1694212065564852E-2</v>
      </c>
      <c r="K647" s="65">
        <f t="shared" si="1212"/>
        <v>198098.57381974248</v>
      </c>
      <c r="L647" s="43"/>
      <c r="M647" s="43"/>
    </row>
    <row r="648" spans="2:13">
      <c r="B648" s="200"/>
      <c r="C648" s="200"/>
      <c r="D648" s="203"/>
      <c r="E648" s="15" t="s">
        <v>87</v>
      </c>
      <c r="F648" s="17" t="s">
        <v>88</v>
      </c>
      <c r="G648" s="169">
        <v>1742028147</v>
      </c>
      <c r="H648" s="28">
        <f t="shared" ref="H648" si="1217">IFERROR(G648/G652,"-")</f>
        <v>0.13747096044498219</v>
      </c>
      <c r="I648" s="80">
        <v>14168</v>
      </c>
      <c r="J648" s="28">
        <f t="shared" ref="J648" si="1218">IFERROR(I648/D642,"-")</f>
        <v>0.19272257362443038</v>
      </c>
      <c r="K648" s="65">
        <f t="shared" si="1212"/>
        <v>122955.12048277809</v>
      </c>
      <c r="L648" s="43"/>
      <c r="M648" s="43"/>
    </row>
    <row r="649" spans="2:13">
      <c r="B649" s="200"/>
      <c r="C649" s="200"/>
      <c r="D649" s="203"/>
      <c r="E649" s="15" t="s">
        <v>89</v>
      </c>
      <c r="F649" s="17" t="s">
        <v>90</v>
      </c>
      <c r="G649" s="169">
        <v>4831968</v>
      </c>
      <c r="H649" s="28">
        <f t="shared" ref="H649" si="1219">IFERROR(G649/G652,"-")</f>
        <v>3.8131145179448107E-4</v>
      </c>
      <c r="I649" s="80">
        <v>239</v>
      </c>
      <c r="J649" s="28">
        <f t="shared" ref="J649" si="1220">IFERROR(I649/D642,"-")</f>
        <v>3.2510372032918452E-3</v>
      </c>
      <c r="K649" s="65">
        <f t="shared" si="1212"/>
        <v>20217.439330543933</v>
      </c>
      <c r="L649" s="43"/>
      <c r="M649" s="43"/>
    </row>
    <row r="650" spans="2:13">
      <c r="B650" s="200"/>
      <c r="C650" s="200"/>
      <c r="D650" s="203"/>
      <c r="E650" s="15" t="s">
        <v>91</v>
      </c>
      <c r="F650" s="17" t="s">
        <v>92</v>
      </c>
      <c r="G650" s="169">
        <v>287164158</v>
      </c>
      <c r="H650" s="28">
        <f t="shared" ref="H650" si="1221">IFERROR(G650/G652,"-")</f>
        <v>2.2661363235501508E-2</v>
      </c>
      <c r="I650" s="80">
        <v>9014</v>
      </c>
      <c r="J650" s="28">
        <f t="shared" ref="J650" si="1222">IFERROR(I650/D642,"-")</f>
        <v>0.12261443242875604</v>
      </c>
      <c r="K650" s="65">
        <f t="shared" si="1212"/>
        <v>31857.572442866651</v>
      </c>
      <c r="L650" s="43"/>
      <c r="M650" s="43"/>
    </row>
    <row r="651" spans="2:13">
      <c r="B651" s="200"/>
      <c r="C651" s="200"/>
      <c r="D651" s="203"/>
      <c r="E651" s="18" t="s">
        <v>93</v>
      </c>
      <c r="F651" s="19" t="s">
        <v>94</v>
      </c>
      <c r="G651" s="170">
        <v>2896987772</v>
      </c>
      <c r="H651" s="29">
        <f t="shared" ref="H651" si="1223">IFERROR(G651/G652,"-")</f>
        <v>0.22861380977112827</v>
      </c>
      <c r="I651" s="81">
        <v>6746</v>
      </c>
      <c r="J651" s="29">
        <f t="shared" ref="J651" si="1224">IFERROR(I651/D642,"-")</f>
        <v>9.1763585662789901E-2</v>
      </c>
      <c r="K651" s="66">
        <f t="shared" si="1212"/>
        <v>429437.8553216721</v>
      </c>
      <c r="L651" s="43"/>
      <c r="M651" s="43"/>
    </row>
    <row r="652" spans="2:13">
      <c r="B652" s="201"/>
      <c r="C652" s="201"/>
      <c r="D652" s="204"/>
      <c r="E652" s="20" t="s">
        <v>131</v>
      </c>
      <c r="F652" s="21"/>
      <c r="G652" s="77">
        <f>SUM(G642:G651)</f>
        <v>12671971894</v>
      </c>
      <c r="H652" s="30" t="s">
        <v>160</v>
      </c>
      <c r="I652" s="82">
        <v>61234</v>
      </c>
      <c r="J652" s="30">
        <f t="shared" ref="J652" si="1225">IFERROR(I652/D642,"-")</f>
        <v>0.83294565734884041</v>
      </c>
      <c r="K652" s="67">
        <f t="shared" si="1212"/>
        <v>206943.39572786359</v>
      </c>
      <c r="L652" s="43"/>
      <c r="M652" s="43"/>
    </row>
    <row r="653" spans="2:13">
      <c r="B653" s="199">
        <v>60</v>
      </c>
      <c r="C653" s="199" t="s">
        <v>50</v>
      </c>
      <c r="D653" s="202">
        <f>VLOOKUP(C653,市区町村別_生活習慣病の状況!$C$5:$D$78,2,FALSE)</f>
        <v>9476</v>
      </c>
      <c r="E653" s="13" t="s">
        <v>75</v>
      </c>
      <c r="F653" s="14" t="s">
        <v>76</v>
      </c>
      <c r="G653" s="167">
        <v>259355467</v>
      </c>
      <c r="H653" s="27">
        <f t="shared" ref="H653" si="1226">IFERROR(G653/G663,"-")</f>
        <v>0.14355821112382919</v>
      </c>
      <c r="I653" s="168">
        <v>4586</v>
      </c>
      <c r="J653" s="27">
        <f t="shared" ref="J653" si="1227">IFERROR(I653/D653,"-")</f>
        <v>0.48395947657239341</v>
      </c>
      <c r="K653" s="64">
        <f t="shared" si="1212"/>
        <v>56553.743349324031</v>
      </c>
      <c r="L653" s="43"/>
      <c r="M653" s="43"/>
    </row>
    <row r="654" spans="2:13">
      <c r="B654" s="200"/>
      <c r="C654" s="200"/>
      <c r="D654" s="203"/>
      <c r="E654" s="15" t="s">
        <v>77</v>
      </c>
      <c r="F654" s="16" t="s">
        <v>78</v>
      </c>
      <c r="G654" s="169">
        <v>134988961</v>
      </c>
      <c r="H654" s="28">
        <f t="shared" ref="H654" si="1228">IFERROR(G654/G663,"-")</f>
        <v>7.471897155969473E-2</v>
      </c>
      <c r="I654" s="80">
        <v>3785</v>
      </c>
      <c r="J654" s="28">
        <f t="shared" ref="J654" si="1229">IFERROR(I654/D653,"-")</f>
        <v>0.39943013929928239</v>
      </c>
      <c r="K654" s="65">
        <f t="shared" si="1212"/>
        <v>35664.190488771463</v>
      </c>
      <c r="L654" s="43"/>
      <c r="M654" s="43"/>
    </row>
    <row r="655" spans="2:13">
      <c r="B655" s="200"/>
      <c r="C655" s="200"/>
      <c r="D655" s="203"/>
      <c r="E655" s="15" t="s">
        <v>79</v>
      </c>
      <c r="F655" s="17" t="s">
        <v>80</v>
      </c>
      <c r="G655" s="169">
        <v>303357942</v>
      </c>
      <c r="H655" s="28">
        <f t="shared" ref="H655" si="1230">IFERROR(G655/G663,"-")</f>
        <v>0.16791442257789899</v>
      </c>
      <c r="I655" s="80">
        <v>6255</v>
      </c>
      <c r="J655" s="28">
        <f t="shared" ref="J655" si="1231">IFERROR(I655/D653,"-")</f>
        <v>0.66008864499788944</v>
      </c>
      <c r="K655" s="65">
        <f t="shared" si="1212"/>
        <v>48498.471942446042</v>
      </c>
      <c r="L655" s="43"/>
      <c r="M655" s="43"/>
    </row>
    <row r="656" spans="2:13">
      <c r="B656" s="200"/>
      <c r="C656" s="200"/>
      <c r="D656" s="203"/>
      <c r="E656" s="15" t="s">
        <v>81</v>
      </c>
      <c r="F656" s="17" t="s">
        <v>82</v>
      </c>
      <c r="G656" s="169">
        <v>157987116</v>
      </c>
      <c r="H656" s="28">
        <f t="shared" ref="H656" si="1232">IFERROR(G656/G663,"-")</f>
        <v>8.7448890188896206E-2</v>
      </c>
      <c r="I656" s="80">
        <v>2141</v>
      </c>
      <c r="J656" s="28">
        <f t="shared" ref="J656" si="1233">IFERROR(I656/D653,"-")</f>
        <v>0.22593921485859011</v>
      </c>
      <c r="K656" s="65">
        <f t="shared" si="1212"/>
        <v>73791.273236805238</v>
      </c>
      <c r="L656" s="43"/>
      <c r="M656" s="43"/>
    </row>
    <row r="657" spans="2:13">
      <c r="B657" s="200"/>
      <c r="C657" s="200"/>
      <c r="D657" s="203"/>
      <c r="E657" s="15" t="s">
        <v>83</v>
      </c>
      <c r="F657" s="17" t="s">
        <v>84</v>
      </c>
      <c r="G657" s="169">
        <v>26060417</v>
      </c>
      <c r="H657" s="28">
        <f t="shared" ref="H657" si="1234">IFERROR(G657/G663,"-")</f>
        <v>1.4424939211561048E-2</v>
      </c>
      <c r="I657" s="80">
        <v>35</v>
      </c>
      <c r="J657" s="28">
        <f t="shared" ref="J657" si="1235">IFERROR(I657/D653,"-")</f>
        <v>3.6935415787252004E-3</v>
      </c>
      <c r="K657" s="65">
        <f t="shared" si="1212"/>
        <v>744583.34285714291</v>
      </c>
      <c r="L657" s="43"/>
      <c r="M657" s="43"/>
    </row>
    <row r="658" spans="2:13">
      <c r="B658" s="200"/>
      <c r="C658" s="200"/>
      <c r="D658" s="203"/>
      <c r="E658" s="15" t="s">
        <v>85</v>
      </c>
      <c r="F658" s="17" t="s">
        <v>86</v>
      </c>
      <c r="G658" s="169">
        <v>98605843</v>
      </c>
      <c r="H658" s="28">
        <f t="shared" ref="H658" si="1236">IFERROR(G658/G663,"-")</f>
        <v>5.4580219924329397E-2</v>
      </c>
      <c r="I658" s="80">
        <v>505</v>
      </c>
      <c r="J658" s="28">
        <f t="shared" ref="J658" si="1237">IFERROR(I658/D653,"-")</f>
        <v>5.3292528493035035E-2</v>
      </c>
      <c r="K658" s="65">
        <f t="shared" si="1212"/>
        <v>195259.09504950495</v>
      </c>
      <c r="L658" s="43"/>
      <c r="M658" s="43"/>
    </row>
    <row r="659" spans="2:13">
      <c r="B659" s="200"/>
      <c r="C659" s="200"/>
      <c r="D659" s="203"/>
      <c r="E659" s="15" t="s">
        <v>87</v>
      </c>
      <c r="F659" s="17" t="s">
        <v>88</v>
      </c>
      <c r="G659" s="169">
        <v>259893834</v>
      </c>
      <c r="H659" s="28">
        <f t="shared" ref="H659" si="1238">IFERROR(G659/G663,"-")</f>
        <v>0.14385620755452755</v>
      </c>
      <c r="I659" s="80">
        <v>2099</v>
      </c>
      <c r="J659" s="28">
        <f t="shared" ref="J659" si="1239">IFERROR(I659/D653,"-")</f>
        <v>0.2215069649641199</v>
      </c>
      <c r="K659" s="65">
        <f t="shared" si="1212"/>
        <v>123817.92949023345</v>
      </c>
      <c r="L659" s="43"/>
      <c r="M659" s="43"/>
    </row>
    <row r="660" spans="2:13">
      <c r="B660" s="200"/>
      <c r="C660" s="200"/>
      <c r="D660" s="203"/>
      <c r="E660" s="15" t="s">
        <v>89</v>
      </c>
      <c r="F660" s="17" t="s">
        <v>90</v>
      </c>
      <c r="G660" s="169">
        <v>197696</v>
      </c>
      <c r="H660" s="28">
        <f t="shared" ref="H660" si="1240">IFERROR(G660/G663,"-")</f>
        <v>1.0942851691010059E-4</v>
      </c>
      <c r="I660" s="80">
        <v>14</v>
      </c>
      <c r="J660" s="28">
        <f t="shared" ref="J660" si="1241">IFERROR(I660/D653,"-")</f>
        <v>1.4774166314900801E-3</v>
      </c>
      <c r="K660" s="65">
        <f t="shared" si="1212"/>
        <v>14121.142857142857</v>
      </c>
      <c r="L660" s="43"/>
      <c r="M660" s="43"/>
    </row>
    <row r="661" spans="2:13">
      <c r="B661" s="200"/>
      <c r="C661" s="200"/>
      <c r="D661" s="203"/>
      <c r="E661" s="15" t="s">
        <v>91</v>
      </c>
      <c r="F661" s="17" t="s">
        <v>92</v>
      </c>
      <c r="G661" s="169">
        <v>36615920</v>
      </c>
      <c r="H661" s="28">
        <f t="shared" ref="H661" si="1242">IFERROR(G661/G663,"-")</f>
        <v>2.0267611994673088E-2</v>
      </c>
      <c r="I661" s="80">
        <v>984</v>
      </c>
      <c r="J661" s="28">
        <f t="shared" ref="J661" si="1243">IFERROR(I661/D653,"-")</f>
        <v>0.10384128324187421</v>
      </c>
      <c r="K661" s="65">
        <f t="shared" si="1212"/>
        <v>37211.300813008129</v>
      </c>
      <c r="L661" s="43"/>
      <c r="M661" s="43"/>
    </row>
    <row r="662" spans="2:13">
      <c r="B662" s="200"/>
      <c r="C662" s="200"/>
      <c r="D662" s="203"/>
      <c r="E662" s="18" t="s">
        <v>93</v>
      </c>
      <c r="F662" s="19" t="s">
        <v>94</v>
      </c>
      <c r="G662" s="170">
        <v>529559114</v>
      </c>
      <c r="H662" s="29">
        <f t="shared" ref="H662" si="1244">IFERROR(G662/G663,"-")</f>
        <v>0.29312109734767972</v>
      </c>
      <c r="I662" s="81">
        <v>829</v>
      </c>
      <c r="J662" s="29">
        <f t="shared" ref="J662" si="1245">IFERROR(I662/D653,"-")</f>
        <v>8.7484170536091171E-2</v>
      </c>
      <c r="K662" s="66">
        <f t="shared" si="1212"/>
        <v>638792.65862484917</v>
      </c>
      <c r="L662" s="43"/>
      <c r="M662" s="43"/>
    </row>
    <row r="663" spans="2:13">
      <c r="B663" s="201"/>
      <c r="C663" s="201"/>
      <c r="D663" s="204"/>
      <c r="E663" s="20" t="s">
        <v>131</v>
      </c>
      <c r="F663" s="21"/>
      <c r="G663" s="77">
        <f>SUM(G653:G662)</f>
        <v>1806622310</v>
      </c>
      <c r="H663" s="30" t="s">
        <v>160</v>
      </c>
      <c r="I663" s="82">
        <v>7855</v>
      </c>
      <c r="J663" s="30">
        <f t="shared" ref="J663" si="1246">IFERROR(I663/D653,"-")</f>
        <v>0.82893626002532717</v>
      </c>
      <c r="K663" s="67">
        <f t="shared" si="1212"/>
        <v>229996.47485677912</v>
      </c>
      <c r="L663" s="43"/>
      <c r="M663" s="43"/>
    </row>
    <row r="664" spans="2:13">
      <c r="B664" s="199">
        <v>61</v>
      </c>
      <c r="C664" s="199" t="s">
        <v>18</v>
      </c>
      <c r="D664" s="202">
        <f>VLOOKUP(C664,市区町村別_生活習慣病の状況!$C$5:$D$78,2,FALSE)</f>
        <v>8144</v>
      </c>
      <c r="E664" s="13" t="s">
        <v>75</v>
      </c>
      <c r="F664" s="14" t="s">
        <v>76</v>
      </c>
      <c r="G664" s="167">
        <v>227912570</v>
      </c>
      <c r="H664" s="27">
        <f t="shared" ref="H664" si="1247">IFERROR(G664/G674,"-")</f>
        <v>0.15489405631409053</v>
      </c>
      <c r="I664" s="168">
        <v>4081</v>
      </c>
      <c r="J664" s="27">
        <f t="shared" ref="J664" si="1248">IFERROR(I664/D664,"-")</f>
        <v>0.50110510805500985</v>
      </c>
      <c r="K664" s="64">
        <f t="shared" si="1212"/>
        <v>55847.235971575596</v>
      </c>
      <c r="L664" s="43"/>
      <c r="M664" s="43"/>
    </row>
    <row r="665" spans="2:13">
      <c r="B665" s="200"/>
      <c r="C665" s="200"/>
      <c r="D665" s="203"/>
      <c r="E665" s="15" t="s">
        <v>77</v>
      </c>
      <c r="F665" s="16" t="s">
        <v>78</v>
      </c>
      <c r="G665" s="169">
        <v>124159983</v>
      </c>
      <c r="H665" s="28">
        <f t="shared" ref="H665" si="1249">IFERROR(G665/G674,"-")</f>
        <v>8.438167056234995E-2</v>
      </c>
      <c r="I665" s="80">
        <v>3423</v>
      </c>
      <c r="J665" s="28">
        <f t="shared" ref="J665" si="1250">IFERROR(I665/D664,"-")</f>
        <v>0.42030943025540274</v>
      </c>
      <c r="K665" s="65">
        <f t="shared" si="1212"/>
        <v>36272.270815074495</v>
      </c>
      <c r="L665" s="43"/>
      <c r="M665" s="43"/>
    </row>
    <row r="666" spans="2:13">
      <c r="B666" s="200"/>
      <c r="C666" s="200"/>
      <c r="D666" s="203"/>
      <c r="E666" s="15" t="s">
        <v>79</v>
      </c>
      <c r="F666" s="17" t="s">
        <v>80</v>
      </c>
      <c r="G666" s="169">
        <v>239613713</v>
      </c>
      <c r="H666" s="28">
        <f t="shared" ref="H666" si="1251">IFERROR(G666/G674,"-")</f>
        <v>0.16284639304909918</v>
      </c>
      <c r="I666" s="80">
        <v>5178</v>
      </c>
      <c r="J666" s="28">
        <f t="shared" ref="J666" si="1252">IFERROR(I666/D664,"-")</f>
        <v>0.63580550098231825</v>
      </c>
      <c r="K666" s="65">
        <f t="shared" si="1212"/>
        <v>46275.340478949402</v>
      </c>
      <c r="L666" s="43"/>
      <c r="M666" s="43"/>
    </row>
    <row r="667" spans="2:13">
      <c r="B667" s="200"/>
      <c r="C667" s="200"/>
      <c r="D667" s="203"/>
      <c r="E667" s="15" t="s">
        <v>81</v>
      </c>
      <c r="F667" s="17" t="s">
        <v>82</v>
      </c>
      <c r="G667" s="169">
        <v>220450071</v>
      </c>
      <c r="H667" s="28">
        <f t="shared" ref="H667" si="1253">IFERROR(G667/G674,"-")</f>
        <v>0.14982238896222028</v>
      </c>
      <c r="I667" s="80">
        <v>2178</v>
      </c>
      <c r="J667" s="28">
        <f t="shared" ref="J667" si="1254">IFERROR(I667/D664,"-")</f>
        <v>0.26743614931237719</v>
      </c>
      <c r="K667" s="65">
        <f t="shared" si="1212"/>
        <v>101216.74517906336</v>
      </c>
      <c r="L667" s="43"/>
      <c r="M667" s="43"/>
    </row>
    <row r="668" spans="2:13">
      <c r="B668" s="200"/>
      <c r="C668" s="200"/>
      <c r="D668" s="203"/>
      <c r="E668" s="15" t="s">
        <v>83</v>
      </c>
      <c r="F668" s="17" t="s">
        <v>84</v>
      </c>
      <c r="G668" s="169">
        <v>20082825</v>
      </c>
      <c r="H668" s="28">
        <f t="shared" ref="H668" si="1255">IFERROR(G668/G674,"-")</f>
        <v>1.3648699703118723E-2</v>
      </c>
      <c r="I668" s="80">
        <v>25</v>
      </c>
      <c r="J668" s="28">
        <f t="shared" ref="J668" si="1256">IFERROR(I668/D664,"-")</f>
        <v>3.0697445972495086E-3</v>
      </c>
      <c r="K668" s="65">
        <f t="shared" si="1212"/>
        <v>803313</v>
      </c>
      <c r="L668" s="43"/>
      <c r="M668" s="43"/>
    </row>
    <row r="669" spans="2:13">
      <c r="B669" s="200"/>
      <c r="C669" s="200"/>
      <c r="D669" s="203"/>
      <c r="E669" s="15" t="s">
        <v>85</v>
      </c>
      <c r="F669" s="17" t="s">
        <v>86</v>
      </c>
      <c r="G669" s="169">
        <v>54458055</v>
      </c>
      <c r="H669" s="28">
        <f t="shared" ref="H669" si="1257">IFERROR(G669/G674,"-")</f>
        <v>3.7010810934762571E-2</v>
      </c>
      <c r="I669" s="80">
        <v>253</v>
      </c>
      <c r="J669" s="28">
        <f t="shared" ref="J669" si="1258">IFERROR(I669/D664,"-")</f>
        <v>3.1065815324165028E-2</v>
      </c>
      <c r="K669" s="65">
        <f t="shared" si="1212"/>
        <v>215249.22924901187</v>
      </c>
      <c r="L669" s="43"/>
      <c r="M669" s="43"/>
    </row>
    <row r="670" spans="2:13">
      <c r="B670" s="200"/>
      <c r="C670" s="200"/>
      <c r="D670" s="203"/>
      <c r="E670" s="15" t="s">
        <v>87</v>
      </c>
      <c r="F670" s="17" t="s">
        <v>88</v>
      </c>
      <c r="G670" s="169">
        <v>216412264</v>
      </c>
      <c r="H670" s="28">
        <f t="shared" ref="H670" si="1259">IFERROR(G670/G674,"-")</f>
        <v>0.14707821252279252</v>
      </c>
      <c r="I670" s="80">
        <v>1772</v>
      </c>
      <c r="J670" s="28">
        <f t="shared" ref="J670" si="1260">IFERROR(I670/D664,"-")</f>
        <v>0.21758349705304519</v>
      </c>
      <c r="K670" s="65">
        <f t="shared" si="1212"/>
        <v>122128.8171557562</v>
      </c>
      <c r="L670" s="43"/>
      <c r="M670" s="43"/>
    </row>
    <row r="671" spans="2:13">
      <c r="B671" s="200"/>
      <c r="C671" s="200"/>
      <c r="D671" s="203"/>
      <c r="E671" s="15" t="s">
        <v>89</v>
      </c>
      <c r="F671" s="17" t="s">
        <v>90</v>
      </c>
      <c r="G671" s="169">
        <v>135319</v>
      </c>
      <c r="H671" s="28">
        <f t="shared" ref="H671" si="1261">IFERROR(G671/G674,"-")</f>
        <v>9.1965567350525763E-5</v>
      </c>
      <c r="I671" s="80">
        <v>17</v>
      </c>
      <c r="J671" s="28">
        <f t="shared" ref="J671" si="1262">IFERROR(I671/D664,"-")</f>
        <v>2.0874263261296661E-3</v>
      </c>
      <c r="K671" s="65">
        <f t="shared" si="1212"/>
        <v>7959.9411764705883</v>
      </c>
      <c r="L671" s="43"/>
      <c r="M671" s="43"/>
    </row>
    <row r="672" spans="2:13">
      <c r="B672" s="200"/>
      <c r="C672" s="200"/>
      <c r="D672" s="203"/>
      <c r="E672" s="15" t="s">
        <v>91</v>
      </c>
      <c r="F672" s="17" t="s">
        <v>92</v>
      </c>
      <c r="G672" s="169">
        <v>41731091</v>
      </c>
      <c r="H672" s="28">
        <f t="shared" ref="H672" si="1263">IFERROR(G672/G674,"-")</f>
        <v>2.8361305211917171E-2</v>
      </c>
      <c r="I672" s="80">
        <v>1324</v>
      </c>
      <c r="J672" s="28">
        <f t="shared" ref="J672" si="1264">IFERROR(I672/D664,"-")</f>
        <v>0.162573673870334</v>
      </c>
      <c r="K672" s="65">
        <f t="shared" si="1212"/>
        <v>31518.950906344409</v>
      </c>
      <c r="L672" s="43"/>
      <c r="M672" s="43"/>
    </row>
    <row r="673" spans="2:13">
      <c r="B673" s="200"/>
      <c r="C673" s="200"/>
      <c r="D673" s="203"/>
      <c r="E673" s="18" t="s">
        <v>93</v>
      </c>
      <c r="F673" s="19" t="s">
        <v>94</v>
      </c>
      <c r="G673" s="170">
        <v>326453506</v>
      </c>
      <c r="H673" s="29">
        <f t="shared" ref="H673" si="1265">IFERROR(G673/G674,"-")</f>
        <v>0.22186449717229853</v>
      </c>
      <c r="I673" s="81">
        <v>603</v>
      </c>
      <c r="J673" s="29">
        <f t="shared" ref="J673" si="1266">IFERROR(I673/D664,"-")</f>
        <v>7.4042239685658151E-2</v>
      </c>
      <c r="K673" s="66">
        <f t="shared" si="1212"/>
        <v>541382.26533996686</v>
      </c>
      <c r="L673" s="43"/>
      <c r="M673" s="43"/>
    </row>
    <row r="674" spans="2:13">
      <c r="B674" s="201"/>
      <c r="C674" s="201"/>
      <c r="D674" s="204"/>
      <c r="E674" s="20" t="s">
        <v>131</v>
      </c>
      <c r="F674" s="21"/>
      <c r="G674" s="77">
        <f>SUM(G664:G673)</f>
        <v>1471409397</v>
      </c>
      <c r="H674" s="30" t="s">
        <v>160</v>
      </c>
      <c r="I674" s="82">
        <v>6710</v>
      </c>
      <c r="J674" s="30">
        <f t="shared" ref="J674" si="1267">IFERROR(I674/D664,"-")</f>
        <v>0.82391944990176813</v>
      </c>
      <c r="K674" s="67">
        <f t="shared" si="1212"/>
        <v>219286.05022354695</v>
      </c>
      <c r="L674" s="43"/>
      <c r="M674" s="43"/>
    </row>
    <row r="675" spans="2:13">
      <c r="B675" s="199">
        <v>62</v>
      </c>
      <c r="C675" s="199" t="s">
        <v>19</v>
      </c>
      <c r="D675" s="202">
        <f>VLOOKUP(C675,市区町村別_生活習慣病の状況!$C$5:$D$78,2,FALSE)</f>
        <v>12090</v>
      </c>
      <c r="E675" s="13" t="s">
        <v>75</v>
      </c>
      <c r="F675" s="14" t="s">
        <v>76</v>
      </c>
      <c r="G675" s="167">
        <v>312121825</v>
      </c>
      <c r="H675" s="27">
        <f t="shared" ref="H675" si="1268">IFERROR(G675/G685,"-")</f>
        <v>0.1607466471236583</v>
      </c>
      <c r="I675" s="168">
        <v>5916</v>
      </c>
      <c r="J675" s="27">
        <f t="shared" ref="J675" si="1269">IFERROR(I675/D675,"-")</f>
        <v>0.48933002481389576</v>
      </c>
      <c r="K675" s="64">
        <f t="shared" si="1212"/>
        <v>52758.929175118326</v>
      </c>
      <c r="L675" s="43"/>
      <c r="M675" s="43"/>
    </row>
    <row r="676" spans="2:13">
      <c r="B676" s="200"/>
      <c r="C676" s="200"/>
      <c r="D676" s="203"/>
      <c r="E676" s="15" t="s">
        <v>77</v>
      </c>
      <c r="F676" s="16" t="s">
        <v>78</v>
      </c>
      <c r="G676" s="169">
        <v>188827377</v>
      </c>
      <c r="H676" s="28">
        <f t="shared" ref="H676" si="1270">IFERROR(G676/G685,"-")</f>
        <v>9.7248462961233142E-2</v>
      </c>
      <c r="I676" s="80">
        <v>4999</v>
      </c>
      <c r="J676" s="28">
        <f t="shared" ref="J676" si="1271">IFERROR(I676/D675,"-")</f>
        <v>0.41348221670802315</v>
      </c>
      <c r="K676" s="65">
        <f t="shared" si="1212"/>
        <v>37773.030006001201</v>
      </c>
      <c r="L676" s="43"/>
      <c r="M676" s="43"/>
    </row>
    <row r="677" spans="2:13">
      <c r="B677" s="200"/>
      <c r="C677" s="200"/>
      <c r="D677" s="203"/>
      <c r="E677" s="15" t="s">
        <v>79</v>
      </c>
      <c r="F677" s="17" t="s">
        <v>80</v>
      </c>
      <c r="G677" s="169">
        <v>343575846</v>
      </c>
      <c r="H677" s="28">
        <f t="shared" ref="H677" si="1272">IFERROR(G677/G685,"-")</f>
        <v>0.1769458616909419</v>
      </c>
      <c r="I677" s="80">
        <v>7724</v>
      </c>
      <c r="J677" s="28">
        <f t="shared" ref="J677" si="1273">IFERROR(I677/D675,"-")</f>
        <v>0.63887510339123244</v>
      </c>
      <c r="K677" s="65">
        <f t="shared" si="1212"/>
        <v>44481.595805282239</v>
      </c>
      <c r="L677" s="43"/>
      <c r="M677" s="43"/>
    </row>
    <row r="678" spans="2:13">
      <c r="B678" s="200"/>
      <c r="C678" s="200"/>
      <c r="D678" s="203"/>
      <c r="E678" s="15" t="s">
        <v>81</v>
      </c>
      <c r="F678" s="17" t="s">
        <v>82</v>
      </c>
      <c r="G678" s="169">
        <v>184615977</v>
      </c>
      <c r="H678" s="28">
        <f t="shared" ref="H678" si="1274">IFERROR(G678/G685,"-")</f>
        <v>9.50795392414754E-2</v>
      </c>
      <c r="I678" s="80">
        <v>3103</v>
      </c>
      <c r="J678" s="28">
        <f t="shared" ref="J678" si="1275">IFERROR(I678/D675,"-")</f>
        <v>0.25665839536807278</v>
      </c>
      <c r="K678" s="65">
        <f t="shared" si="1212"/>
        <v>59495.964228166289</v>
      </c>
      <c r="L678" s="43"/>
      <c r="M678" s="43"/>
    </row>
    <row r="679" spans="2:13">
      <c r="B679" s="200"/>
      <c r="C679" s="200"/>
      <c r="D679" s="203"/>
      <c r="E679" s="15" t="s">
        <v>83</v>
      </c>
      <c r="F679" s="17" t="s">
        <v>84</v>
      </c>
      <c r="G679" s="169">
        <v>21012430</v>
      </c>
      <c r="H679" s="28">
        <f t="shared" ref="H679" si="1276">IFERROR(G679/G685,"-")</f>
        <v>1.082166449084607E-2</v>
      </c>
      <c r="I679" s="80">
        <v>44</v>
      </c>
      <c r="J679" s="28">
        <f t="shared" ref="J679" si="1277">IFERROR(I679/D675,"-")</f>
        <v>3.6393713813068652E-3</v>
      </c>
      <c r="K679" s="65">
        <f t="shared" si="1212"/>
        <v>477555.22727272729</v>
      </c>
      <c r="L679" s="43"/>
      <c r="M679" s="43"/>
    </row>
    <row r="680" spans="2:13">
      <c r="B680" s="200"/>
      <c r="C680" s="200"/>
      <c r="D680" s="203"/>
      <c r="E680" s="15" t="s">
        <v>85</v>
      </c>
      <c r="F680" s="17" t="s">
        <v>86</v>
      </c>
      <c r="G680" s="169">
        <v>73565326</v>
      </c>
      <c r="H680" s="28">
        <f t="shared" ref="H680" si="1278">IFERROR(G680/G685,"-")</f>
        <v>3.7887063806124055E-2</v>
      </c>
      <c r="I680" s="80">
        <v>362</v>
      </c>
      <c r="J680" s="28">
        <f t="shared" ref="J680" si="1279">IFERROR(I680/D675,"-")</f>
        <v>2.9942100909842846E-2</v>
      </c>
      <c r="K680" s="65">
        <f t="shared" si="1212"/>
        <v>203219.13259668509</v>
      </c>
      <c r="L680" s="43"/>
      <c r="M680" s="43"/>
    </row>
    <row r="681" spans="2:13">
      <c r="B681" s="200"/>
      <c r="C681" s="200"/>
      <c r="D681" s="203"/>
      <c r="E681" s="15" t="s">
        <v>87</v>
      </c>
      <c r="F681" s="17" t="s">
        <v>88</v>
      </c>
      <c r="G681" s="169">
        <v>286095565</v>
      </c>
      <c r="H681" s="28">
        <f t="shared" ref="H681" si="1280">IFERROR(G681/G685,"-")</f>
        <v>0.147342797417959</v>
      </c>
      <c r="I681" s="80">
        <v>2508</v>
      </c>
      <c r="J681" s="28">
        <f t="shared" ref="J681" si="1281">IFERROR(I681/D675,"-")</f>
        <v>0.20744416873449131</v>
      </c>
      <c r="K681" s="65">
        <f t="shared" si="1212"/>
        <v>114073.19178628389</v>
      </c>
      <c r="L681" s="43"/>
      <c r="M681" s="43"/>
    </row>
    <row r="682" spans="2:13">
      <c r="B682" s="200"/>
      <c r="C682" s="200"/>
      <c r="D682" s="203"/>
      <c r="E682" s="15" t="s">
        <v>89</v>
      </c>
      <c r="F682" s="17" t="s">
        <v>90</v>
      </c>
      <c r="G682" s="169">
        <v>320995</v>
      </c>
      <c r="H682" s="28">
        <f t="shared" ref="H682" si="1282">IFERROR(G682/G685,"-")</f>
        <v>1.6531644332612338E-4</v>
      </c>
      <c r="I682" s="80">
        <v>36</v>
      </c>
      <c r="J682" s="28">
        <f t="shared" ref="J682" si="1283">IFERROR(I682/D675,"-")</f>
        <v>2.9776674937965261E-3</v>
      </c>
      <c r="K682" s="65">
        <f t="shared" si="1212"/>
        <v>8916.5277777777774</v>
      </c>
      <c r="L682" s="43"/>
      <c r="M682" s="43"/>
    </row>
    <row r="683" spans="2:13">
      <c r="B683" s="200"/>
      <c r="C683" s="200"/>
      <c r="D683" s="203"/>
      <c r="E683" s="15" t="s">
        <v>91</v>
      </c>
      <c r="F683" s="17" t="s">
        <v>92</v>
      </c>
      <c r="G683" s="169">
        <v>41977805</v>
      </c>
      <c r="H683" s="28">
        <f t="shared" ref="H683" si="1284">IFERROR(G683/G685,"-")</f>
        <v>2.1619095067641422E-2</v>
      </c>
      <c r="I683" s="80">
        <v>1353</v>
      </c>
      <c r="J683" s="28">
        <f t="shared" ref="J683" si="1285">IFERROR(I683/D675,"-")</f>
        <v>0.1119106699751861</v>
      </c>
      <c r="K683" s="65">
        <f t="shared" si="1212"/>
        <v>31025.724316334072</v>
      </c>
      <c r="L683" s="43"/>
      <c r="M683" s="43"/>
    </row>
    <row r="684" spans="2:13">
      <c r="B684" s="200"/>
      <c r="C684" s="200"/>
      <c r="D684" s="203"/>
      <c r="E684" s="18" t="s">
        <v>93</v>
      </c>
      <c r="F684" s="19" t="s">
        <v>94</v>
      </c>
      <c r="G684" s="170">
        <v>489587229</v>
      </c>
      <c r="H684" s="29">
        <f t="shared" ref="H684" si="1286">IFERROR(G684/G685,"-")</f>
        <v>0.25214355175679459</v>
      </c>
      <c r="I684" s="81">
        <v>979</v>
      </c>
      <c r="J684" s="29">
        <f t="shared" ref="J684" si="1287">IFERROR(I684/D675,"-")</f>
        <v>8.0976013234077757E-2</v>
      </c>
      <c r="K684" s="66">
        <f t="shared" si="1212"/>
        <v>500089.10010214505</v>
      </c>
      <c r="L684" s="43"/>
      <c r="M684" s="43"/>
    </row>
    <row r="685" spans="2:13">
      <c r="B685" s="201"/>
      <c r="C685" s="201"/>
      <c r="D685" s="204"/>
      <c r="E685" s="20" t="s">
        <v>131</v>
      </c>
      <c r="F685" s="21"/>
      <c r="G685" s="77">
        <f>SUM(G675:G684)</f>
        <v>1941700375</v>
      </c>
      <c r="H685" s="30" t="s">
        <v>160</v>
      </c>
      <c r="I685" s="82">
        <v>10031</v>
      </c>
      <c r="J685" s="30">
        <f t="shared" ref="J685" si="1288">IFERROR(I685/D675,"-")</f>
        <v>0.82969396195202649</v>
      </c>
      <c r="K685" s="67">
        <f t="shared" si="1212"/>
        <v>193569.9705911674</v>
      </c>
      <c r="L685" s="43"/>
      <c r="M685" s="43"/>
    </row>
    <row r="686" spans="2:13">
      <c r="B686" s="199">
        <v>63</v>
      </c>
      <c r="C686" s="199" t="s">
        <v>30</v>
      </c>
      <c r="D686" s="202">
        <f>VLOOKUP(C686,市区町村別_生活習慣病の状況!$C$5:$D$78,2,FALSE)</f>
        <v>8856</v>
      </c>
      <c r="E686" s="13" t="s">
        <v>75</v>
      </c>
      <c r="F686" s="14" t="s">
        <v>76</v>
      </c>
      <c r="G686" s="167">
        <v>247417352</v>
      </c>
      <c r="H686" s="27">
        <f t="shared" ref="H686" si="1289">IFERROR(G686/G696,"-")</f>
        <v>0.15364569366860734</v>
      </c>
      <c r="I686" s="168">
        <v>3992</v>
      </c>
      <c r="J686" s="27">
        <f t="shared" ref="J686" si="1290">IFERROR(I686/D686,"-")</f>
        <v>0.45076784101174344</v>
      </c>
      <c r="K686" s="64">
        <f t="shared" si="1212"/>
        <v>61978.29458917836</v>
      </c>
      <c r="L686" s="43"/>
      <c r="M686" s="43"/>
    </row>
    <row r="687" spans="2:13">
      <c r="B687" s="200"/>
      <c r="C687" s="200"/>
      <c r="D687" s="203"/>
      <c r="E687" s="15" t="s">
        <v>77</v>
      </c>
      <c r="F687" s="16" t="s">
        <v>78</v>
      </c>
      <c r="G687" s="169">
        <v>148689122</v>
      </c>
      <c r="H687" s="28">
        <f t="shared" ref="H687" si="1291">IFERROR(G687/G696,"-")</f>
        <v>9.2335655142999767E-2</v>
      </c>
      <c r="I687" s="80">
        <v>3658</v>
      </c>
      <c r="J687" s="28">
        <f t="shared" ref="J687" si="1292">IFERROR(I687/D686,"-")</f>
        <v>0.41305329719963868</v>
      </c>
      <c r="K687" s="65">
        <f t="shared" si="1212"/>
        <v>40647.655002733736</v>
      </c>
      <c r="L687" s="43"/>
      <c r="M687" s="43"/>
    </row>
    <row r="688" spans="2:13">
      <c r="B688" s="200"/>
      <c r="C688" s="200"/>
      <c r="D688" s="203"/>
      <c r="E688" s="15" t="s">
        <v>79</v>
      </c>
      <c r="F688" s="17" t="s">
        <v>80</v>
      </c>
      <c r="G688" s="169">
        <v>286273799</v>
      </c>
      <c r="H688" s="28">
        <f t="shared" ref="H688" si="1293">IFERROR(G688/G696,"-")</f>
        <v>0.1777754715704114</v>
      </c>
      <c r="I688" s="80">
        <v>5752</v>
      </c>
      <c r="J688" s="28">
        <f t="shared" ref="J688" si="1294">IFERROR(I688/D686,"-")</f>
        <v>0.6495031616982837</v>
      </c>
      <c r="K688" s="65">
        <f t="shared" si="1212"/>
        <v>49769.436543810851</v>
      </c>
      <c r="L688" s="43"/>
      <c r="M688" s="43"/>
    </row>
    <row r="689" spans="2:13">
      <c r="B689" s="200"/>
      <c r="C689" s="200"/>
      <c r="D689" s="203"/>
      <c r="E689" s="15" t="s">
        <v>81</v>
      </c>
      <c r="F689" s="17" t="s">
        <v>82</v>
      </c>
      <c r="G689" s="169">
        <v>122402939</v>
      </c>
      <c r="H689" s="28">
        <f t="shared" ref="H689" si="1295">IFERROR(G689/G696,"-")</f>
        <v>7.6011986700638648E-2</v>
      </c>
      <c r="I689" s="80">
        <v>1808</v>
      </c>
      <c r="J689" s="28">
        <f t="shared" ref="J689" si="1296">IFERROR(I689/D686,"-")</f>
        <v>0.20415537488708221</v>
      </c>
      <c r="K689" s="65">
        <f t="shared" si="1212"/>
        <v>67700.740597345139</v>
      </c>
      <c r="L689" s="43"/>
      <c r="M689" s="43"/>
    </row>
    <row r="690" spans="2:13">
      <c r="B690" s="200"/>
      <c r="C690" s="200"/>
      <c r="D690" s="203"/>
      <c r="E690" s="15" t="s">
        <v>83</v>
      </c>
      <c r="F690" s="17" t="s">
        <v>84</v>
      </c>
      <c r="G690" s="169">
        <v>11524575</v>
      </c>
      <c r="H690" s="28">
        <f t="shared" ref="H690" si="1297">IFERROR(G690/G696,"-")</f>
        <v>7.1567386272523457E-3</v>
      </c>
      <c r="I690" s="80">
        <v>31</v>
      </c>
      <c r="J690" s="28">
        <f t="shared" ref="J690" si="1298">IFERROR(I690/D686,"-")</f>
        <v>3.5004516711833783E-3</v>
      </c>
      <c r="K690" s="65">
        <f t="shared" si="1212"/>
        <v>371760.48387096776</v>
      </c>
      <c r="L690" s="43"/>
      <c r="M690" s="43"/>
    </row>
    <row r="691" spans="2:13">
      <c r="B691" s="200"/>
      <c r="C691" s="200"/>
      <c r="D691" s="203"/>
      <c r="E691" s="15" t="s">
        <v>85</v>
      </c>
      <c r="F691" s="17" t="s">
        <v>86</v>
      </c>
      <c r="G691" s="169">
        <v>93832732</v>
      </c>
      <c r="H691" s="28">
        <f t="shared" ref="H691" si="1299">IFERROR(G691/G696,"-")</f>
        <v>5.8269943803135237E-2</v>
      </c>
      <c r="I691" s="80">
        <v>284</v>
      </c>
      <c r="J691" s="28">
        <f t="shared" ref="J691" si="1300">IFERROR(I691/D686,"-")</f>
        <v>3.2068654019873535E-2</v>
      </c>
      <c r="K691" s="65">
        <f t="shared" si="1212"/>
        <v>330396.94366197183</v>
      </c>
      <c r="L691" s="43"/>
      <c r="M691" s="43"/>
    </row>
    <row r="692" spans="2:13">
      <c r="B692" s="200"/>
      <c r="C692" s="200"/>
      <c r="D692" s="203"/>
      <c r="E692" s="15" t="s">
        <v>87</v>
      </c>
      <c r="F692" s="17" t="s">
        <v>88</v>
      </c>
      <c r="G692" s="169">
        <v>303893637</v>
      </c>
      <c r="H692" s="28">
        <f t="shared" ref="H692" si="1301">IFERROR(G692/G696,"-")</f>
        <v>0.18871735664821504</v>
      </c>
      <c r="I692" s="80">
        <v>1884</v>
      </c>
      <c r="J692" s="28">
        <f t="shared" ref="J692" si="1302">IFERROR(I692/D686,"-")</f>
        <v>0.2127371273712737</v>
      </c>
      <c r="K692" s="65">
        <f t="shared" si="1212"/>
        <v>161302.3550955414</v>
      </c>
      <c r="L692" s="43"/>
      <c r="M692" s="43"/>
    </row>
    <row r="693" spans="2:13">
      <c r="B693" s="200"/>
      <c r="C693" s="200"/>
      <c r="D693" s="203"/>
      <c r="E693" s="15" t="s">
        <v>89</v>
      </c>
      <c r="F693" s="17" t="s">
        <v>90</v>
      </c>
      <c r="G693" s="169">
        <v>313316</v>
      </c>
      <c r="H693" s="28">
        <f t="shared" ref="H693" si="1303">IFERROR(G693/G696,"-")</f>
        <v>1.9456862571818882E-4</v>
      </c>
      <c r="I693" s="80">
        <v>14</v>
      </c>
      <c r="J693" s="28">
        <f t="shared" ref="J693" si="1304">IFERROR(I693/D686,"-")</f>
        <v>1.5808491418247517E-3</v>
      </c>
      <c r="K693" s="65">
        <f t="shared" si="1212"/>
        <v>22379.714285714286</v>
      </c>
      <c r="L693" s="43"/>
      <c r="M693" s="43"/>
    </row>
    <row r="694" spans="2:13">
      <c r="B694" s="200"/>
      <c r="C694" s="200"/>
      <c r="D694" s="203"/>
      <c r="E694" s="15" t="s">
        <v>91</v>
      </c>
      <c r="F694" s="17" t="s">
        <v>92</v>
      </c>
      <c r="G694" s="169">
        <v>41501931</v>
      </c>
      <c r="H694" s="28">
        <f t="shared" ref="H694" si="1305">IFERROR(G694/G696,"-")</f>
        <v>2.5772618312888899E-2</v>
      </c>
      <c r="I694" s="80">
        <v>1350</v>
      </c>
      <c r="J694" s="28">
        <f t="shared" ref="J694" si="1306">IFERROR(I694/D686,"-")</f>
        <v>0.1524390243902439</v>
      </c>
      <c r="K694" s="65">
        <f t="shared" si="1212"/>
        <v>30742.171111111111</v>
      </c>
      <c r="L694" s="43"/>
      <c r="M694" s="43"/>
    </row>
    <row r="695" spans="2:13">
      <c r="B695" s="200"/>
      <c r="C695" s="200"/>
      <c r="D695" s="203"/>
      <c r="E695" s="18" t="s">
        <v>93</v>
      </c>
      <c r="F695" s="19" t="s">
        <v>94</v>
      </c>
      <c r="G695" s="170">
        <v>354461606</v>
      </c>
      <c r="H695" s="29">
        <f t="shared" ref="H695" si="1307">IFERROR(G695/G696,"-")</f>
        <v>0.22011996690013313</v>
      </c>
      <c r="I695" s="81">
        <v>628</v>
      </c>
      <c r="J695" s="29">
        <f t="shared" ref="J695" si="1308">IFERROR(I695/D686,"-")</f>
        <v>7.0912375790424573E-2</v>
      </c>
      <c r="K695" s="66">
        <f t="shared" si="1212"/>
        <v>564429.3089171974</v>
      </c>
      <c r="L695" s="43"/>
      <c r="M695" s="43"/>
    </row>
    <row r="696" spans="2:13">
      <c r="B696" s="201"/>
      <c r="C696" s="201"/>
      <c r="D696" s="204"/>
      <c r="E696" s="20" t="s">
        <v>131</v>
      </c>
      <c r="F696" s="21"/>
      <c r="G696" s="77">
        <f>SUM(G686:G695)</f>
        <v>1610311009</v>
      </c>
      <c r="H696" s="30" t="s">
        <v>160</v>
      </c>
      <c r="I696" s="82">
        <v>7360</v>
      </c>
      <c r="J696" s="30">
        <f t="shared" ref="J696" si="1309">IFERROR(I696/D686,"-")</f>
        <v>0.83107497741644087</v>
      </c>
      <c r="K696" s="67">
        <f t="shared" si="1212"/>
        <v>218792.2566576087</v>
      </c>
      <c r="L696" s="43"/>
      <c r="M696" s="43"/>
    </row>
    <row r="697" spans="2:13">
      <c r="B697" s="199">
        <v>64</v>
      </c>
      <c r="C697" s="199" t="s">
        <v>51</v>
      </c>
      <c r="D697" s="202">
        <f>VLOOKUP(C697,市区町村別_生活習慣病の状況!$C$5:$D$78,2,FALSE)</f>
        <v>9348</v>
      </c>
      <c r="E697" s="13" t="s">
        <v>75</v>
      </c>
      <c r="F697" s="14" t="s">
        <v>76</v>
      </c>
      <c r="G697" s="167">
        <v>250143445</v>
      </c>
      <c r="H697" s="27">
        <f t="shared" ref="H697" si="1310">IFERROR(G697/G707,"-")</f>
        <v>0.14232945516305473</v>
      </c>
      <c r="I697" s="168">
        <v>4934</v>
      </c>
      <c r="J697" s="27">
        <f t="shared" ref="J697" si="1311">IFERROR(I697/D697,"-")</f>
        <v>0.52781343602909714</v>
      </c>
      <c r="K697" s="64">
        <f t="shared" si="1212"/>
        <v>50697.901297122007</v>
      </c>
      <c r="L697" s="43"/>
      <c r="M697" s="43"/>
    </row>
    <row r="698" spans="2:13">
      <c r="B698" s="200"/>
      <c r="C698" s="200"/>
      <c r="D698" s="203"/>
      <c r="E698" s="15" t="s">
        <v>77</v>
      </c>
      <c r="F698" s="16" t="s">
        <v>78</v>
      </c>
      <c r="G698" s="169">
        <v>139395193</v>
      </c>
      <c r="H698" s="28">
        <f t="shared" ref="H698" si="1312">IFERROR(G698/G707,"-")</f>
        <v>7.9314658323502582E-2</v>
      </c>
      <c r="I698" s="80">
        <v>3813</v>
      </c>
      <c r="J698" s="28">
        <f t="shared" ref="J698" si="1313">IFERROR(I698/D697,"-")</f>
        <v>0.40789473684210525</v>
      </c>
      <c r="K698" s="65">
        <f t="shared" si="1212"/>
        <v>36557.879097823235</v>
      </c>
      <c r="L698" s="43"/>
      <c r="M698" s="43"/>
    </row>
    <row r="699" spans="2:13">
      <c r="B699" s="200"/>
      <c r="C699" s="200"/>
      <c r="D699" s="203"/>
      <c r="E699" s="15" t="s">
        <v>79</v>
      </c>
      <c r="F699" s="17" t="s">
        <v>80</v>
      </c>
      <c r="G699" s="169">
        <v>289069282</v>
      </c>
      <c r="H699" s="28">
        <f t="shared" ref="H699" si="1314">IFERROR(G699/G707,"-")</f>
        <v>0.16447791950508805</v>
      </c>
      <c r="I699" s="80">
        <v>6185</v>
      </c>
      <c r="J699" s="28">
        <f t="shared" ref="J699" si="1315">IFERROR(I699/D697,"-")</f>
        <v>0.66163885323063754</v>
      </c>
      <c r="K699" s="65">
        <f t="shared" si="1212"/>
        <v>46737.151495553757</v>
      </c>
      <c r="L699" s="43"/>
      <c r="M699" s="43"/>
    </row>
    <row r="700" spans="2:13">
      <c r="B700" s="200"/>
      <c r="C700" s="200"/>
      <c r="D700" s="203"/>
      <c r="E700" s="15" t="s">
        <v>81</v>
      </c>
      <c r="F700" s="17" t="s">
        <v>82</v>
      </c>
      <c r="G700" s="169">
        <v>126570223</v>
      </c>
      <c r="H700" s="28">
        <f t="shared" ref="H700" si="1316">IFERROR(G700/G707,"-")</f>
        <v>7.2017361396203433E-2</v>
      </c>
      <c r="I700" s="80">
        <v>2312</v>
      </c>
      <c r="J700" s="28">
        <f t="shared" ref="J700" si="1317">IFERROR(I700/D697,"-")</f>
        <v>0.24732563115104836</v>
      </c>
      <c r="K700" s="65">
        <f t="shared" si="1212"/>
        <v>54744.906141868509</v>
      </c>
      <c r="L700" s="43"/>
      <c r="M700" s="43"/>
    </row>
    <row r="701" spans="2:13">
      <c r="B701" s="200"/>
      <c r="C701" s="200"/>
      <c r="D701" s="203"/>
      <c r="E701" s="15" t="s">
        <v>83</v>
      </c>
      <c r="F701" s="17" t="s">
        <v>84</v>
      </c>
      <c r="G701" s="169">
        <v>8777333</v>
      </c>
      <c r="H701" s="28">
        <f t="shared" ref="H701" si="1318">IFERROR(G701/G707,"-")</f>
        <v>4.9942265074133787E-3</v>
      </c>
      <c r="I701" s="80">
        <v>51</v>
      </c>
      <c r="J701" s="28">
        <f t="shared" ref="J701" si="1319">IFERROR(I701/D697,"-")</f>
        <v>5.4557124518613605E-3</v>
      </c>
      <c r="K701" s="65">
        <f t="shared" si="1212"/>
        <v>172104.56862745099</v>
      </c>
      <c r="L701" s="43"/>
      <c r="M701" s="43"/>
    </row>
    <row r="702" spans="2:13">
      <c r="B702" s="200"/>
      <c r="C702" s="200"/>
      <c r="D702" s="203"/>
      <c r="E702" s="15" t="s">
        <v>85</v>
      </c>
      <c r="F702" s="17" t="s">
        <v>86</v>
      </c>
      <c r="G702" s="169">
        <v>64243218</v>
      </c>
      <c r="H702" s="28">
        <f t="shared" ref="H702" si="1320">IFERROR(G702/G707,"-")</f>
        <v>3.6553835003996803E-2</v>
      </c>
      <c r="I702" s="80">
        <v>420</v>
      </c>
      <c r="J702" s="28">
        <f t="shared" ref="J702" si="1321">IFERROR(I702/D697,"-")</f>
        <v>4.4929396662387676E-2</v>
      </c>
      <c r="K702" s="65">
        <f t="shared" si="1212"/>
        <v>152960.04285714286</v>
      </c>
      <c r="L702" s="43"/>
      <c r="M702" s="43"/>
    </row>
    <row r="703" spans="2:13">
      <c r="B703" s="200"/>
      <c r="C703" s="200"/>
      <c r="D703" s="203"/>
      <c r="E703" s="15" t="s">
        <v>87</v>
      </c>
      <c r="F703" s="17" t="s">
        <v>88</v>
      </c>
      <c r="G703" s="169">
        <v>296843683</v>
      </c>
      <c r="H703" s="28">
        <f t="shared" ref="H703" si="1322">IFERROR(G703/G707,"-")</f>
        <v>0.16890148638508007</v>
      </c>
      <c r="I703" s="80">
        <v>2080</v>
      </c>
      <c r="J703" s="28">
        <f t="shared" ref="J703" si="1323">IFERROR(I703/D697,"-")</f>
        <v>0.22250748823277705</v>
      </c>
      <c r="K703" s="65">
        <f t="shared" si="1212"/>
        <v>142713.30913461538</v>
      </c>
      <c r="L703" s="43"/>
      <c r="M703" s="43"/>
    </row>
    <row r="704" spans="2:13">
      <c r="B704" s="200"/>
      <c r="C704" s="200"/>
      <c r="D704" s="203"/>
      <c r="E704" s="15" t="s">
        <v>89</v>
      </c>
      <c r="F704" s="17" t="s">
        <v>90</v>
      </c>
      <c r="G704" s="169">
        <v>1495131</v>
      </c>
      <c r="H704" s="28">
        <f t="shared" ref="H704" si="1324">IFERROR(G704/G707,"-")</f>
        <v>8.5071659833977731E-4</v>
      </c>
      <c r="I704" s="80">
        <v>52</v>
      </c>
      <c r="J704" s="28">
        <f t="shared" ref="J704" si="1325">IFERROR(I704/D697,"-")</f>
        <v>5.5626872058194268E-3</v>
      </c>
      <c r="K704" s="65">
        <f t="shared" si="1212"/>
        <v>28752.51923076923</v>
      </c>
      <c r="L704" s="43"/>
      <c r="M704" s="43"/>
    </row>
    <row r="705" spans="2:13">
      <c r="B705" s="200"/>
      <c r="C705" s="200"/>
      <c r="D705" s="203"/>
      <c r="E705" s="15" t="s">
        <v>91</v>
      </c>
      <c r="F705" s="17" t="s">
        <v>92</v>
      </c>
      <c r="G705" s="169">
        <v>23927133</v>
      </c>
      <c r="H705" s="28">
        <f t="shared" ref="H705" si="1326">IFERROR(G705/G707,"-")</f>
        <v>1.3614331582840186E-2</v>
      </c>
      <c r="I705" s="80">
        <v>1067</v>
      </c>
      <c r="J705" s="28">
        <f t="shared" ref="J705" si="1327">IFERROR(I705/D697,"-")</f>
        <v>0.11414206247325631</v>
      </c>
      <c r="K705" s="65">
        <f t="shared" si="1212"/>
        <v>22424.679475164012</v>
      </c>
      <c r="L705" s="43"/>
      <c r="M705" s="43"/>
    </row>
    <row r="706" spans="2:13">
      <c r="B706" s="200"/>
      <c r="C706" s="200"/>
      <c r="D706" s="203"/>
      <c r="E706" s="18" t="s">
        <v>93</v>
      </c>
      <c r="F706" s="19" t="s">
        <v>94</v>
      </c>
      <c r="G706" s="170">
        <v>557031337</v>
      </c>
      <c r="H706" s="29">
        <f t="shared" ref="H706" si="1328">IFERROR(G706/G707,"-")</f>
        <v>0.31694600953448099</v>
      </c>
      <c r="I706" s="81">
        <v>848</v>
      </c>
      <c r="J706" s="29">
        <f t="shared" ref="J706" si="1329">IFERROR(I706/D697,"-")</f>
        <v>9.0714591356439875E-2</v>
      </c>
      <c r="K706" s="66">
        <f t="shared" si="1212"/>
        <v>656876.57665094337</v>
      </c>
      <c r="L706" s="43"/>
      <c r="M706" s="43"/>
    </row>
    <row r="707" spans="2:13">
      <c r="B707" s="201"/>
      <c r="C707" s="201"/>
      <c r="D707" s="204"/>
      <c r="E707" s="20" t="s">
        <v>131</v>
      </c>
      <c r="F707" s="21"/>
      <c r="G707" s="77">
        <f>SUM(G697:G706)</f>
        <v>1757495978</v>
      </c>
      <c r="H707" s="30" t="s">
        <v>160</v>
      </c>
      <c r="I707" s="82">
        <v>7816</v>
      </c>
      <c r="J707" s="30">
        <f t="shared" ref="J707" si="1330">IFERROR(I707/D697,"-")</f>
        <v>0.83611467693624308</v>
      </c>
      <c r="K707" s="67">
        <f t="shared" si="1212"/>
        <v>224858.74846468781</v>
      </c>
      <c r="L707" s="43"/>
      <c r="M707" s="43"/>
    </row>
    <row r="708" spans="2:13">
      <c r="B708" s="199">
        <v>65</v>
      </c>
      <c r="C708" s="199" t="s">
        <v>11</v>
      </c>
      <c r="D708" s="202">
        <f>VLOOKUP(C708,市区町村別_生活習慣病の状況!$C$5:$D$78,2,FALSE)</f>
        <v>4511</v>
      </c>
      <c r="E708" s="13" t="s">
        <v>75</v>
      </c>
      <c r="F708" s="14" t="s">
        <v>76</v>
      </c>
      <c r="G708" s="167">
        <v>103099950</v>
      </c>
      <c r="H708" s="27">
        <f t="shared" ref="H708" si="1331">IFERROR(G708/G718,"-")</f>
        <v>0.13690039838818677</v>
      </c>
      <c r="I708" s="168">
        <v>2175</v>
      </c>
      <c r="J708" s="27">
        <f t="shared" ref="J708" si="1332">IFERROR(I708/D708,"-")</f>
        <v>0.48215473287519395</v>
      </c>
      <c r="K708" s="64">
        <f t="shared" si="1212"/>
        <v>47402.275862068964</v>
      </c>
      <c r="L708" s="43"/>
      <c r="M708" s="43"/>
    </row>
    <row r="709" spans="2:13">
      <c r="B709" s="200"/>
      <c r="C709" s="200"/>
      <c r="D709" s="203"/>
      <c r="E709" s="15" t="s">
        <v>77</v>
      </c>
      <c r="F709" s="16" t="s">
        <v>78</v>
      </c>
      <c r="G709" s="169">
        <v>67064925</v>
      </c>
      <c r="H709" s="28">
        <f t="shared" ref="H709" si="1333">IFERROR(G709/G718,"-")</f>
        <v>8.9051594597028091E-2</v>
      </c>
      <c r="I709" s="80">
        <v>1726</v>
      </c>
      <c r="J709" s="28">
        <f t="shared" ref="J709" si="1334">IFERROR(I709/D708,"-")</f>
        <v>0.38262026158279761</v>
      </c>
      <c r="K709" s="65">
        <f t="shared" ref="K709:K772" si="1335">IFERROR(G709/I709,"-")</f>
        <v>38855.692352259561</v>
      </c>
      <c r="L709" s="43"/>
      <c r="M709" s="43"/>
    </row>
    <row r="710" spans="2:13">
      <c r="B710" s="200"/>
      <c r="C710" s="200"/>
      <c r="D710" s="203"/>
      <c r="E710" s="15" t="s">
        <v>79</v>
      </c>
      <c r="F710" s="17" t="s">
        <v>80</v>
      </c>
      <c r="G710" s="169">
        <v>134790281</v>
      </c>
      <c r="H710" s="28">
        <f t="shared" ref="H710" si="1336">IFERROR(G710/G718,"-")</f>
        <v>0.17898013692301154</v>
      </c>
      <c r="I710" s="80">
        <v>2824</v>
      </c>
      <c r="J710" s="28">
        <f t="shared" ref="J710" si="1337">IFERROR(I710/D708,"-")</f>
        <v>0.62602527155841281</v>
      </c>
      <c r="K710" s="65">
        <f t="shared" si="1335"/>
        <v>47730.269475920679</v>
      </c>
      <c r="L710" s="43"/>
      <c r="M710" s="43"/>
    </row>
    <row r="711" spans="2:13">
      <c r="B711" s="200"/>
      <c r="C711" s="200"/>
      <c r="D711" s="203"/>
      <c r="E711" s="15" t="s">
        <v>81</v>
      </c>
      <c r="F711" s="17" t="s">
        <v>82</v>
      </c>
      <c r="G711" s="169">
        <v>73260854</v>
      </c>
      <c r="H711" s="28">
        <f t="shared" ref="H711" si="1338">IFERROR(G711/G718,"-")</f>
        <v>9.7278806622687855E-2</v>
      </c>
      <c r="I711" s="80">
        <v>1122</v>
      </c>
      <c r="J711" s="28">
        <f t="shared" ref="J711" si="1339">IFERROR(I711/D708,"-")</f>
        <v>0.24872533806251385</v>
      </c>
      <c r="K711" s="65">
        <f t="shared" si="1335"/>
        <v>65294.878787878784</v>
      </c>
      <c r="L711" s="43"/>
      <c r="M711" s="43"/>
    </row>
    <row r="712" spans="2:13">
      <c r="B712" s="200"/>
      <c r="C712" s="200"/>
      <c r="D712" s="203"/>
      <c r="E712" s="15" t="s">
        <v>83</v>
      </c>
      <c r="F712" s="17" t="s">
        <v>84</v>
      </c>
      <c r="G712" s="169">
        <v>1545586</v>
      </c>
      <c r="H712" s="28">
        <f t="shared" ref="H712" si="1340">IFERROR(G712/G718,"-")</f>
        <v>2.0522933245186253E-3</v>
      </c>
      <c r="I712" s="80">
        <v>20</v>
      </c>
      <c r="J712" s="28">
        <f t="shared" ref="J712" si="1341">IFERROR(I712/D708,"-")</f>
        <v>4.433606739082243E-3</v>
      </c>
      <c r="K712" s="65">
        <f t="shared" si="1335"/>
        <v>77279.3</v>
      </c>
      <c r="L712" s="43"/>
      <c r="M712" s="43"/>
    </row>
    <row r="713" spans="2:13">
      <c r="B713" s="200"/>
      <c r="C713" s="200"/>
      <c r="D713" s="203"/>
      <c r="E713" s="15" t="s">
        <v>85</v>
      </c>
      <c r="F713" s="17" t="s">
        <v>86</v>
      </c>
      <c r="G713" s="169">
        <v>37290186</v>
      </c>
      <c r="H713" s="28">
        <f t="shared" ref="H713" si="1342">IFERROR(G713/G718,"-")</f>
        <v>4.9515458730771303E-2</v>
      </c>
      <c r="I713" s="80">
        <v>164</v>
      </c>
      <c r="J713" s="28">
        <f t="shared" ref="J713" si="1343">IFERROR(I713/D708,"-")</f>
        <v>3.6355575260474393E-2</v>
      </c>
      <c r="K713" s="65">
        <f t="shared" si="1335"/>
        <v>227379.18292682926</v>
      </c>
      <c r="L713" s="43"/>
      <c r="M713" s="43"/>
    </row>
    <row r="714" spans="2:13">
      <c r="B714" s="200"/>
      <c r="C714" s="200"/>
      <c r="D714" s="203"/>
      <c r="E714" s="15" t="s">
        <v>87</v>
      </c>
      <c r="F714" s="17" t="s">
        <v>88</v>
      </c>
      <c r="G714" s="169">
        <v>169081328</v>
      </c>
      <c r="H714" s="28">
        <f t="shared" ref="H714" si="1344">IFERROR(G714/G718,"-")</f>
        <v>0.22451321424698731</v>
      </c>
      <c r="I714" s="80">
        <v>837</v>
      </c>
      <c r="J714" s="28">
        <f t="shared" ref="J714" si="1345">IFERROR(I714/D708,"-")</f>
        <v>0.1855464420305919</v>
      </c>
      <c r="K714" s="65">
        <f t="shared" si="1335"/>
        <v>202008.75507765831</v>
      </c>
      <c r="L714" s="43"/>
      <c r="M714" s="43"/>
    </row>
    <row r="715" spans="2:13">
      <c r="B715" s="200"/>
      <c r="C715" s="200"/>
      <c r="D715" s="203"/>
      <c r="E715" s="15" t="s">
        <v>89</v>
      </c>
      <c r="F715" s="17" t="s">
        <v>90</v>
      </c>
      <c r="G715" s="169">
        <v>89738</v>
      </c>
      <c r="H715" s="28">
        <f t="shared" ref="H715" si="1346">IFERROR(G715/G718,"-")</f>
        <v>1.1915784586276817E-4</v>
      </c>
      <c r="I715" s="80">
        <v>9</v>
      </c>
      <c r="J715" s="28">
        <f t="shared" ref="J715" si="1347">IFERROR(I715/D708,"-")</f>
        <v>1.9951230325870096E-3</v>
      </c>
      <c r="K715" s="65">
        <f t="shared" si="1335"/>
        <v>9970.8888888888887</v>
      </c>
      <c r="L715" s="43"/>
      <c r="M715" s="43"/>
    </row>
    <row r="716" spans="2:13">
      <c r="B716" s="200"/>
      <c r="C716" s="200"/>
      <c r="D716" s="203"/>
      <c r="E716" s="15" t="s">
        <v>91</v>
      </c>
      <c r="F716" s="17" t="s">
        <v>92</v>
      </c>
      <c r="G716" s="169">
        <v>12703157</v>
      </c>
      <c r="H716" s="28">
        <f t="shared" ref="H716" si="1348">IFERROR(G716/G718,"-")</f>
        <v>1.686777980093767E-2</v>
      </c>
      <c r="I716" s="80">
        <v>345</v>
      </c>
      <c r="J716" s="28">
        <f t="shared" ref="J716" si="1349">IFERROR(I716/D708,"-")</f>
        <v>7.6479716249168703E-2</v>
      </c>
      <c r="K716" s="65">
        <f t="shared" si="1335"/>
        <v>36820.744927536231</v>
      </c>
      <c r="L716" s="43"/>
      <c r="M716" s="43"/>
    </row>
    <row r="717" spans="2:13">
      <c r="B717" s="200"/>
      <c r="C717" s="200"/>
      <c r="D717" s="203"/>
      <c r="E717" s="18" t="s">
        <v>93</v>
      </c>
      <c r="F717" s="19" t="s">
        <v>94</v>
      </c>
      <c r="G717" s="170">
        <v>154175894</v>
      </c>
      <c r="H717" s="29">
        <f t="shared" ref="H717" si="1350">IFERROR(G717/G718,"-")</f>
        <v>0.20472115952000805</v>
      </c>
      <c r="I717" s="81">
        <v>245</v>
      </c>
      <c r="J717" s="29">
        <f t="shared" ref="J717" si="1351">IFERROR(I717/D708,"-")</f>
        <v>5.4311682553757484E-2</v>
      </c>
      <c r="K717" s="66">
        <f t="shared" si="1335"/>
        <v>629289.36326530611</v>
      </c>
      <c r="L717" s="43"/>
      <c r="M717" s="43"/>
    </row>
    <row r="718" spans="2:13">
      <c r="B718" s="201"/>
      <c r="C718" s="201"/>
      <c r="D718" s="204"/>
      <c r="E718" s="20" t="s">
        <v>131</v>
      </c>
      <c r="F718" s="21"/>
      <c r="G718" s="77">
        <f>SUM(G708:G717)</f>
        <v>753101899</v>
      </c>
      <c r="H718" s="30" t="s">
        <v>160</v>
      </c>
      <c r="I718" s="82">
        <v>3740</v>
      </c>
      <c r="J718" s="30">
        <f t="shared" ref="J718" si="1352">IFERROR(I718/D708,"-")</f>
        <v>0.82908446020837956</v>
      </c>
      <c r="K718" s="67">
        <f t="shared" si="1335"/>
        <v>201364.14411764705</v>
      </c>
      <c r="L718" s="43"/>
      <c r="M718" s="43"/>
    </row>
    <row r="719" spans="2:13">
      <c r="B719" s="199">
        <v>66</v>
      </c>
      <c r="C719" s="199" t="s">
        <v>5</v>
      </c>
      <c r="D719" s="202">
        <f>VLOOKUP(C719,市区町村別_生活習慣病の状況!$C$5:$D$78,2,FALSE)</f>
        <v>4569</v>
      </c>
      <c r="E719" s="13" t="s">
        <v>75</v>
      </c>
      <c r="F719" s="14" t="s">
        <v>76</v>
      </c>
      <c r="G719" s="167">
        <v>107881147</v>
      </c>
      <c r="H719" s="27">
        <f t="shared" ref="H719" si="1353">IFERROR(G719/G729,"-")</f>
        <v>0.16414521272899055</v>
      </c>
      <c r="I719" s="168">
        <v>1894</v>
      </c>
      <c r="J719" s="27">
        <f t="shared" ref="J719" si="1354">IFERROR(I719/D719,"-")</f>
        <v>0.41453272050776974</v>
      </c>
      <c r="K719" s="64">
        <f t="shared" si="1335"/>
        <v>56959.422914466741</v>
      </c>
      <c r="L719" s="43"/>
      <c r="M719" s="43"/>
    </row>
    <row r="720" spans="2:13">
      <c r="B720" s="200"/>
      <c r="C720" s="200"/>
      <c r="D720" s="203"/>
      <c r="E720" s="15" t="s">
        <v>77</v>
      </c>
      <c r="F720" s="16" t="s">
        <v>78</v>
      </c>
      <c r="G720" s="169">
        <v>69539281</v>
      </c>
      <c r="H720" s="28">
        <f t="shared" ref="H720" si="1355">IFERROR(G720/G729,"-")</f>
        <v>0.10580662507014364</v>
      </c>
      <c r="I720" s="80">
        <v>1717</v>
      </c>
      <c r="J720" s="28">
        <f t="shared" ref="J720" si="1356">IFERROR(I720/D719,"-")</f>
        <v>0.37579339023856423</v>
      </c>
      <c r="K720" s="65">
        <f t="shared" si="1335"/>
        <v>40500.454863133375</v>
      </c>
      <c r="L720" s="43"/>
      <c r="M720" s="43"/>
    </row>
    <row r="721" spans="2:13">
      <c r="B721" s="200"/>
      <c r="C721" s="200"/>
      <c r="D721" s="203"/>
      <c r="E721" s="15" t="s">
        <v>79</v>
      </c>
      <c r="F721" s="17" t="s">
        <v>80</v>
      </c>
      <c r="G721" s="169">
        <v>136607629</v>
      </c>
      <c r="H721" s="28">
        <f t="shared" ref="H721" si="1357">IFERROR(G721/G729,"-")</f>
        <v>0.20785363287440781</v>
      </c>
      <c r="I721" s="80">
        <v>2708</v>
      </c>
      <c r="J721" s="28">
        <f t="shared" ref="J721" si="1358">IFERROR(I721/D719,"-")</f>
        <v>0.59268986649157362</v>
      </c>
      <c r="K721" s="65">
        <f t="shared" si="1335"/>
        <v>50445.948670605612</v>
      </c>
      <c r="L721" s="43"/>
      <c r="M721" s="43"/>
    </row>
    <row r="722" spans="2:13">
      <c r="B722" s="200"/>
      <c r="C722" s="200"/>
      <c r="D722" s="203"/>
      <c r="E722" s="15" t="s">
        <v>81</v>
      </c>
      <c r="F722" s="17" t="s">
        <v>82</v>
      </c>
      <c r="G722" s="169">
        <v>89818208</v>
      </c>
      <c r="H722" s="28">
        <f t="shared" ref="H722" si="1359">IFERROR(G722/G729,"-")</f>
        <v>0.13666177334114479</v>
      </c>
      <c r="I722" s="80">
        <v>1016</v>
      </c>
      <c r="J722" s="28">
        <f t="shared" ref="J722" si="1360">IFERROR(I722/D719,"-")</f>
        <v>0.22236813307069381</v>
      </c>
      <c r="K722" s="65">
        <f t="shared" si="1335"/>
        <v>88403.748031496056</v>
      </c>
      <c r="L722" s="43"/>
      <c r="M722" s="43"/>
    </row>
    <row r="723" spans="2:13">
      <c r="B723" s="200"/>
      <c r="C723" s="200"/>
      <c r="D723" s="203"/>
      <c r="E723" s="15" t="s">
        <v>83</v>
      </c>
      <c r="F723" s="17" t="s">
        <v>84</v>
      </c>
      <c r="G723" s="169">
        <v>8157527</v>
      </c>
      <c r="H723" s="28">
        <f t="shared" ref="H723" si="1361">IFERROR(G723/G729,"-")</f>
        <v>1.241198339092079E-2</v>
      </c>
      <c r="I723" s="80">
        <v>14</v>
      </c>
      <c r="J723" s="28">
        <f t="shared" ref="J723" si="1362">IFERROR(I723/D719,"-")</f>
        <v>3.064127817903261E-3</v>
      </c>
      <c r="K723" s="65">
        <f t="shared" si="1335"/>
        <v>582680.5</v>
      </c>
      <c r="L723" s="43"/>
      <c r="M723" s="43"/>
    </row>
    <row r="724" spans="2:13">
      <c r="B724" s="200"/>
      <c r="C724" s="200"/>
      <c r="D724" s="203"/>
      <c r="E724" s="15" t="s">
        <v>85</v>
      </c>
      <c r="F724" s="17" t="s">
        <v>86</v>
      </c>
      <c r="G724" s="169">
        <v>41548805</v>
      </c>
      <c r="H724" s="28">
        <f t="shared" ref="H724" si="1363">IFERROR(G724/G729,"-")</f>
        <v>6.3218065667769982E-2</v>
      </c>
      <c r="I724" s="80">
        <v>102</v>
      </c>
      <c r="J724" s="28">
        <f t="shared" ref="J724" si="1364">IFERROR(I724/D719,"-")</f>
        <v>2.2324359816152332E-2</v>
      </c>
      <c r="K724" s="65">
        <f t="shared" si="1335"/>
        <v>407341.22549019608</v>
      </c>
      <c r="L724" s="43"/>
      <c r="M724" s="43"/>
    </row>
    <row r="725" spans="2:13">
      <c r="B725" s="200"/>
      <c r="C725" s="200"/>
      <c r="D725" s="203"/>
      <c r="E725" s="15" t="s">
        <v>87</v>
      </c>
      <c r="F725" s="17" t="s">
        <v>88</v>
      </c>
      <c r="G725" s="169">
        <v>115487481</v>
      </c>
      <c r="H725" s="28">
        <f t="shared" ref="H725" si="1365">IFERROR(G725/G729,"-")</f>
        <v>0.17571853529032516</v>
      </c>
      <c r="I725" s="80">
        <v>764</v>
      </c>
      <c r="J725" s="28">
        <f t="shared" ref="J725" si="1366">IFERROR(I725/D719,"-")</f>
        <v>0.16721383234843509</v>
      </c>
      <c r="K725" s="65">
        <f t="shared" si="1335"/>
        <v>151161.62434554973</v>
      </c>
      <c r="L725" s="43"/>
      <c r="M725" s="43"/>
    </row>
    <row r="726" spans="2:13">
      <c r="B726" s="200"/>
      <c r="C726" s="200"/>
      <c r="D726" s="203"/>
      <c r="E726" s="15" t="s">
        <v>89</v>
      </c>
      <c r="F726" s="17" t="s">
        <v>90</v>
      </c>
      <c r="G726" s="169">
        <v>268396</v>
      </c>
      <c r="H726" s="28">
        <f t="shared" ref="H726" si="1367">IFERROR(G726/G729,"-")</f>
        <v>4.0837458388915857E-4</v>
      </c>
      <c r="I726" s="80">
        <v>20</v>
      </c>
      <c r="J726" s="28">
        <f t="shared" ref="J726" si="1368">IFERROR(I726/D719,"-")</f>
        <v>4.3773254541475161E-3</v>
      </c>
      <c r="K726" s="65">
        <f t="shared" si="1335"/>
        <v>13419.8</v>
      </c>
      <c r="L726" s="43"/>
      <c r="M726" s="43"/>
    </row>
    <row r="727" spans="2:13">
      <c r="B727" s="200"/>
      <c r="C727" s="200"/>
      <c r="D727" s="203"/>
      <c r="E727" s="15" t="s">
        <v>91</v>
      </c>
      <c r="F727" s="17" t="s">
        <v>92</v>
      </c>
      <c r="G727" s="169">
        <v>11954988</v>
      </c>
      <c r="H727" s="28">
        <f t="shared" ref="H727" si="1369">IFERROR(G727/G729,"-")</f>
        <v>1.8189962778505955E-2</v>
      </c>
      <c r="I727" s="80">
        <v>547</v>
      </c>
      <c r="J727" s="28">
        <f t="shared" ref="J727" si="1370">IFERROR(I727/D719,"-")</f>
        <v>0.11971985117093456</v>
      </c>
      <c r="K727" s="65">
        <f t="shared" si="1335"/>
        <v>21855.553930530165</v>
      </c>
      <c r="L727" s="43"/>
      <c r="M727" s="43"/>
    </row>
    <row r="728" spans="2:13">
      <c r="B728" s="200"/>
      <c r="C728" s="200"/>
      <c r="D728" s="203"/>
      <c r="E728" s="18" t="s">
        <v>93</v>
      </c>
      <c r="F728" s="19" t="s">
        <v>94</v>
      </c>
      <c r="G728" s="170">
        <v>75966470</v>
      </c>
      <c r="H728" s="29">
        <f t="shared" ref="H728" si="1371">IFERROR(G728/G729,"-")</f>
        <v>0.11558583427390218</v>
      </c>
      <c r="I728" s="81">
        <v>368</v>
      </c>
      <c r="J728" s="29">
        <f t="shared" ref="J728" si="1372">IFERROR(I728/D719,"-")</f>
        <v>8.0542788356314288E-2</v>
      </c>
      <c r="K728" s="66">
        <f t="shared" si="1335"/>
        <v>206430.625</v>
      </c>
      <c r="L728" s="43"/>
      <c r="M728" s="43"/>
    </row>
    <row r="729" spans="2:13">
      <c r="B729" s="201"/>
      <c r="C729" s="201"/>
      <c r="D729" s="204"/>
      <c r="E729" s="20" t="s">
        <v>131</v>
      </c>
      <c r="F729" s="21"/>
      <c r="G729" s="77">
        <f>SUM(G719:G728)</f>
        <v>657229932</v>
      </c>
      <c r="H729" s="30" t="s">
        <v>160</v>
      </c>
      <c r="I729" s="82">
        <v>3638</v>
      </c>
      <c r="J729" s="30">
        <f t="shared" ref="J729" si="1373">IFERROR(I729/D719,"-")</f>
        <v>0.79623550010943311</v>
      </c>
      <c r="K729" s="67">
        <f t="shared" si="1335"/>
        <v>180656.93567894449</v>
      </c>
      <c r="L729" s="43"/>
      <c r="M729" s="43"/>
    </row>
    <row r="730" spans="2:13">
      <c r="B730" s="199">
        <v>67</v>
      </c>
      <c r="C730" s="199" t="s">
        <v>6</v>
      </c>
      <c r="D730" s="202">
        <f>VLOOKUP(C730,市区町村別_生活習慣病の状況!$C$5:$D$78,2,FALSE)</f>
        <v>2082</v>
      </c>
      <c r="E730" s="13" t="s">
        <v>75</v>
      </c>
      <c r="F730" s="14" t="s">
        <v>76</v>
      </c>
      <c r="G730" s="167">
        <v>56651558</v>
      </c>
      <c r="H730" s="27">
        <f t="shared" ref="H730" si="1374">IFERROR(G730/G740,"-")</f>
        <v>0.1531923217458008</v>
      </c>
      <c r="I730" s="168">
        <v>988</v>
      </c>
      <c r="J730" s="27">
        <f t="shared" ref="J730" si="1375">IFERROR(I730/D730,"-")</f>
        <v>0.4745437079731028</v>
      </c>
      <c r="K730" s="64">
        <f t="shared" si="1335"/>
        <v>57339.633603238864</v>
      </c>
      <c r="L730" s="43"/>
      <c r="M730" s="43"/>
    </row>
    <row r="731" spans="2:13">
      <c r="B731" s="200"/>
      <c r="C731" s="200"/>
      <c r="D731" s="203"/>
      <c r="E731" s="15" t="s">
        <v>77</v>
      </c>
      <c r="F731" s="16" t="s">
        <v>78</v>
      </c>
      <c r="G731" s="169">
        <v>29834373</v>
      </c>
      <c r="H731" s="28">
        <f t="shared" ref="H731" si="1376">IFERROR(G731/G740,"-")</f>
        <v>8.0675572377025051E-2</v>
      </c>
      <c r="I731" s="80">
        <v>766</v>
      </c>
      <c r="J731" s="28">
        <f t="shared" ref="J731" si="1377">IFERROR(I731/D730,"-")</f>
        <v>0.36791546589817481</v>
      </c>
      <c r="K731" s="65">
        <f t="shared" si="1335"/>
        <v>38948.267624020889</v>
      </c>
      <c r="L731" s="43"/>
      <c r="M731" s="43"/>
    </row>
    <row r="732" spans="2:13">
      <c r="B732" s="200"/>
      <c r="C732" s="200"/>
      <c r="D732" s="203"/>
      <c r="E732" s="15" t="s">
        <v>79</v>
      </c>
      <c r="F732" s="17" t="s">
        <v>80</v>
      </c>
      <c r="G732" s="169">
        <v>54507467</v>
      </c>
      <c r="H732" s="28">
        <f t="shared" ref="H732" si="1378">IFERROR(G732/G740,"-")</f>
        <v>0.14739445333899942</v>
      </c>
      <c r="I732" s="80">
        <v>1258</v>
      </c>
      <c r="J732" s="28">
        <f t="shared" ref="J732" si="1379">IFERROR(I732/D730,"-")</f>
        <v>0.60422670509125842</v>
      </c>
      <c r="K732" s="65">
        <f t="shared" si="1335"/>
        <v>43328.670111287756</v>
      </c>
      <c r="L732" s="43"/>
      <c r="M732" s="43"/>
    </row>
    <row r="733" spans="2:13">
      <c r="B733" s="200"/>
      <c r="C733" s="200"/>
      <c r="D733" s="203"/>
      <c r="E733" s="15" t="s">
        <v>81</v>
      </c>
      <c r="F733" s="17" t="s">
        <v>82</v>
      </c>
      <c r="G733" s="169">
        <v>33854471</v>
      </c>
      <c r="H733" s="28">
        <f t="shared" ref="H733" si="1380">IFERROR(G733/G740,"-")</f>
        <v>9.1546379253433466E-2</v>
      </c>
      <c r="I733" s="80">
        <v>435</v>
      </c>
      <c r="J733" s="28">
        <f t="shared" ref="J733" si="1381">IFERROR(I733/D730,"-")</f>
        <v>0.20893371757925072</v>
      </c>
      <c r="K733" s="65">
        <f t="shared" si="1335"/>
        <v>77826.370114942532</v>
      </c>
      <c r="L733" s="43"/>
      <c r="M733" s="43"/>
    </row>
    <row r="734" spans="2:13">
      <c r="B734" s="200"/>
      <c r="C734" s="200"/>
      <c r="D734" s="203"/>
      <c r="E734" s="15" t="s">
        <v>83</v>
      </c>
      <c r="F734" s="17" t="s">
        <v>84</v>
      </c>
      <c r="G734" s="169">
        <v>792994</v>
      </c>
      <c r="H734" s="28">
        <f t="shared" ref="H734" si="1382">IFERROR(G734/G740,"-")</f>
        <v>2.1443468861084025E-3</v>
      </c>
      <c r="I734" s="80">
        <v>5</v>
      </c>
      <c r="J734" s="28">
        <f t="shared" ref="J734" si="1383">IFERROR(I734/D730,"-")</f>
        <v>2.4015369836695487E-3</v>
      </c>
      <c r="K734" s="65">
        <f t="shared" si="1335"/>
        <v>158598.79999999999</v>
      </c>
      <c r="L734" s="43"/>
      <c r="M734" s="43"/>
    </row>
    <row r="735" spans="2:13">
      <c r="B735" s="200"/>
      <c r="C735" s="200"/>
      <c r="D735" s="203"/>
      <c r="E735" s="15" t="s">
        <v>85</v>
      </c>
      <c r="F735" s="17" t="s">
        <v>86</v>
      </c>
      <c r="G735" s="169">
        <v>22171848</v>
      </c>
      <c r="H735" s="28">
        <f t="shared" ref="H735" si="1384">IFERROR(G735/G740,"-")</f>
        <v>5.9955224400271394E-2</v>
      </c>
      <c r="I735" s="80">
        <v>116</v>
      </c>
      <c r="J735" s="28">
        <f t="shared" ref="J735" si="1385">IFERROR(I735/D730,"-")</f>
        <v>5.5715658021133527E-2</v>
      </c>
      <c r="K735" s="65">
        <f t="shared" si="1335"/>
        <v>191136.62068965516</v>
      </c>
      <c r="L735" s="43"/>
      <c r="M735" s="43"/>
    </row>
    <row r="736" spans="2:13">
      <c r="B736" s="200"/>
      <c r="C736" s="200"/>
      <c r="D736" s="203"/>
      <c r="E736" s="15" t="s">
        <v>87</v>
      </c>
      <c r="F736" s="17" t="s">
        <v>88</v>
      </c>
      <c r="G736" s="169">
        <v>76720574</v>
      </c>
      <c r="H736" s="28">
        <f t="shared" ref="H736" si="1386">IFERROR(G736/G740,"-")</f>
        <v>0.20746124681567485</v>
      </c>
      <c r="I736" s="80">
        <v>408</v>
      </c>
      <c r="J736" s="28">
        <f t="shared" ref="J736" si="1387">IFERROR(I736/D730,"-")</f>
        <v>0.19596541786743515</v>
      </c>
      <c r="K736" s="65">
        <f t="shared" si="1335"/>
        <v>188040.62254901961</v>
      </c>
      <c r="L736" s="43"/>
      <c r="M736" s="43"/>
    </row>
    <row r="737" spans="2:13">
      <c r="B737" s="200"/>
      <c r="C737" s="200"/>
      <c r="D737" s="203"/>
      <c r="E737" s="15" t="s">
        <v>89</v>
      </c>
      <c r="F737" s="17" t="s">
        <v>90</v>
      </c>
      <c r="G737" s="169">
        <v>83212</v>
      </c>
      <c r="H737" s="28">
        <f t="shared" ref="H737" si="1388">IFERROR(G737/G740,"-")</f>
        <v>2.25014808544393E-4</v>
      </c>
      <c r="I737" s="80">
        <v>10</v>
      </c>
      <c r="J737" s="28">
        <f t="shared" ref="J737" si="1389">IFERROR(I737/D730,"-")</f>
        <v>4.8030739673390974E-3</v>
      </c>
      <c r="K737" s="65">
        <f t="shared" si="1335"/>
        <v>8321.2000000000007</v>
      </c>
      <c r="L737" s="43"/>
      <c r="M737" s="43"/>
    </row>
    <row r="738" spans="2:13">
      <c r="B738" s="200"/>
      <c r="C738" s="200"/>
      <c r="D738" s="203"/>
      <c r="E738" s="15" t="s">
        <v>91</v>
      </c>
      <c r="F738" s="17" t="s">
        <v>92</v>
      </c>
      <c r="G738" s="169">
        <v>12886845</v>
      </c>
      <c r="H738" s="28">
        <f t="shared" ref="H738" si="1390">IFERROR(G738/G740,"-")</f>
        <v>3.4847509498825514E-2</v>
      </c>
      <c r="I738" s="80">
        <v>209</v>
      </c>
      <c r="J738" s="28">
        <f t="shared" ref="J738" si="1391">IFERROR(I738/D730,"-")</f>
        <v>0.10038424591738712</v>
      </c>
      <c r="K738" s="65">
        <f t="shared" si="1335"/>
        <v>61659.545454545456</v>
      </c>
      <c r="L738" s="43"/>
      <c r="M738" s="43"/>
    </row>
    <row r="739" spans="2:13">
      <c r="B739" s="200"/>
      <c r="C739" s="200"/>
      <c r="D739" s="203"/>
      <c r="E739" s="18" t="s">
        <v>93</v>
      </c>
      <c r="F739" s="19" t="s">
        <v>94</v>
      </c>
      <c r="G739" s="170">
        <v>82303430</v>
      </c>
      <c r="H739" s="29">
        <f t="shared" ref="H739" si="1392">IFERROR(G739/G740,"-")</f>
        <v>0.2225579308753167</v>
      </c>
      <c r="I739" s="81">
        <v>171</v>
      </c>
      <c r="J739" s="29">
        <f t="shared" ref="J739" si="1393">IFERROR(I739/D730,"-")</f>
        <v>8.2132564841498557E-2</v>
      </c>
      <c r="K739" s="66">
        <f t="shared" si="1335"/>
        <v>481306.60818713449</v>
      </c>
      <c r="L739" s="43"/>
      <c r="M739" s="43"/>
    </row>
    <row r="740" spans="2:13">
      <c r="B740" s="201"/>
      <c r="C740" s="201"/>
      <c r="D740" s="204"/>
      <c r="E740" s="20" t="s">
        <v>131</v>
      </c>
      <c r="F740" s="21"/>
      <c r="G740" s="77">
        <f>SUM(G730:G739)</f>
        <v>369806772</v>
      </c>
      <c r="H740" s="30" t="s">
        <v>160</v>
      </c>
      <c r="I740" s="82">
        <v>1677</v>
      </c>
      <c r="J740" s="30">
        <f t="shared" ref="J740" si="1394">IFERROR(I740/D730,"-")</f>
        <v>0.8054755043227666</v>
      </c>
      <c r="K740" s="67">
        <f t="shared" si="1335"/>
        <v>220516.85867620751</v>
      </c>
      <c r="L740" s="43"/>
      <c r="M740" s="43"/>
    </row>
    <row r="741" spans="2:13">
      <c r="B741" s="199">
        <v>68</v>
      </c>
      <c r="C741" s="199" t="s">
        <v>52</v>
      </c>
      <c r="D741" s="202">
        <f>VLOOKUP(C741,市区町村別_生活習慣病の状況!$C$5:$D$78,2,FALSE)</f>
        <v>2824</v>
      </c>
      <c r="E741" s="13" t="s">
        <v>75</v>
      </c>
      <c r="F741" s="14" t="s">
        <v>76</v>
      </c>
      <c r="G741" s="167">
        <v>68972120</v>
      </c>
      <c r="H741" s="27">
        <f t="shared" ref="H741" si="1395">IFERROR(G741/G751,"-")</f>
        <v>0.13586644237698248</v>
      </c>
      <c r="I741" s="168">
        <v>1303</v>
      </c>
      <c r="J741" s="27">
        <f t="shared" ref="J741" si="1396">IFERROR(I741/D741,"-")</f>
        <v>0.46140226628895187</v>
      </c>
      <c r="K741" s="64">
        <f t="shared" si="1335"/>
        <v>52933.323100537222</v>
      </c>
      <c r="L741" s="43"/>
      <c r="M741" s="43"/>
    </row>
    <row r="742" spans="2:13">
      <c r="B742" s="200"/>
      <c r="C742" s="200"/>
      <c r="D742" s="203"/>
      <c r="E742" s="15" t="s">
        <v>77</v>
      </c>
      <c r="F742" s="16" t="s">
        <v>78</v>
      </c>
      <c r="G742" s="169">
        <v>38978906</v>
      </c>
      <c r="H742" s="28">
        <f t="shared" ref="H742" si="1397">IFERROR(G742/G751,"-")</f>
        <v>7.6783565387968586E-2</v>
      </c>
      <c r="I742" s="80">
        <v>1031</v>
      </c>
      <c r="J742" s="28">
        <f t="shared" ref="J742" si="1398">IFERROR(I742/D741,"-")</f>
        <v>0.36508498583569404</v>
      </c>
      <c r="K742" s="65">
        <f t="shared" si="1335"/>
        <v>37806.892337536374</v>
      </c>
      <c r="L742" s="43"/>
      <c r="M742" s="43"/>
    </row>
    <row r="743" spans="2:13">
      <c r="B743" s="200"/>
      <c r="C743" s="200"/>
      <c r="D743" s="203"/>
      <c r="E743" s="15" t="s">
        <v>79</v>
      </c>
      <c r="F743" s="17" t="s">
        <v>80</v>
      </c>
      <c r="G743" s="169">
        <v>102828983</v>
      </c>
      <c r="H743" s="28">
        <f t="shared" ref="H743" si="1399">IFERROR(G743/G751,"-")</f>
        <v>0.20256022423920286</v>
      </c>
      <c r="I743" s="80">
        <v>1917</v>
      </c>
      <c r="J743" s="28">
        <f t="shared" ref="J743" si="1400">IFERROR(I743/D741,"-")</f>
        <v>0.67882436260623225</v>
      </c>
      <c r="K743" s="65">
        <f t="shared" si="1335"/>
        <v>53640.575378195099</v>
      </c>
      <c r="L743" s="43"/>
      <c r="M743" s="43"/>
    </row>
    <row r="744" spans="2:13">
      <c r="B744" s="200"/>
      <c r="C744" s="200"/>
      <c r="D744" s="203"/>
      <c r="E744" s="15" t="s">
        <v>81</v>
      </c>
      <c r="F744" s="17" t="s">
        <v>82</v>
      </c>
      <c r="G744" s="169">
        <v>36781095</v>
      </c>
      <c r="H744" s="28">
        <f t="shared" ref="H744" si="1401">IFERROR(G744/G751,"-")</f>
        <v>7.2454152842914177E-2</v>
      </c>
      <c r="I744" s="80">
        <v>717</v>
      </c>
      <c r="J744" s="28">
        <f t="shared" ref="J744" si="1402">IFERROR(I744/D741,"-")</f>
        <v>0.25389518413597734</v>
      </c>
      <c r="K744" s="65">
        <f t="shared" si="1335"/>
        <v>51298.598326359832</v>
      </c>
      <c r="L744" s="43"/>
      <c r="M744" s="43"/>
    </row>
    <row r="745" spans="2:13">
      <c r="B745" s="200"/>
      <c r="C745" s="200"/>
      <c r="D745" s="203"/>
      <c r="E745" s="15" t="s">
        <v>83</v>
      </c>
      <c r="F745" s="17" t="s">
        <v>84</v>
      </c>
      <c r="G745" s="169">
        <v>2186452</v>
      </c>
      <c r="H745" s="28">
        <f t="shared" ref="H745" si="1403">IFERROR(G745/G751,"-")</f>
        <v>4.3070367369893526E-3</v>
      </c>
      <c r="I745" s="80">
        <v>6</v>
      </c>
      <c r="J745" s="28">
        <f t="shared" ref="J745" si="1404">IFERROR(I745/D741,"-")</f>
        <v>2.124645892351275E-3</v>
      </c>
      <c r="K745" s="65">
        <f t="shared" si="1335"/>
        <v>364408.66666666669</v>
      </c>
      <c r="L745" s="43"/>
      <c r="M745" s="43"/>
    </row>
    <row r="746" spans="2:13">
      <c r="B746" s="200"/>
      <c r="C746" s="200"/>
      <c r="D746" s="203"/>
      <c r="E746" s="15" t="s">
        <v>85</v>
      </c>
      <c r="F746" s="17" t="s">
        <v>86</v>
      </c>
      <c r="G746" s="169">
        <v>7640163</v>
      </c>
      <c r="H746" s="28">
        <f t="shared" ref="H746" si="1405">IFERROR(G746/G751,"-")</f>
        <v>1.5050164704089906E-2</v>
      </c>
      <c r="I746" s="80">
        <v>195</v>
      </c>
      <c r="J746" s="28">
        <f t="shared" ref="J746" si="1406">IFERROR(I746/D741,"-")</f>
        <v>6.9050991501416428E-2</v>
      </c>
      <c r="K746" s="65">
        <f t="shared" si="1335"/>
        <v>39180.323076923079</v>
      </c>
      <c r="L746" s="43"/>
      <c r="M746" s="43"/>
    </row>
    <row r="747" spans="2:13">
      <c r="B747" s="200"/>
      <c r="C747" s="200"/>
      <c r="D747" s="203"/>
      <c r="E747" s="15" t="s">
        <v>87</v>
      </c>
      <c r="F747" s="17" t="s">
        <v>88</v>
      </c>
      <c r="G747" s="169">
        <v>97732754</v>
      </c>
      <c r="H747" s="28">
        <f t="shared" ref="H747" si="1407">IFERROR(G747/G751,"-")</f>
        <v>0.19252129106202337</v>
      </c>
      <c r="I747" s="80">
        <v>603</v>
      </c>
      <c r="J747" s="28">
        <f t="shared" ref="J747" si="1408">IFERROR(I747/D741,"-")</f>
        <v>0.21352691218130312</v>
      </c>
      <c r="K747" s="65">
        <f t="shared" si="1335"/>
        <v>162077.53565505805</v>
      </c>
      <c r="L747" s="43"/>
      <c r="M747" s="43"/>
    </row>
    <row r="748" spans="2:13">
      <c r="B748" s="200"/>
      <c r="C748" s="200"/>
      <c r="D748" s="203"/>
      <c r="E748" s="15" t="s">
        <v>89</v>
      </c>
      <c r="F748" s="17" t="s">
        <v>90</v>
      </c>
      <c r="G748" s="169">
        <v>182529</v>
      </c>
      <c r="H748" s="28">
        <f t="shared" ref="H748" si="1409">IFERROR(G748/G751,"-")</f>
        <v>3.595592807735681E-4</v>
      </c>
      <c r="I748" s="80">
        <v>20</v>
      </c>
      <c r="J748" s="28">
        <f t="shared" ref="J748" si="1410">IFERROR(I748/D741,"-")</f>
        <v>7.0821529745042494E-3</v>
      </c>
      <c r="K748" s="65">
        <f t="shared" si="1335"/>
        <v>9126.4500000000007</v>
      </c>
      <c r="L748" s="43"/>
      <c r="M748" s="43"/>
    </row>
    <row r="749" spans="2:13">
      <c r="B749" s="200"/>
      <c r="C749" s="200"/>
      <c r="D749" s="203"/>
      <c r="E749" s="15" t="s">
        <v>91</v>
      </c>
      <c r="F749" s="17" t="s">
        <v>92</v>
      </c>
      <c r="G749" s="169">
        <v>12006406</v>
      </c>
      <c r="H749" s="28">
        <f t="shared" ref="H749" si="1411">IFERROR(G749/G751,"-")</f>
        <v>2.3651116841901576E-2</v>
      </c>
      <c r="I749" s="80">
        <v>395</v>
      </c>
      <c r="J749" s="28">
        <f t="shared" ref="J749" si="1412">IFERROR(I749/D741,"-")</f>
        <v>0.13987252124645894</v>
      </c>
      <c r="K749" s="65">
        <f t="shared" si="1335"/>
        <v>30395.964556962026</v>
      </c>
      <c r="L749" s="43"/>
      <c r="M749" s="43"/>
    </row>
    <row r="750" spans="2:13">
      <c r="B750" s="200"/>
      <c r="C750" s="200"/>
      <c r="D750" s="203"/>
      <c r="E750" s="18" t="s">
        <v>93</v>
      </c>
      <c r="F750" s="19" t="s">
        <v>94</v>
      </c>
      <c r="G750" s="170">
        <v>140337063</v>
      </c>
      <c r="H750" s="29">
        <f t="shared" ref="H750" si="1413">IFERROR(G750/G751,"-")</f>
        <v>0.27644644652715411</v>
      </c>
      <c r="I750" s="81">
        <v>221</v>
      </c>
      <c r="J750" s="29">
        <f t="shared" ref="J750" si="1414">IFERROR(I750/D741,"-")</f>
        <v>7.8257790368271948E-2</v>
      </c>
      <c r="K750" s="66">
        <f t="shared" si="1335"/>
        <v>635009.33484162891</v>
      </c>
      <c r="L750" s="43"/>
      <c r="M750" s="43"/>
    </row>
    <row r="751" spans="2:13">
      <c r="B751" s="201"/>
      <c r="C751" s="201"/>
      <c r="D751" s="204"/>
      <c r="E751" s="20" t="s">
        <v>131</v>
      </c>
      <c r="F751" s="21"/>
      <c r="G751" s="77">
        <f>SUM(G741:G750)</f>
        <v>507646471</v>
      </c>
      <c r="H751" s="30" t="s">
        <v>160</v>
      </c>
      <c r="I751" s="82">
        <v>2350</v>
      </c>
      <c r="J751" s="30">
        <f t="shared" ref="J751" si="1415">IFERROR(I751/D741,"-")</f>
        <v>0.8321529745042493</v>
      </c>
      <c r="K751" s="67">
        <f t="shared" si="1335"/>
        <v>216019.77489361702</v>
      </c>
      <c r="L751" s="43"/>
      <c r="M751" s="43"/>
    </row>
    <row r="752" spans="2:13">
      <c r="B752" s="199">
        <v>69</v>
      </c>
      <c r="C752" s="199" t="s">
        <v>53</v>
      </c>
      <c r="D752" s="202">
        <f>VLOOKUP(C752,市区町村別_生活習慣病の状況!$C$5:$D$78,2,FALSE)</f>
        <v>6225</v>
      </c>
      <c r="E752" s="13" t="s">
        <v>75</v>
      </c>
      <c r="F752" s="14" t="s">
        <v>76</v>
      </c>
      <c r="G752" s="167">
        <v>172678849</v>
      </c>
      <c r="H752" s="27">
        <f t="shared" ref="H752" si="1416">IFERROR(G752/G762,"-")</f>
        <v>0.16748987840754176</v>
      </c>
      <c r="I752" s="168">
        <v>3251</v>
      </c>
      <c r="J752" s="27">
        <f t="shared" ref="J752" si="1417">IFERROR(I752/D752,"-")</f>
        <v>0.5222489959839357</v>
      </c>
      <c r="K752" s="64">
        <f t="shared" si="1335"/>
        <v>53115.610273761922</v>
      </c>
      <c r="L752" s="43"/>
      <c r="M752" s="43"/>
    </row>
    <row r="753" spans="2:13">
      <c r="B753" s="200"/>
      <c r="C753" s="200"/>
      <c r="D753" s="203"/>
      <c r="E753" s="15" t="s">
        <v>77</v>
      </c>
      <c r="F753" s="16" t="s">
        <v>78</v>
      </c>
      <c r="G753" s="169">
        <v>88632538</v>
      </c>
      <c r="H753" s="28">
        <f t="shared" ref="H753" si="1418">IFERROR(G753/G762,"-")</f>
        <v>8.5969145025815083E-2</v>
      </c>
      <c r="I753" s="80">
        <v>2458</v>
      </c>
      <c r="J753" s="28">
        <f t="shared" ref="J753" si="1419">IFERROR(I753/D752,"-")</f>
        <v>0.39485943775100402</v>
      </c>
      <c r="K753" s="65">
        <f t="shared" si="1335"/>
        <v>36058.803091944668</v>
      </c>
      <c r="L753" s="43"/>
      <c r="M753" s="43"/>
    </row>
    <row r="754" spans="2:13">
      <c r="B754" s="200"/>
      <c r="C754" s="200"/>
      <c r="D754" s="203"/>
      <c r="E754" s="15" t="s">
        <v>79</v>
      </c>
      <c r="F754" s="17" t="s">
        <v>80</v>
      </c>
      <c r="G754" s="169">
        <v>186034239</v>
      </c>
      <c r="H754" s="28">
        <f t="shared" ref="H754" si="1420">IFERROR(G754/G762,"-")</f>
        <v>0.18044394116704798</v>
      </c>
      <c r="I754" s="80">
        <v>4022</v>
      </c>
      <c r="J754" s="28">
        <f t="shared" ref="J754" si="1421">IFERROR(I754/D752,"-")</f>
        <v>0.64610441767068272</v>
      </c>
      <c r="K754" s="65">
        <f t="shared" si="1335"/>
        <v>46254.161859771259</v>
      </c>
      <c r="L754" s="43"/>
      <c r="M754" s="43"/>
    </row>
    <row r="755" spans="2:13">
      <c r="B755" s="200"/>
      <c r="C755" s="200"/>
      <c r="D755" s="203"/>
      <c r="E755" s="15" t="s">
        <v>81</v>
      </c>
      <c r="F755" s="17" t="s">
        <v>82</v>
      </c>
      <c r="G755" s="169">
        <v>113734397</v>
      </c>
      <c r="H755" s="28">
        <f t="shared" ref="H755" si="1422">IFERROR(G755/G762,"-")</f>
        <v>0.11031669735234963</v>
      </c>
      <c r="I755" s="80">
        <v>1550</v>
      </c>
      <c r="J755" s="28">
        <f t="shared" ref="J755" si="1423">IFERROR(I755/D752,"-")</f>
        <v>0.24899598393574296</v>
      </c>
      <c r="K755" s="65">
        <f t="shared" si="1335"/>
        <v>73377.030322580642</v>
      </c>
      <c r="L755" s="43"/>
      <c r="M755" s="43"/>
    </row>
    <row r="756" spans="2:13">
      <c r="B756" s="200"/>
      <c r="C756" s="200"/>
      <c r="D756" s="203"/>
      <c r="E756" s="15" t="s">
        <v>83</v>
      </c>
      <c r="F756" s="17" t="s">
        <v>84</v>
      </c>
      <c r="G756" s="169">
        <v>15515954</v>
      </c>
      <c r="H756" s="28">
        <f t="shared" ref="H756" si="1424">IFERROR(G756/G762,"-")</f>
        <v>1.5049702171903006E-2</v>
      </c>
      <c r="I756" s="80">
        <v>28</v>
      </c>
      <c r="J756" s="28">
        <f t="shared" ref="J756" si="1425">IFERROR(I756/D752,"-")</f>
        <v>4.4979919678714859E-3</v>
      </c>
      <c r="K756" s="65">
        <f t="shared" si="1335"/>
        <v>554141.21428571432</v>
      </c>
      <c r="L756" s="43"/>
      <c r="M756" s="43"/>
    </row>
    <row r="757" spans="2:13">
      <c r="B757" s="200"/>
      <c r="C757" s="200"/>
      <c r="D757" s="203"/>
      <c r="E757" s="15" t="s">
        <v>85</v>
      </c>
      <c r="F757" s="17" t="s">
        <v>86</v>
      </c>
      <c r="G757" s="169">
        <v>51451265</v>
      </c>
      <c r="H757" s="28">
        <f t="shared" ref="H757" si="1426">IFERROR(G757/G762,"-")</f>
        <v>4.9905163073933903E-2</v>
      </c>
      <c r="I757" s="80">
        <v>214</v>
      </c>
      <c r="J757" s="28">
        <f t="shared" ref="J757" si="1427">IFERROR(I757/D752,"-")</f>
        <v>3.4377510040160646E-2</v>
      </c>
      <c r="K757" s="65">
        <f t="shared" si="1335"/>
        <v>240426.47196261681</v>
      </c>
      <c r="L757" s="43"/>
      <c r="M757" s="43"/>
    </row>
    <row r="758" spans="2:13">
      <c r="B758" s="200"/>
      <c r="C758" s="200"/>
      <c r="D758" s="203"/>
      <c r="E758" s="15" t="s">
        <v>87</v>
      </c>
      <c r="F758" s="17" t="s">
        <v>88</v>
      </c>
      <c r="G758" s="169">
        <v>175446355</v>
      </c>
      <c r="H758" s="28">
        <f t="shared" ref="H758" si="1428">IFERROR(G758/G762,"-")</f>
        <v>0.17017422131413676</v>
      </c>
      <c r="I758" s="80">
        <v>1282</v>
      </c>
      <c r="J758" s="28">
        <f t="shared" ref="J758" si="1429">IFERROR(I758/D752,"-")</f>
        <v>0.2059437751004016</v>
      </c>
      <c r="K758" s="65">
        <f t="shared" si="1335"/>
        <v>136853.63104524181</v>
      </c>
      <c r="L758" s="43"/>
      <c r="M758" s="43"/>
    </row>
    <row r="759" spans="2:13">
      <c r="B759" s="200"/>
      <c r="C759" s="200"/>
      <c r="D759" s="203"/>
      <c r="E759" s="15" t="s">
        <v>89</v>
      </c>
      <c r="F759" s="17" t="s">
        <v>90</v>
      </c>
      <c r="G759" s="169">
        <v>120548</v>
      </c>
      <c r="H759" s="28">
        <f t="shared" ref="H759" si="1430">IFERROR(G759/G762,"-")</f>
        <v>1.169255527193857E-4</v>
      </c>
      <c r="I759" s="80">
        <v>13</v>
      </c>
      <c r="J759" s="28">
        <f t="shared" ref="J759" si="1431">IFERROR(I759/D752,"-")</f>
        <v>2.0883534136546186E-3</v>
      </c>
      <c r="K759" s="65">
        <f t="shared" si="1335"/>
        <v>9272.9230769230762</v>
      </c>
      <c r="L759" s="43"/>
      <c r="M759" s="43"/>
    </row>
    <row r="760" spans="2:13">
      <c r="B760" s="200"/>
      <c r="C760" s="200"/>
      <c r="D760" s="203"/>
      <c r="E760" s="15" t="s">
        <v>91</v>
      </c>
      <c r="F760" s="17" t="s">
        <v>92</v>
      </c>
      <c r="G760" s="169">
        <v>24114804</v>
      </c>
      <c r="H760" s="28">
        <f t="shared" ref="H760" si="1432">IFERROR(G760/G762,"-")</f>
        <v>2.3390158164545684E-2</v>
      </c>
      <c r="I760" s="80">
        <v>1107</v>
      </c>
      <c r="J760" s="28">
        <f t="shared" ref="J760" si="1433">IFERROR(I760/D752,"-")</f>
        <v>0.17783132530120482</v>
      </c>
      <c r="K760" s="65">
        <f t="shared" si="1335"/>
        <v>21783.924119241194</v>
      </c>
      <c r="L760" s="43"/>
      <c r="M760" s="43"/>
    </row>
    <row r="761" spans="2:13">
      <c r="B761" s="200"/>
      <c r="C761" s="200"/>
      <c r="D761" s="203"/>
      <c r="E761" s="18" t="s">
        <v>93</v>
      </c>
      <c r="F761" s="19" t="s">
        <v>94</v>
      </c>
      <c r="G761" s="170">
        <v>203251852</v>
      </c>
      <c r="H761" s="29">
        <f t="shared" ref="H761" si="1434">IFERROR(G761/G762,"-")</f>
        <v>0.19714416777000682</v>
      </c>
      <c r="I761" s="81">
        <v>665</v>
      </c>
      <c r="J761" s="29">
        <f t="shared" ref="J761" si="1435">IFERROR(I761/D752,"-")</f>
        <v>0.10682730923694779</v>
      </c>
      <c r="K761" s="66">
        <f t="shared" si="1335"/>
        <v>305641.88270676689</v>
      </c>
      <c r="L761" s="43"/>
      <c r="M761" s="43"/>
    </row>
    <row r="762" spans="2:13">
      <c r="B762" s="201"/>
      <c r="C762" s="201"/>
      <c r="D762" s="204"/>
      <c r="E762" s="20" t="s">
        <v>131</v>
      </c>
      <c r="F762" s="21"/>
      <c r="G762" s="77">
        <f>SUM(G752:G761)</f>
        <v>1030980801</v>
      </c>
      <c r="H762" s="30" t="s">
        <v>160</v>
      </c>
      <c r="I762" s="82">
        <v>5171</v>
      </c>
      <c r="J762" s="30">
        <f t="shared" ref="J762" si="1436">IFERROR(I762/D752,"-")</f>
        <v>0.83068273092369482</v>
      </c>
      <c r="K762" s="67">
        <f t="shared" si="1335"/>
        <v>199377.45136337265</v>
      </c>
      <c r="L762" s="43"/>
      <c r="M762" s="43"/>
    </row>
    <row r="763" spans="2:13">
      <c r="B763" s="199">
        <v>70</v>
      </c>
      <c r="C763" s="199" t="s">
        <v>54</v>
      </c>
      <c r="D763" s="202">
        <f>VLOOKUP(C763,市区町村別_生活習慣病の状況!$C$5:$D$78,2,FALSE)</f>
        <v>1186</v>
      </c>
      <c r="E763" s="13" t="s">
        <v>75</v>
      </c>
      <c r="F763" s="14" t="s">
        <v>76</v>
      </c>
      <c r="G763" s="167">
        <v>32991533</v>
      </c>
      <c r="H763" s="27">
        <f t="shared" ref="H763" si="1437">IFERROR(G763/G773,"-")</f>
        <v>0.15500734441790293</v>
      </c>
      <c r="I763" s="168">
        <v>609</v>
      </c>
      <c r="J763" s="27">
        <f t="shared" ref="J763" si="1438">IFERROR(I763/D763,"-")</f>
        <v>0.51349072512647553</v>
      </c>
      <c r="K763" s="64">
        <f t="shared" si="1335"/>
        <v>54173.288998357966</v>
      </c>
      <c r="L763" s="43"/>
      <c r="M763" s="43"/>
    </row>
    <row r="764" spans="2:13">
      <c r="B764" s="200"/>
      <c r="C764" s="200"/>
      <c r="D764" s="203"/>
      <c r="E764" s="15" t="s">
        <v>77</v>
      </c>
      <c r="F764" s="16" t="s">
        <v>78</v>
      </c>
      <c r="G764" s="169">
        <v>22632319</v>
      </c>
      <c r="H764" s="28">
        <f t="shared" ref="H764" si="1439">IFERROR(G764/G773,"-")</f>
        <v>0.10633563666801565</v>
      </c>
      <c r="I764" s="80">
        <v>543</v>
      </c>
      <c r="J764" s="28">
        <f t="shared" ref="J764" si="1440">IFERROR(I764/D763,"-")</f>
        <v>0.45784148397976393</v>
      </c>
      <c r="K764" s="65">
        <f t="shared" si="1335"/>
        <v>41680.14548802947</v>
      </c>
      <c r="L764" s="43"/>
      <c r="M764" s="43"/>
    </row>
    <row r="765" spans="2:13">
      <c r="B765" s="200"/>
      <c r="C765" s="200"/>
      <c r="D765" s="203"/>
      <c r="E765" s="15" t="s">
        <v>79</v>
      </c>
      <c r="F765" s="17" t="s">
        <v>80</v>
      </c>
      <c r="G765" s="169">
        <v>41835558</v>
      </c>
      <c r="H765" s="28">
        <f t="shared" ref="H765" si="1441">IFERROR(G765/G773,"-")</f>
        <v>0.19656009157928958</v>
      </c>
      <c r="I765" s="80">
        <v>810</v>
      </c>
      <c r="J765" s="28">
        <f t="shared" ref="J765" si="1442">IFERROR(I765/D763,"-")</f>
        <v>0.68296795952782463</v>
      </c>
      <c r="K765" s="65">
        <f t="shared" si="1335"/>
        <v>51648.837037037039</v>
      </c>
      <c r="L765" s="43"/>
      <c r="M765" s="43"/>
    </row>
    <row r="766" spans="2:13">
      <c r="B766" s="200"/>
      <c r="C766" s="200"/>
      <c r="D766" s="203"/>
      <c r="E766" s="15" t="s">
        <v>81</v>
      </c>
      <c r="F766" s="17" t="s">
        <v>82</v>
      </c>
      <c r="G766" s="169">
        <v>18225509</v>
      </c>
      <c r="H766" s="28">
        <f t="shared" ref="H766" si="1443">IFERROR(G766/G773,"-")</f>
        <v>8.5630690479117463E-2</v>
      </c>
      <c r="I766" s="80">
        <v>342</v>
      </c>
      <c r="J766" s="28">
        <f t="shared" ref="J766" si="1444">IFERROR(I766/D763,"-")</f>
        <v>0.28836424957841483</v>
      </c>
      <c r="K766" s="65">
        <f t="shared" si="1335"/>
        <v>53290.961988304094</v>
      </c>
      <c r="L766" s="43"/>
      <c r="M766" s="43"/>
    </row>
    <row r="767" spans="2:13">
      <c r="B767" s="200"/>
      <c r="C767" s="200"/>
      <c r="D767" s="203"/>
      <c r="E767" s="15" t="s">
        <v>83</v>
      </c>
      <c r="F767" s="17" t="s">
        <v>84</v>
      </c>
      <c r="G767" s="169">
        <v>5972609</v>
      </c>
      <c r="H767" s="28">
        <f t="shared" ref="H767" si="1445">IFERROR(G767/G773,"-")</f>
        <v>2.8061692687528852E-2</v>
      </c>
      <c r="I767" s="80">
        <v>6</v>
      </c>
      <c r="J767" s="28">
        <f t="shared" ref="J767" si="1446">IFERROR(I767/D763,"-")</f>
        <v>5.0590219224283303E-3</v>
      </c>
      <c r="K767" s="65">
        <f t="shared" si="1335"/>
        <v>995434.83333333337</v>
      </c>
      <c r="L767" s="43"/>
      <c r="M767" s="43"/>
    </row>
    <row r="768" spans="2:13">
      <c r="B768" s="200"/>
      <c r="C768" s="200"/>
      <c r="D768" s="203"/>
      <c r="E768" s="15" t="s">
        <v>85</v>
      </c>
      <c r="F768" s="17" t="s">
        <v>86</v>
      </c>
      <c r="G768" s="169">
        <v>12536204</v>
      </c>
      <c r="H768" s="28">
        <f t="shared" ref="H768" si="1447">IFERROR(G768/G773,"-")</f>
        <v>5.8900072667768803E-2</v>
      </c>
      <c r="I768" s="80">
        <v>49</v>
      </c>
      <c r="J768" s="28">
        <f t="shared" ref="J768" si="1448">IFERROR(I768/D763,"-")</f>
        <v>4.1315345699831363E-2</v>
      </c>
      <c r="K768" s="65">
        <f t="shared" si="1335"/>
        <v>255840.89795918367</v>
      </c>
      <c r="L768" s="43"/>
      <c r="M768" s="43"/>
    </row>
    <row r="769" spans="2:13">
      <c r="B769" s="200"/>
      <c r="C769" s="200"/>
      <c r="D769" s="203"/>
      <c r="E769" s="15" t="s">
        <v>87</v>
      </c>
      <c r="F769" s="17" t="s">
        <v>88</v>
      </c>
      <c r="G769" s="169">
        <v>31755704</v>
      </c>
      <c r="H769" s="28">
        <f t="shared" ref="H769" si="1449">IFERROR(G769/G773,"-")</f>
        <v>0.14920092822485628</v>
      </c>
      <c r="I769" s="80">
        <v>263</v>
      </c>
      <c r="J769" s="28">
        <f t="shared" ref="J769" si="1450">IFERROR(I769/D763,"-")</f>
        <v>0.22175379426644182</v>
      </c>
      <c r="K769" s="65">
        <f t="shared" si="1335"/>
        <v>120744.1216730038</v>
      </c>
      <c r="L769" s="43"/>
      <c r="M769" s="43"/>
    </row>
    <row r="770" spans="2:13">
      <c r="B770" s="200"/>
      <c r="C770" s="200"/>
      <c r="D770" s="203"/>
      <c r="E770" s="15" t="s">
        <v>89</v>
      </c>
      <c r="F770" s="17" t="s">
        <v>90</v>
      </c>
      <c r="G770" s="169">
        <v>0</v>
      </c>
      <c r="H770" s="28">
        <f t="shared" ref="H770" si="1451">IFERROR(G770/G773,"-")</f>
        <v>0</v>
      </c>
      <c r="I770" s="80">
        <v>0</v>
      </c>
      <c r="J770" s="28">
        <f t="shared" ref="J770" si="1452">IFERROR(I770/D763,"-")</f>
        <v>0</v>
      </c>
      <c r="K770" s="65" t="str">
        <f t="shared" si="1335"/>
        <v>-</v>
      </c>
      <c r="L770" s="43"/>
      <c r="M770" s="43"/>
    </row>
    <row r="771" spans="2:13">
      <c r="B771" s="200"/>
      <c r="C771" s="200"/>
      <c r="D771" s="203"/>
      <c r="E771" s="15" t="s">
        <v>91</v>
      </c>
      <c r="F771" s="17" t="s">
        <v>92</v>
      </c>
      <c r="G771" s="169">
        <v>1742763</v>
      </c>
      <c r="H771" s="28">
        <f t="shared" ref="H771" si="1453">IFERROR(G771/G773,"-")</f>
        <v>8.1881937580705264E-3</v>
      </c>
      <c r="I771" s="80">
        <v>138</v>
      </c>
      <c r="J771" s="28">
        <f t="shared" ref="J771" si="1454">IFERROR(I771/D763,"-")</f>
        <v>0.1163575042158516</v>
      </c>
      <c r="K771" s="65">
        <f t="shared" si="1335"/>
        <v>12628.717391304348</v>
      </c>
      <c r="L771" s="43"/>
      <c r="M771" s="43"/>
    </row>
    <row r="772" spans="2:13">
      <c r="B772" s="200"/>
      <c r="C772" s="200"/>
      <c r="D772" s="203"/>
      <c r="E772" s="18" t="s">
        <v>93</v>
      </c>
      <c r="F772" s="19" t="s">
        <v>94</v>
      </c>
      <c r="G772" s="170">
        <v>45146316</v>
      </c>
      <c r="H772" s="29">
        <f t="shared" ref="H772" si="1455">IFERROR(G772/G773,"-")</f>
        <v>0.2121153495174499</v>
      </c>
      <c r="I772" s="81">
        <v>114</v>
      </c>
      <c r="J772" s="29">
        <f t="shared" ref="J772" si="1456">IFERROR(I772/D763,"-")</f>
        <v>9.6121416526138273E-2</v>
      </c>
      <c r="K772" s="66">
        <f t="shared" si="1335"/>
        <v>396020.31578947371</v>
      </c>
      <c r="L772" s="43"/>
      <c r="M772" s="43"/>
    </row>
    <row r="773" spans="2:13">
      <c r="B773" s="201"/>
      <c r="C773" s="201"/>
      <c r="D773" s="204"/>
      <c r="E773" s="20" t="s">
        <v>131</v>
      </c>
      <c r="F773" s="21"/>
      <c r="G773" s="77">
        <f>SUM(G763:G772)</f>
        <v>212838515</v>
      </c>
      <c r="H773" s="30" t="s">
        <v>160</v>
      </c>
      <c r="I773" s="82">
        <v>1032</v>
      </c>
      <c r="J773" s="30">
        <f t="shared" ref="J773" si="1457">IFERROR(I773/D763,"-")</f>
        <v>0.8701517706576728</v>
      </c>
      <c r="K773" s="67">
        <f t="shared" ref="K773:K817" si="1458">IFERROR(G773/I773,"-")</f>
        <v>206238.87112403102</v>
      </c>
      <c r="L773" s="43"/>
      <c r="M773" s="43"/>
    </row>
    <row r="774" spans="2:13">
      <c r="B774" s="199">
        <v>71</v>
      </c>
      <c r="C774" s="199" t="s">
        <v>55</v>
      </c>
      <c r="D774" s="202">
        <f>VLOOKUP(C774,市区町村別_生活習慣病の状況!$C$5:$D$78,2,FALSE)</f>
        <v>3467</v>
      </c>
      <c r="E774" s="13" t="s">
        <v>75</v>
      </c>
      <c r="F774" s="14" t="s">
        <v>76</v>
      </c>
      <c r="G774" s="167">
        <v>88571351</v>
      </c>
      <c r="H774" s="27">
        <f t="shared" ref="H774" si="1459">IFERROR(G774/G784,"-")</f>
        <v>0.14772008246220647</v>
      </c>
      <c r="I774" s="168">
        <v>1656</v>
      </c>
      <c r="J774" s="27">
        <f t="shared" ref="J774" si="1460">IFERROR(I774/D774,"-")</f>
        <v>0.47764638015575428</v>
      </c>
      <c r="K774" s="64">
        <f t="shared" si="1458"/>
        <v>53485.115338164251</v>
      </c>
      <c r="L774" s="43"/>
      <c r="M774" s="43"/>
    </row>
    <row r="775" spans="2:13">
      <c r="B775" s="200"/>
      <c r="C775" s="200"/>
      <c r="D775" s="203"/>
      <c r="E775" s="15" t="s">
        <v>77</v>
      </c>
      <c r="F775" s="16" t="s">
        <v>78</v>
      </c>
      <c r="G775" s="169">
        <v>53182749</v>
      </c>
      <c r="H775" s="28">
        <f t="shared" ref="H775" si="1461">IFERROR(G775/G784,"-")</f>
        <v>8.8698659094031754E-2</v>
      </c>
      <c r="I775" s="80">
        <v>1449</v>
      </c>
      <c r="J775" s="28">
        <f t="shared" ref="J775" si="1462">IFERROR(I775/D774,"-")</f>
        <v>0.41794058263628497</v>
      </c>
      <c r="K775" s="65">
        <f t="shared" si="1458"/>
        <v>36703.070393374743</v>
      </c>
      <c r="L775" s="43"/>
      <c r="M775" s="43"/>
    </row>
    <row r="776" spans="2:13">
      <c r="B776" s="200"/>
      <c r="C776" s="200"/>
      <c r="D776" s="203"/>
      <c r="E776" s="15" t="s">
        <v>79</v>
      </c>
      <c r="F776" s="17" t="s">
        <v>80</v>
      </c>
      <c r="G776" s="169">
        <v>110088961</v>
      </c>
      <c r="H776" s="28">
        <f t="shared" ref="H776" si="1463">IFERROR(G776/G784,"-")</f>
        <v>0.18360734270722182</v>
      </c>
      <c r="I776" s="80">
        <v>2240</v>
      </c>
      <c r="J776" s="28">
        <f t="shared" ref="J776" si="1464">IFERROR(I776/D774,"-")</f>
        <v>0.64609172194981257</v>
      </c>
      <c r="K776" s="65">
        <f t="shared" si="1458"/>
        <v>49146.857589285712</v>
      </c>
      <c r="L776" s="43"/>
      <c r="M776" s="43"/>
    </row>
    <row r="777" spans="2:13">
      <c r="B777" s="200"/>
      <c r="C777" s="200"/>
      <c r="D777" s="203"/>
      <c r="E777" s="15" t="s">
        <v>81</v>
      </c>
      <c r="F777" s="17" t="s">
        <v>82</v>
      </c>
      <c r="G777" s="169">
        <v>63721071</v>
      </c>
      <c r="H777" s="28">
        <f t="shared" ref="H777" si="1465">IFERROR(G777/G784,"-")</f>
        <v>0.10627456571933867</v>
      </c>
      <c r="I777" s="80">
        <v>863</v>
      </c>
      <c r="J777" s="28">
        <f t="shared" ref="J777" si="1466">IFERROR(I777/D774,"-")</f>
        <v>0.24891837323334295</v>
      </c>
      <c r="K777" s="65">
        <f t="shared" si="1458"/>
        <v>73836.698725376598</v>
      </c>
      <c r="L777" s="43"/>
      <c r="M777" s="43"/>
    </row>
    <row r="778" spans="2:13">
      <c r="B778" s="200"/>
      <c r="C778" s="200"/>
      <c r="D778" s="203"/>
      <c r="E778" s="15" t="s">
        <v>83</v>
      </c>
      <c r="F778" s="17" t="s">
        <v>84</v>
      </c>
      <c r="G778" s="169">
        <v>1754005</v>
      </c>
      <c r="H778" s="28">
        <f t="shared" ref="H778" si="1467">IFERROR(G778/G784,"-")</f>
        <v>2.9253450502197088E-3</v>
      </c>
      <c r="I778" s="80">
        <v>16</v>
      </c>
      <c r="J778" s="28">
        <f t="shared" ref="J778" si="1468">IFERROR(I778/D774,"-")</f>
        <v>4.614940871070089E-3</v>
      </c>
      <c r="K778" s="65">
        <f t="shared" si="1458"/>
        <v>109625.3125</v>
      </c>
      <c r="L778" s="43"/>
      <c r="M778" s="43"/>
    </row>
    <row r="779" spans="2:13">
      <c r="B779" s="200"/>
      <c r="C779" s="200"/>
      <c r="D779" s="203"/>
      <c r="E779" s="15" t="s">
        <v>85</v>
      </c>
      <c r="F779" s="17" t="s">
        <v>86</v>
      </c>
      <c r="G779" s="169">
        <v>45132951</v>
      </c>
      <c r="H779" s="28">
        <f t="shared" ref="H779" si="1469">IFERROR(G779/G784,"-")</f>
        <v>7.5273134802727848E-2</v>
      </c>
      <c r="I779" s="80">
        <v>183</v>
      </c>
      <c r="J779" s="28">
        <f t="shared" ref="J779" si="1470">IFERROR(I779/D774,"-")</f>
        <v>5.2783386212864145E-2</v>
      </c>
      <c r="K779" s="65">
        <f t="shared" si="1458"/>
        <v>246628.1475409836</v>
      </c>
      <c r="L779" s="43"/>
      <c r="M779" s="43"/>
    </row>
    <row r="780" spans="2:13">
      <c r="B780" s="200"/>
      <c r="C780" s="200"/>
      <c r="D780" s="203"/>
      <c r="E780" s="15" t="s">
        <v>87</v>
      </c>
      <c r="F780" s="17" t="s">
        <v>88</v>
      </c>
      <c r="G780" s="169">
        <v>86288569</v>
      </c>
      <c r="H780" s="28">
        <f t="shared" ref="H780" si="1471">IFERROR(G780/G784,"-")</f>
        <v>0.14391283845524488</v>
      </c>
      <c r="I780" s="80">
        <v>676</v>
      </c>
      <c r="J780" s="28">
        <f t="shared" ref="J780" si="1472">IFERROR(I780/D774,"-")</f>
        <v>0.19498125180271128</v>
      </c>
      <c r="K780" s="65">
        <f t="shared" si="1458"/>
        <v>127645.81213017751</v>
      </c>
      <c r="L780" s="43"/>
      <c r="M780" s="43"/>
    </row>
    <row r="781" spans="2:13">
      <c r="B781" s="200"/>
      <c r="C781" s="200"/>
      <c r="D781" s="203"/>
      <c r="E781" s="15" t="s">
        <v>89</v>
      </c>
      <c r="F781" s="17" t="s">
        <v>90</v>
      </c>
      <c r="G781" s="169">
        <v>200755</v>
      </c>
      <c r="H781" s="28">
        <f t="shared" ref="H781" si="1473">IFERROR(G781/G784,"-")</f>
        <v>3.3482096433981525E-4</v>
      </c>
      <c r="I781" s="80">
        <v>12</v>
      </c>
      <c r="J781" s="28">
        <f t="shared" ref="J781" si="1474">IFERROR(I781/D774,"-")</f>
        <v>3.4612056533025672E-3</v>
      </c>
      <c r="K781" s="65">
        <f t="shared" si="1458"/>
        <v>16729.583333333332</v>
      </c>
      <c r="L781" s="43"/>
      <c r="M781" s="43"/>
    </row>
    <row r="782" spans="2:13">
      <c r="B782" s="200"/>
      <c r="C782" s="200"/>
      <c r="D782" s="203"/>
      <c r="E782" s="15" t="s">
        <v>91</v>
      </c>
      <c r="F782" s="17" t="s">
        <v>92</v>
      </c>
      <c r="G782" s="169">
        <v>12811913</v>
      </c>
      <c r="H782" s="28">
        <f t="shared" ref="H782" si="1475">IFERROR(G782/G784,"-")</f>
        <v>2.1367821801189589E-2</v>
      </c>
      <c r="I782" s="80">
        <v>277</v>
      </c>
      <c r="J782" s="28">
        <f t="shared" ref="J782" si="1476">IFERROR(I782/D774,"-")</f>
        <v>7.9896163830400921E-2</v>
      </c>
      <c r="K782" s="65">
        <f t="shared" si="1458"/>
        <v>46252.393501805054</v>
      </c>
      <c r="L782" s="43"/>
      <c r="M782" s="43"/>
    </row>
    <row r="783" spans="2:13">
      <c r="B783" s="200"/>
      <c r="C783" s="200"/>
      <c r="D783" s="203"/>
      <c r="E783" s="18" t="s">
        <v>93</v>
      </c>
      <c r="F783" s="19" t="s">
        <v>94</v>
      </c>
      <c r="G783" s="170">
        <v>137836773</v>
      </c>
      <c r="H783" s="29">
        <f t="shared" ref="H783" si="1477">IFERROR(G783/G784,"-")</f>
        <v>0.22988538894347943</v>
      </c>
      <c r="I783" s="81">
        <v>266</v>
      </c>
      <c r="J783" s="29">
        <f t="shared" ref="J783" si="1478">IFERROR(I783/D774,"-")</f>
        <v>7.672339198154024E-2</v>
      </c>
      <c r="K783" s="66">
        <f t="shared" si="1458"/>
        <v>518183.35714285716</v>
      </c>
      <c r="L783" s="43"/>
      <c r="M783" s="43"/>
    </row>
    <row r="784" spans="2:13">
      <c r="B784" s="201"/>
      <c r="C784" s="201"/>
      <c r="D784" s="204"/>
      <c r="E784" s="20" t="s">
        <v>131</v>
      </c>
      <c r="F784" s="21"/>
      <c r="G784" s="77">
        <f>SUM(G774:G783)</f>
        <v>599589098</v>
      </c>
      <c r="H784" s="30" t="s">
        <v>160</v>
      </c>
      <c r="I784" s="82">
        <v>2882</v>
      </c>
      <c r="J784" s="30">
        <f t="shared" ref="J784" si="1479">IFERROR(I784/D774,"-")</f>
        <v>0.83126622440149989</v>
      </c>
      <c r="K784" s="67">
        <f t="shared" si="1458"/>
        <v>208046.18251214435</v>
      </c>
      <c r="L784" s="43"/>
      <c r="M784" s="43"/>
    </row>
    <row r="785" spans="2:13">
      <c r="B785" s="199">
        <v>72</v>
      </c>
      <c r="C785" s="199" t="s">
        <v>31</v>
      </c>
      <c r="D785" s="202">
        <f>VLOOKUP(C785,市区町村別_生活習慣病の状況!$C$5:$D$78,2,FALSE)</f>
        <v>2051</v>
      </c>
      <c r="E785" s="13" t="s">
        <v>75</v>
      </c>
      <c r="F785" s="14" t="s">
        <v>76</v>
      </c>
      <c r="G785" s="167">
        <v>41191346</v>
      </c>
      <c r="H785" s="27">
        <f t="shared" ref="H785" si="1480">IFERROR(G785/G795,"-")</f>
        <v>0.13851469276940243</v>
      </c>
      <c r="I785" s="168">
        <v>884</v>
      </c>
      <c r="J785" s="27">
        <f t="shared" ref="J785" si="1481">IFERROR(I785/D785,"-")</f>
        <v>0.43100926377376891</v>
      </c>
      <c r="K785" s="64">
        <f t="shared" si="1458"/>
        <v>46596.545248868781</v>
      </c>
      <c r="L785" s="43"/>
      <c r="M785" s="43"/>
    </row>
    <row r="786" spans="2:13">
      <c r="B786" s="200"/>
      <c r="C786" s="200"/>
      <c r="D786" s="203"/>
      <c r="E786" s="15" t="s">
        <v>77</v>
      </c>
      <c r="F786" s="16" t="s">
        <v>78</v>
      </c>
      <c r="G786" s="169">
        <v>31391725</v>
      </c>
      <c r="H786" s="28">
        <f t="shared" ref="H786" si="1482">IFERROR(G786/G795,"-")</f>
        <v>0.10556137553447682</v>
      </c>
      <c r="I786" s="80">
        <v>848</v>
      </c>
      <c r="J786" s="28">
        <f t="shared" ref="J786" si="1483">IFERROR(I786/D785,"-")</f>
        <v>0.41345685031691859</v>
      </c>
      <c r="K786" s="65">
        <f t="shared" si="1458"/>
        <v>37018.543632075474</v>
      </c>
      <c r="L786" s="43"/>
      <c r="M786" s="43"/>
    </row>
    <row r="787" spans="2:13">
      <c r="B787" s="200"/>
      <c r="C787" s="200"/>
      <c r="D787" s="203"/>
      <c r="E787" s="15" t="s">
        <v>79</v>
      </c>
      <c r="F787" s="17" t="s">
        <v>80</v>
      </c>
      <c r="G787" s="169">
        <v>64766624</v>
      </c>
      <c r="H787" s="28">
        <f t="shared" ref="H787" si="1484">IFERROR(G787/G795,"-")</f>
        <v>0.21779159693085548</v>
      </c>
      <c r="I787" s="80">
        <v>1355</v>
      </c>
      <c r="J787" s="28">
        <f t="shared" ref="J787" si="1485">IFERROR(I787/D785,"-")</f>
        <v>0.66065333983422725</v>
      </c>
      <c r="K787" s="65">
        <f t="shared" si="1458"/>
        <v>47798.246494464947</v>
      </c>
      <c r="L787" s="43"/>
      <c r="M787" s="43"/>
    </row>
    <row r="788" spans="2:13">
      <c r="B788" s="200"/>
      <c r="C788" s="200"/>
      <c r="D788" s="203"/>
      <c r="E788" s="15" t="s">
        <v>81</v>
      </c>
      <c r="F788" s="17" t="s">
        <v>82</v>
      </c>
      <c r="G788" s="169">
        <v>28988003</v>
      </c>
      <c r="H788" s="28">
        <f t="shared" ref="H788" si="1486">IFERROR(G788/G795,"-")</f>
        <v>9.7478347261182388E-2</v>
      </c>
      <c r="I788" s="80">
        <v>436</v>
      </c>
      <c r="J788" s="28">
        <f t="shared" ref="J788" si="1487">IFERROR(I788/D785,"-")</f>
        <v>0.21257922964407605</v>
      </c>
      <c r="K788" s="65">
        <f t="shared" si="1458"/>
        <v>66486.245412844029</v>
      </c>
      <c r="L788" s="43"/>
      <c r="M788" s="43"/>
    </row>
    <row r="789" spans="2:13">
      <c r="B789" s="200"/>
      <c r="C789" s="200"/>
      <c r="D789" s="203"/>
      <c r="E789" s="15" t="s">
        <v>83</v>
      </c>
      <c r="F789" s="17" t="s">
        <v>84</v>
      </c>
      <c r="G789" s="169">
        <v>6786760</v>
      </c>
      <c r="H789" s="28">
        <f t="shared" ref="H789" si="1488">IFERROR(G789/G795,"-")</f>
        <v>2.2821929060042604E-2</v>
      </c>
      <c r="I789" s="80">
        <v>10</v>
      </c>
      <c r="J789" s="28">
        <f t="shared" ref="J789" si="1489">IFERROR(I789/D785,"-")</f>
        <v>4.8756704046806435E-3</v>
      </c>
      <c r="K789" s="65">
        <f t="shared" si="1458"/>
        <v>678676</v>
      </c>
      <c r="L789" s="43"/>
      <c r="M789" s="43"/>
    </row>
    <row r="790" spans="2:13">
      <c r="B790" s="200"/>
      <c r="C790" s="200"/>
      <c r="D790" s="203"/>
      <c r="E790" s="15" t="s">
        <v>85</v>
      </c>
      <c r="F790" s="17" t="s">
        <v>86</v>
      </c>
      <c r="G790" s="169">
        <v>11595810</v>
      </c>
      <c r="H790" s="28">
        <f t="shared" ref="H790" si="1490">IFERROR(G790/G795,"-")</f>
        <v>3.8993386124414685E-2</v>
      </c>
      <c r="I790" s="80">
        <v>64</v>
      </c>
      <c r="J790" s="28">
        <f t="shared" ref="J790" si="1491">IFERROR(I790/D785,"-")</f>
        <v>3.1204290589956118E-2</v>
      </c>
      <c r="K790" s="65">
        <f t="shared" si="1458"/>
        <v>181184.53125</v>
      </c>
      <c r="L790" s="43"/>
      <c r="M790" s="43"/>
    </row>
    <row r="791" spans="2:13">
      <c r="B791" s="200"/>
      <c r="C791" s="200"/>
      <c r="D791" s="203"/>
      <c r="E791" s="15" t="s">
        <v>87</v>
      </c>
      <c r="F791" s="17" t="s">
        <v>88</v>
      </c>
      <c r="G791" s="169">
        <v>38125400</v>
      </c>
      <c r="H791" s="28">
        <f t="shared" ref="H791" si="1492">IFERROR(G791/G795,"-")</f>
        <v>0.12820479495160406</v>
      </c>
      <c r="I791" s="80">
        <v>352</v>
      </c>
      <c r="J791" s="28">
        <f t="shared" ref="J791" si="1493">IFERROR(I791/D785,"-")</f>
        <v>0.17162359824475865</v>
      </c>
      <c r="K791" s="65">
        <f t="shared" si="1458"/>
        <v>108310.79545454546</v>
      </c>
      <c r="L791" s="43"/>
      <c r="M791" s="43"/>
    </row>
    <row r="792" spans="2:13">
      <c r="B792" s="200"/>
      <c r="C792" s="200"/>
      <c r="D792" s="203"/>
      <c r="E792" s="15" t="s">
        <v>89</v>
      </c>
      <c r="F792" s="17" t="s">
        <v>90</v>
      </c>
      <c r="G792" s="169">
        <v>23539</v>
      </c>
      <c r="H792" s="28">
        <f t="shared" ref="H792" si="1494">IFERROR(G792/G795,"-")</f>
        <v>7.9154911643308865E-5</v>
      </c>
      <c r="I792" s="80">
        <v>3</v>
      </c>
      <c r="J792" s="28">
        <f t="shared" ref="J792" si="1495">IFERROR(I792/D785,"-")</f>
        <v>1.4627011214041932E-3</v>
      </c>
      <c r="K792" s="65">
        <f t="shared" si="1458"/>
        <v>7846.333333333333</v>
      </c>
      <c r="L792" s="43"/>
      <c r="M792" s="43"/>
    </row>
    <row r="793" spans="2:13">
      <c r="B793" s="200"/>
      <c r="C793" s="200"/>
      <c r="D793" s="203"/>
      <c r="E793" s="15" t="s">
        <v>91</v>
      </c>
      <c r="F793" s="17" t="s">
        <v>92</v>
      </c>
      <c r="G793" s="169">
        <v>5201769</v>
      </c>
      <c r="H793" s="28">
        <f t="shared" ref="H793" si="1496">IFERROR(G793/G795,"-")</f>
        <v>1.7492058523467569E-2</v>
      </c>
      <c r="I793" s="80">
        <v>204</v>
      </c>
      <c r="J793" s="28">
        <f t="shared" ref="J793" si="1497">IFERROR(I793/D785,"-")</f>
        <v>9.9463676255485134E-2</v>
      </c>
      <c r="K793" s="65">
        <f t="shared" si="1458"/>
        <v>25498.867647058825</v>
      </c>
      <c r="L793" s="43"/>
      <c r="M793" s="43"/>
    </row>
    <row r="794" spans="2:13">
      <c r="B794" s="200"/>
      <c r="C794" s="200"/>
      <c r="D794" s="203"/>
      <c r="E794" s="18" t="s">
        <v>93</v>
      </c>
      <c r="F794" s="19" t="s">
        <v>94</v>
      </c>
      <c r="G794" s="170">
        <v>69307917</v>
      </c>
      <c r="H794" s="29">
        <f t="shared" ref="H794" si="1498">IFERROR(G794/G795,"-")</f>
        <v>0.23306266393291067</v>
      </c>
      <c r="I794" s="81">
        <v>141</v>
      </c>
      <c r="J794" s="29">
        <f t="shared" ref="J794" si="1499">IFERROR(I794/D785,"-")</f>
        <v>6.874695270599708E-2</v>
      </c>
      <c r="K794" s="66">
        <f t="shared" si="1458"/>
        <v>491545.51063829788</v>
      </c>
      <c r="L794" s="43"/>
      <c r="M794" s="43"/>
    </row>
    <row r="795" spans="2:13">
      <c r="B795" s="201"/>
      <c r="C795" s="201"/>
      <c r="D795" s="204"/>
      <c r="E795" s="20" t="s">
        <v>131</v>
      </c>
      <c r="F795" s="21"/>
      <c r="G795" s="77">
        <f>SUM(G785:G794)</f>
        <v>297378893</v>
      </c>
      <c r="H795" s="30" t="s">
        <v>160</v>
      </c>
      <c r="I795" s="82">
        <v>1702</v>
      </c>
      <c r="J795" s="30">
        <f t="shared" ref="J795" si="1500">IFERROR(I795/D785,"-")</f>
        <v>0.82983910287664553</v>
      </c>
      <c r="K795" s="67">
        <f t="shared" si="1458"/>
        <v>174723.20387779083</v>
      </c>
      <c r="L795" s="43"/>
      <c r="M795" s="43"/>
    </row>
    <row r="796" spans="2:13">
      <c r="B796" s="199">
        <v>73</v>
      </c>
      <c r="C796" s="199" t="s">
        <v>32</v>
      </c>
      <c r="D796" s="202">
        <f>VLOOKUP(C796,市区町村別_生活習慣病の状況!$C$5:$D$78,2,FALSE)</f>
        <v>2849</v>
      </c>
      <c r="E796" s="13" t="s">
        <v>75</v>
      </c>
      <c r="F796" s="14" t="s">
        <v>76</v>
      </c>
      <c r="G796" s="167">
        <v>76476601</v>
      </c>
      <c r="H796" s="27">
        <f t="shared" ref="H796" si="1501">IFERROR(G796/G806,"-")</f>
        <v>0.16890116593252974</v>
      </c>
      <c r="I796" s="168">
        <v>1187</v>
      </c>
      <c r="J796" s="27">
        <f t="shared" ref="J796" si="1502">IFERROR(I796/D796,"-")</f>
        <v>0.41663741663741666</v>
      </c>
      <c r="K796" s="64">
        <f t="shared" si="1458"/>
        <v>64428.475989890481</v>
      </c>
      <c r="L796" s="43"/>
      <c r="M796" s="43"/>
    </row>
    <row r="797" spans="2:13">
      <c r="B797" s="200"/>
      <c r="C797" s="200"/>
      <c r="D797" s="203"/>
      <c r="E797" s="15" t="s">
        <v>77</v>
      </c>
      <c r="F797" s="16" t="s">
        <v>78</v>
      </c>
      <c r="G797" s="169">
        <v>46542965</v>
      </c>
      <c r="H797" s="28">
        <f t="shared" ref="H797" si="1503">IFERROR(G797/G806,"-")</f>
        <v>0.1027917160499448</v>
      </c>
      <c r="I797" s="80">
        <v>1202</v>
      </c>
      <c r="J797" s="28">
        <f t="shared" ref="J797" si="1504">IFERROR(I797/D796,"-")</f>
        <v>0.42190242190242189</v>
      </c>
      <c r="K797" s="65">
        <f t="shared" si="1458"/>
        <v>38721.268718801999</v>
      </c>
      <c r="L797" s="43"/>
      <c r="M797" s="43"/>
    </row>
    <row r="798" spans="2:13">
      <c r="B798" s="200"/>
      <c r="C798" s="200"/>
      <c r="D798" s="203"/>
      <c r="E798" s="15" t="s">
        <v>79</v>
      </c>
      <c r="F798" s="17" t="s">
        <v>80</v>
      </c>
      <c r="G798" s="169">
        <v>90987531</v>
      </c>
      <c r="H798" s="28">
        <f t="shared" ref="H798" si="1505">IFERROR(G798/G806,"-")</f>
        <v>0.2009490467708181</v>
      </c>
      <c r="I798" s="80">
        <v>1875</v>
      </c>
      <c r="J798" s="28">
        <f t="shared" ref="J798" si="1506">IFERROR(I798/D796,"-")</f>
        <v>0.65812565812565815</v>
      </c>
      <c r="K798" s="65">
        <f t="shared" si="1458"/>
        <v>48526.683199999999</v>
      </c>
      <c r="L798" s="43"/>
      <c r="M798" s="43"/>
    </row>
    <row r="799" spans="2:13">
      <c r="B799" s="200"/>
      <c r="C799" s="200"/>
      <c r="D799" s="203"/>
      <c r="E799" s="15" t="s">
        <v>81</v>
      </c>
      <c r="F799" s="17" t="s">
        <v>82</v>
      </c>
      <c r="G799" s="169">
        <v>42137804</v>
      </c>
      <c r="H799" s="28">
        <f t="shared" ref="H799" si="1507">IFERROR(G799/G806,"-")</f>
        <v>9.306276864261287E-2</v>
      </c>
      <c r="I799" s="80">
        <v>572</v>
      </c>
      <c r="J799" s="28">
        <f t="shared" ref="J799" si="1508">IFERROR(I799/D796,"-")</f>
        <v>0.20077220077220076</v>
      </c>
      <c r="K799" s="65">
        <f t="shared" si="1458"/>
        <v>73667.489510489511</v>
      </c>
      <c r="L799" s="43"/>
      <c r="M799" s="43"/>
    </row>
    <row r="800" spans="2:13">
      <c r="B800" s="200"/>
      <c r="C800" s="200"/>
      <c r="D800" s="203"/>
      <c r="E800" s="15" t="s">
        <v>83</v>
      </c>
      <c r="F800" s="17" t="s">
        <v>84</v>
      </c>
      <c r="G800" s="169">
        <v>8035758</v>
      </c>
      <c r="H800" s="28">
        <f t="shared" ref="H800" si="1509">IFERROR(G800/G806,"-")</f>
        <v>1.7747243962263091E-2</v>
      </c>
      <c r="I800" s="80">
        <v>10</v>
      </c>
      <c r="J800" s="28">
        <f t="shared" ref="J800" si="1510">IFERROR(I800/D796,"-")</f>
        <v>3.5100035100035102E-3</v>
      </c>
      <c r="K800" s="65">
        <f t="shared" si="1458"/>
        <v>803575.8</v>
      </c>
      <c r="L800" s="43"/>
      <c r="M800" s="43"/>
    </row>
    <row r="801" spans="2:13">
      <c r="B801" s="200"/>
      <c r="C801" s="200"/>
      <c r="D801" s="203"/>
      <c r="E801" s="15" t="s">
        <v>85</v>
      </c>
      <c r="F801" s="17" t="s">
        <v>86</v>
      </c>
      <c r="G801" s="169">
        <v>17222102</v>
      </c>
      <c r="H801" s="28">
        <f t="shared" ref="H801" si="1511">IFERROR(G801/G806,"-")</f>
        <v>3.803559611140344E-2</v>
      </c>
      <c r="I801" s="80">
        <v>79</v>
      </c>
      <c r="J801" s="28">
        <f t="shared" ref="J801" si="1512">IFERROR(I801/D796,"-")</f>
        <v>2.772902772902773E-2</v>
      </c>
      <c r="K801" s="65">
        <f t="shared" si="1458"/>
        <v>218001.29113924049</v>
      </c>
      <c r="L801" s="43"/>
      <c r="M801" s="43"/>
    </row>
    <row r="802" spans="2:13">
      <c r="B802" s="200"/>
      <c r="C802" s="200"/>
      <c r="D802" s="203"/>
      <c r="E802" s="15" t="s">
        <v>87</v>
      </c>
      <c r="F802" s="17" t="s">
        <v>88</v>
      </c>
      <c r="G802" s="169">
        <v>61425295</v>
      </c>
      <c r="H802" s="28">
        <f t="shared" ref="H802" si="1513">IFERROR(G802/G806,"-")</f>
        <v>0.13565984637901979</v>
      </c>
      <c r="I802" s="80">
        <v>527</v>
      </c>
      <c r="J802" s="28">
        <f t="shared" ref="J802" si="1514">IFERROR(I802/D796,"-")</f>
        <v>0.18497718497718499</v>
      </c>
      <c r="K802" s="65">
        <f t="shared" si="1458"/>
        <v>116556.53700189754</v>
      </c>
      <c r="L802" s="43"/>
      <c r="M802" s="43"/>
    </row>
    <row r="803" spans="2:13">
      <c r="B803" s="200"/>
      <c r="C803" s="200"/>
      <c r="D803" s="203"/>
      <c r="E803" s="15" t="s">
        <v>89</v>
      </c>
      <c r="F803" s="17" t="s">
        <v>90</v>
      </c>
      <c r="G803" s="169">
        <v>67089</v>
      </c>
      <c r="H803" s="28">
        <f t="shared" ref="H803" si="1515">IFERROR(G803/G806,"-")</f>
        <v>1.481683308761001E-4</v>
      </c>
      <c r="I803" s="80">
        <v>10</v>
      </c>
      <c r="J803" s="28">
        <f t="shared" ref="J803" si="1516">IFERROR(I803/D796,"-")</f>
        <v>3.5100035100035102E-3</v>
      </c>
      <c r="K803" s="65">
        <f t="shared" si="1458"/>
        <v>6708.9</v>
      </c>
      <c r="L803" s="43"/>
      <c r="M803" s="43"/>
    </row>
    <row r="804" spans="2:13">
      <c r="B804" s="200"/>
      <c r="C804" s="200"/>
      <c r="D804" s="203"/>
      <c r="E804" s="15" t="s">
        <v>91</v>
      </c>
      <c r="F804" s="17" t="s">
        <v>92</v>
      </c>
      <c r="G804" s="169">
        <v>5787011</v>
      </c>
      <c r="H804" s="28">
        <f t="shared" ref="H804" si="1517">IFERROR(G804/G806,"-")</f>
        <v>1.2780809978262173E-2</v>
      </c>
      <c r="I804" s="80">
        <v>336</v>
      </c>
      <c r="J804" s="28">
        <f t="shared" ref="J804" si="1518">IFERROR(I804/D796,"-")</f>
        <v>0.11793611793611794</v>
      </c>
      <c r="K804" s="65">
        <f t="shared" si="1458"/>
        <v>17223.247023809523</v>
      </c>
      <c r="L804" s="43"/>
      <c r="M804" s="43"/>
    </row>
    <row r="805" spans="2:13">
      <c r="B805" s="200"/>
      <c r="C805" s="200"/>
      <c r="D805" s="203"/>
      <c r="E805" s="18" t="s">
        <v>93</v>
      </c>
      <c r="F805" s="19" t="s">
        <v>94</v>
      </c>
      <c r="G805" s="170">
        <v>104106909</v>
      </c>
      <c r="H805" s="29">
        <f t="shared" ref="H805" si="1519">IFERROR(G805/G806,"-")</f>
        <v>0.22992363784226988</v>
      </c>
      <c r="I805" s="81">
        <v>196</v>
      </c>
      <c r="J805" s="29">
        <f t="shared" ref="J805" si="1520">IFERROR(I805/D796,"-")</f>
        <v>6.8796068796068796E-2</v>
      </c>
      <c r="K805" s="66">
        <f t="shared" si="1458"/>
        <v>531157.69897959183</v>
      </c>
      <c r="L805" s="43"/>
      <c r="M805" s="43"/>
    </row>
    <row r="806" spans="2:13">
      <c r="B806" s="201"/>
      <c r="C806" s="201"/>
      <c r="D806" s="204"/>
      <c r="E806" s="20" t="s">
        <v>131</v>
      </c>
      <c r="F806" s="21"/>
      <c r="G806" s="77">
        <f>SUM(G796:G805)</f>
        <v>452789065</v>
      </c>
      <c r="H806" s="30" t="s">
        <v>160</v>
      </c>
      <c r="I806" s="82">
        <v>2348</v>
      </c>
      <c r="J806" s="30">
        <f t="shared" ref="J806" si="1521">IFERROR(I806/D796,"-")</f>
        <v>0.82414882414882418</v>
      </c>
      <c r="K806" s="67">
        <f t="shared" si="1458"/>
        <v>192840.31729131175</v>
      </c>
      <c r="L806" s="43"/>
      <c r="M806" s="43"/>
    </row>
    <row r="807" spans="2:13">
      <c r="B807" s="199">
        <v>74</v>
      </c>
      <c r="C807" s="199" t="s">
        <v>33</v>
      </c>
      <c r="D807" s="202">
        <f>VLOOKUP(C807,市区町村別_生活習慣病の状況!$C$5:$D$78,2,FALSE)</f>
        <v>1287</v>
      </c>
      <c r="E807" s="13" t="s">
        <v>75</v>
      </c>
      <c r="F807" s="14" t="s">
        <v>76</v>
      </c>
      <c r="G807" s="167">
        <v>30903333</v>
      </c>
      <c r="H807" s="27">
        <f t="shared" ref="H807" si="1522">IFERROR(G807/G817,"-")</f>
        <v>0.11609600863270444</v>
      </c>
      <c r="I807" s="168">
        <v>584</v>
      </c>
      <c r="J807" s="27">
        <f t="shared" ref="J807" si="1523">IFERROR(I807/D807,"-")</f>
        <v>0.45376845376845376</v>
      </c>
      <c r="K807" s="64">
        <f t="shared" si="1458"/>
        <v>52916.66609589041</v>
      </c>
      <c r="L807" s="43"/>
      <c r="M807" s="43"/>
    </row>
    <row r="808" spans="2:13">
      <c r="B808" s="200"/>
      <c r="C808" s="200"/>
      <c r="D808" s="203"/>
      <c r="E808" s="15" t="s">
        <v>77</v>
      </c>
      <c r="F808" s="16" t="s">
        <v>78</v>
      </c>
      <c r="G808" s="169">
        <v>15458454</v>
      </c>
      <c r="H808" s="28">
        <f t="shared" ref="H808" si="1524">IFERROR(G808/G817,"-")</f>
        <v>5.8073503237733762E-2</v>
      </c>
      <c r="I808" s="80">
        <v>441</v>
      </c>
      <c r="J808" s="28">
        <f t="shared" ref="J808" si="1525">IFERROR(I808/D807,"-")</f>
        <v>0.34265734265734266</v>
      </c>
      <c r="K808" s="65">
        <f t="shared" si="1458"/>
        <v>35053.183673469386</v>
      </c>
      <c r="L808" s="43"/>
      <c r="M808" s="43"/>
    </row>
    <row r="809" spans="2:13">
      <c r="B809" s="200"/>
      <c r="C809" s="200"/>
      <c r="D809" s="203"/>
      <c r="E809" s="15" t="s">
        <v>79</v>
      </c>
      <c r="F809" s="17" t="s">
        <v>80</v>
      </c>
      <c r="G809" s="169">
        <v>42900137</v>
      </c>
      <c r="H809" s="28">
        <f t="shared" ref="H809" si="1526">IFERROR(G809/G817,"-")</f>
        <v>0.16116496804717484</v>
      </c>
      <c r="I809" s="80">
        <v>808</v>
      </c>
      <c r="J809" s="28">
        <f t="shared" ref="J809" si="1527">IFERROR(I809/D807,"-")</f>
        <v>0.62781662781662784</v>
      </c>
      <c r="K809" s="65">
        <f t="shared" si="1458"/>
        <v>53094.228960396038</v>
      </c>
      <c r="L809" s="43"/>
      <c r="M809" s="43"/>
    </row>
    <row r="810" spans="2:13">
      <c r="B810" s="200"/>
      <c r="C810" s="200"/>
      <c r="D810" s="203"/>
      <c r="E810" s="15" t="s">
        <v>81</v>
      </c>
      <c r="F810" s="17" t="s">
        <v>82</v>
      </c>
      <c r="G810" s="169">
        <v>24984308</v>
      </c>
      <c r="H810" s="28">
        <f t="shared" ref="H810" si="1528">IFERROR(G810/G817,"-")</f>
        <v>9.3859728245174939E-2</v>
      </c>
      <c r="I810" s="80">
        <v>266</v>
      </c>
      <c r="J810" s="28">
        <f t="shared" ref="J810" si="1529">IFERROR(I810/D807,"-")</f>
        <v>0.20668220668220669</v>
      </c>
      <c r="K810" s="65">
        <f t="shared" si="1458"/>
        <v>93925.969924812031</v>
      </c>
      <c r="L810" s="43"/>
      <c r="M810" s="43"/>
    </row>
    <row r="811" spans="2:13">
      <c r="B811" s="200"/>
      <c r="C811" s="200"/>
      <c r="D811" s="203"/>
      <c r="E811" s="15" t="s">
        <v>83</v>
      </c>
      <c r="F811" s="17" t="s">
        <v>84</v>
      </c>
      <c r="G811" s="169">
        <v>438728</v>
      </c>
      <c r="H811" s="28">
        <f t="shared" ref="H811" si="1530">IFERROR(G811/G817,"-")</f>
        <v>1.6481901701479629E-3</v>
      </c>
      <c r="I811" s="80">
        <v>5</v>
      </c>
      <c r="J811" s="28">
        <f t="shared" ref="J811" si="1531">IFERROR(I811/D807,"-")</f>
        <v>3.885003885003885E-3</v>
      </c>
      <c r="K811" s="65">
        <f t="shared" si="1458"/>
        <v>87745.600000000006</v>
      </c>
      <c r="L811" s="43"/>
      <c r="M811" s="43"/>
    </row>
    <row r="812" spans="2:13">
      <c r="B812" s="200"/>
      <c r="C812" s="200"/>
      <c r="D812" s="203"/>
      <c r="E812" s="15" t="s">
        <v>85</v>
      </c>
      <c r="F812" s="17" t="s">
        <v>86</v>
      </c>
      <c r="G812" s="169">
        <v>24132054</v>
      </c>
      <c r="H812" s="28">
        <f t="shared" ref="H812" si="1532">IFERROR(G812/G817,"-")</f>
        <v>9.0658025446927998E-2</v>
      </c>
      <c r="I812" s="80">
        <v>34</v>
      </c>
      <c r="J812" s="28">
        <f t="shared" ref="J812" si="1533">IFERROR(I812/D807,"-")</f>
        <v>2.641802641802642E-2</v>
      </c>
      <c r="K812" s="65">
        <f t="shared" si="1458"/>
        <v>709766.29411764711</v>
      </c>
      <c r="L812" s="43"/>
      <c r="M812" s="43"/>
    </row>
    <row r="813" spans="2:13">
      <c r="B813" s="200"/>
      <c r="C813" s="200"/>
      <c r="D813" s="203"/>
      <c r="E813" s="15" t="s">
        <v>87</v>
      </c>
      <c r="F813" s="17" t="s">
        <v>88</v>
      </c>
      <c r="G813" s="169">
        <v>36053768</v>
      </c>
      <c r="H813" s="28">
        <f t="shared" ref="H813" si="1534">IFERROR(G813/G817,"-")</f>
        <v>0.13544489071678847</v>
      </c>
      <c r="I813" s="80">
        <v>229</v>
      </c>
      <c r="J813" s="28">
        <f t="shared" ref="J813" si="1535">IFERROR(I813/D807,"-")</f>
        <v>0.17793317793317792</v>
      </c>
      <c r="K813" s="65">
        <f t="shared" si="1458"/>
        <v>157440.03493449782</v>
      </c>
      <c r="L813" s="43"/>
      <c r="M813" s="43"/>
    </row>
    <row r="814" spans="2:13">
      <c r="B814" s="200"/>
      <c r="C814" s="200"/>
      <c r="D814" s="203"/>
      <c r="E814" s="15" t="s">
        <v>89</v>
      </c>
      <c r="F814" s="17" t="s">
        <v>90</v>
      </c>
      <c r="G814" s="169">
        <v>30573</v>
      </c>
      <c r="H814" s="28">
        <f t="shared" ref="H814" si="1536">IFERROR(G814/G817,"-")</f>
        <v>1.1485503107149229E-4</v>
      </c>
      <c r="I814" s="80">
        <v>2</v>
      </c>
      <c r="J814" s="28">
        <f t="shared" ref="J814" si="1537">IFERROR(I814/D807,"-")</f>
        <v>1.554001554001554E-3</v>
      </c>
      <c r="K814" s="65">
        <f t="shared" si="1458"/>
        <v>15286.5</v>
      </c>
      <c r="L814" s="43"/>
      <c r="M814" s="43"/>
    </row>
    <row r="815" spans="2:13">
      <c r="B815" s="200"/>
      <c r="C815" s="200"/>
      <c r="D815" s="203"/>
      <c r="E815" s="15" t="s">
        <v>91</v>
      </c>
      <c r="F815" s="17" t="s">
        <v>92</v>
      </c>
      <c r="G815" s="169">
        <v>2394978</v>
      </c>
      <c r="H815" s="28">
        <f t="shared" ref="H815" si="1538">IFERROR(G815/G817,"-")</f>
        <v>8.9973268114198948E-3</v>
      </c>
      <c r="I815" s="80">
        <v>150</v>
      </c>
      <c r="J815" s="28">
        <f t="shared" ref="J815" si="1539">IFERROR(I815/D807,"-")</f>
        <v>0.11655011655011654</v>
      </c>
      <c r="K815" s="65">
        <f t="shared" si="1458"/>
        <v>15966.52</v>
      </c>
      <c r="L815" s="43"/>
      <c r="M815" s="43"/>
    </row>
    <row r="816" spans="2:13">
      <c r="B816" s="200"/>
      <c r="C816" s="200"/>
      <c r="D816" s="203"/>
      <c r="E816" s="18" t="s">
        <v>93</v>
      </c>
      <c r="F816" s="19" t="s">
        <v>94</v>
      </c>
      <c r="G816" s="170">
        <v>88891397</v>
      </c>
      <c r="H816" s="29">
        <f t="shared" ref="H816" si="1540">IFERROR(G816/G817,"-")</f>
        <v>0.3339425036608562</v>
      </c>
      <c r="I816" s="81">
        <v>87</v>
      </c>
      <c r="J816" s="29">
        <f t="shared" ref="J816" si="1541">IFERROR(I816/D807,"-")</f>
        <v>6.75990675990676E-2</v>
      </c>
      <c r="K816" s="66">
        <f t="shared" si="1458"/>
        <v>1021740.1954022988</v>
      </c>
      <c r="L816" s="43"/>
      <c r="M816" s="43"/>
    </row>
    <row r="817" spans="2:13" ht="14.25" thickBot="1">
      <c r="B817" s="200"/>
      <c r="C817" s="214"/>
      <c r="D817" s="204"/>
      <c r="E817" s="22" t="s">
        <v>131</v>
      </c>
      <c r="F817" s="23"/>
      <c r="G817" s="78">
        <f>SUM(G807:G816)</f>
        <v>266187730</v>
      </c>
      <c r="H817" s="31" t="s">
        <v>160</v>
      </c>
      <c r="I817" s="165">
        <v>1033</v>
      </c>
      <c r="J817" s="31">
        <f t="shared" ref="J817" si="1542">IFERROR(I817/D807,"-")</f>
        <v>0.80264180264180263</v>
      </c>
      <c r="K817" s="68">
        <f t="shared" si="1458"/>
        <v>257684.15295256535</v>
      </c>
      <c r="L817" s="43"/>
      <c r="M817" s="43"/>
    </row>
    <row r="818" spans="2:13" ht="14.25" thickTop="1">
      <c r="B818" s="206" t="s">
        <v>122</v>
      </c>
      <c r="C818" s="207"/>
      <c r="D818" s="205">
        <f>生活習慣病疾病別の医療費!D3</f>
        <v>1252666</v>
      </c>
      <c r="E818" s="24" t="s">
        <v>75</v>
      </c>
      <c r="F818" s="25" t="s">
        <v>76</v>
      </c>
      <c r="G818" s="156">
        <f>生活習慣病疾病別の医療費!D6</f>
        <v>35581038750</v>
      </c>
      <c r="H818" s="32">
        <f>生活習慣病疾病別の医療費!E6</f>
        <v>0.15436955699477256</v>
      </c>
      <c r="I818" s="79">
        <f>生活習慣病疾病別の医療費!G6</f>
        <v>621879</v>
      </c>
      <c r="J818" s="32">
        <f>生活習慣病疾病別の医療費!H6</f>
        <v>0.49644953550584242</v>
      </c>
      <c r="K818" s="69">
        <f>生活習慣病疾病別の医療費!J6</f>
        <v>57215.372685040013</v>
      </c>
      <c r="L818" s="43"/>
      <c r="M818" s="43"/>
    </row>
    <row r="819" spans="2:13">
      <c r="B819" s="208"/>
      <c r="C819" s="209"/>
      <c r="D819" s="203"/>
      <c r="E819" s="15" t="s">
        <v>77</v>
      </c>
      <c r="F819" s="16" t="s">
        <v>78</v>
      </c>
      <c r="G819" s="157">
        <f>生活習慣病疾病別の医療費!D7</f>
        <v>22059667694</v>
      </c>
      <c r="H819" s="28">
        <f>生活習慣病疾病別の医療費!E7</f>
        <v>9.5706624904948176E-2</v>
      </c>
      <c r="I819" s="80">
        <f>生活習慣病疾病別の医療費!G7</f>
        <v>537862</v>
      </c>
      <c r="J819" s="28">
        <f>生活習慣病疾病別の医療費!H7</f>
        <v>0.42937828752256213</v>
      </c>
      <c r="K819" s="65">
        <f>生活習慣病疾病別の医療費!J7</f>
        <v>41013.620025210927</v>
      </c>
      <c r="L819" s="43"/>
      <c r="M819" s="43"/>
    </row>
    <row r="820" spans="2:13">
      <c r="B820" s="208"/>
      <c r="C820" s="209"/>
      <c r="D820" s="203"/>
      <c r="E820" s="15" t="s">
        <v>79</v>
      </c>
      <c r="F820" s="17" t="s">
        <v>80</v>
      </c>
      <c r="G820" s="157">
        <f>生活習慣病疾病別の医療費!D8</f>
        <v>40467457543</v>
      </c>
      <c r="H820" s="28">
        <f>生活習慣病疾病別の医療費!E8</f>
        <v>0.17556945252526326</v>
      </c>
      <c r="I820" s="80">
        <f>生活習慣病疾病別の医療費!G8</f>
        <v>823521</v>
      </c>
      <c r="J820" s="28">
        <f>生活習慣病疾病別の医療費!H8</f>
        <v>0.65742148863252636</v>
      </c>
      <c r="K820" s="65">
        <f>生活習慣病疾病別の医療費!J8</f>
        <v>49139.557513408887</v>
      </c>
      <c r="L820" s="43"/>
      <c r="M820" s="43"/>
    </row>
    <row r="821" spans="2:13">
      <c r="B821" s="208"/>
      <c r="C821" s="209"/>
      <c r="D821" s="203"/>
      <c r="E821" s="15" t="s">
        <v>81</v>
      </c>
      <c r="F821" s="17" t="s">
        <v>82</v>
      </c>
      <c r="G821" s="157">
        <f>生活習慣病疾病別の医療費!D9</f>
        <v>23459701833</v>
      </c>
      <c r="H821" s="28">
        <f>生活習慣病疾病別の医療費!E9</f>
        <v>0.10178072103613513</v>
      </c>
      <c r="I821" s="80">
        <f>生活習慣病疾病別の医療費!G9</f>
        <v>327612</v>
      </c>
      <c r="J821" s="28">
        <f>生活習慣病疾病別の医療費!H9</f>
        <v>0.26153451913658449</v>
      </c>
      <c r="K821" s="65">
        <f>生活習慣病疾病別の医療費!J9</f>
        <v>71608.188445478183</v>
      </c>
      <c r="L821" s="43"/>
      <c r="M821" s="43"/>
    </row>
    <row r="822" spans="2:13">
      <c r="B822" s="208"/>
      <c r="C822" s="209"/>
      <c r="D822" s="203"/>
      <c r="E822" s="15" t="s">
        <v>83</v>
      </c>
      <c r="F822" s="17" t="s">
        <v>84</v>
      </c>
      <c r="G822" s="157">
        <f>生活習慣病疾病別の医療費!D10</f>
        <v>2289833667</v>
      </c>
      <c r="H822" s="28">
        <f>生活習慣病疾病別の医療費!E10</f>
        <v>9.9345219022450703E-3</v>
      </c>
      <c r="I822" s="80">
        <f>生活習慣病疾病別の医療費!G10</f>
        <v>5468</v>
      </c>
      <c r="J822" s="28">
        <f>生活習慣病疾病別の医療費!H10</f>
        <v>4.3651354365494676E-3</v>
      </c>
      <c r="K822" s="65">
        <f>生活習慣病疾病別の医療費!J10</f>
        <v>418769.8732626189</v>
      </c>
      <c r="L822" s="43"/>
      <c r="M822" s="43"/>
    </row>
    <row r="823" spans="2:13">
      <c r="B823" s="208"/>
      <c r="C823" s="209"/>
      <c r="D823" s="203"/>
      <c r="E823" s="15" t="s">
        <v>85</v>
      </c>
      <c r="F823" s="17" t="s">
        <v>86</v>
      </c>
      <c r="G823" s="157">
        <f>生活習慣病疾病別の医療費!D11</f>
        <v>9227959104</v>
      </c>
      <c r="H823" s="28">
        <f>生活習慣病疾病別の医療費!E11</f>
        <v>4.0035817078284665E-2</v>
      </c>
      <c r="I823" s="80">
        <f>生活習慣病疾病別の医療費!G11</f>
        <v>45282</v>
      </c>
      <c r="J823" s="28">
        <f>生活習慣病疾病別の医療費!H11</f>
        <v>3.6148877622134784E-2</v>
      </c>
      <c r="K823" s="65">
        <f>生活習慣病疾病別の医療費!J11</f>
        <v>203788.68212534781</v>
      </c>
      <c r="L823" s="43"/>
      <c r="M823" s="43"/>
    </row>
    <row r="824" spans="2:13">
      <c r="B824" s="208"/>
      <c r="C824" s="209"/>
      <c r="D824" s="203"/>
      <c r="E824" s="15" t="s">
        <v>87</v>
      </c>
      <c r="F824" s="17" t="s">
        <v>88</v>
      </c>
      <c r="G824" s="157">
        <f>生活習慣病疾病別の医療費!D12</f>
        <v>36578797865</v>
      </c>
      <c r="H824" s="28">
        <f>生活習慣病疾病別の医療費!E12</f>
        <v>0.15869836913688706</v>
      </c>
      <c r="I824" s="80">
        <f>生活習慣病疾病別の医療費!G12</f>
        <v>264421</v>
      </c>
      <c r="J824" s="28">
        <f>生活習慣病疾病別の医療費!H12</f>
        <v>0.2110887851623714</v>
      </c>
      <c r="K824" s="65">
        <f>生活習慣病疾病別の医療費!J12</f>
        <v>138335.44939698436</v>
      </c>
      <c r="L824" s="43"/>
      <c r="M824" s="43"/>
    </row>
    <row r="825" spans="2:13">
      <c r="B825" s="208"/>
      <c r="C825" s="209"/>
      <c r="D825" s="203"/>
      <c r="E825" s="15" t="s">
        <v>89</v>
      </c>
      <c r="F825" s="17" t="s">
        <v>90</v>
      </c>
      <c r="G825" s="157">
        <f>生活習慣病疾病別の医療費!D13</f>
        <v>91417472</v>
      </c>
      <c r="H825" s="28">
        <f>生活習慣病疾病別の医療費!E13</f>
        <v>3.9661783775837703E-4</v>
      </c>
      <c r="I825" s="80">
        <f>生活習慣病疾病別の医療費!G13</f>
        <v>5207</v>
      </c>
      <c r="J825" s="28">
        <f>生活習慣病疾病別の医療費!H13</f>
        <v>4.1567776551048059E-3</v>
      </c>
      <c r="K825" s="65">
        <f>生活習慣病疾病別の医療費!J13</f>
        <v>17556.6491261763</v>
      </c>
      <c r="L825" s="43"/>
      <c r="M825" s="43"/>
    </row>
    <row r="826" spans="2:13">
      <c r="B826" s="208"/>
      <c r="C826" s="209"/>
      <c r="D826" s="203"/>
      <c r="E826" s="15" t="s">
        <v>91</v>
      </c>
      <c r="F826" s="17" t="s">
        <v>92</v>
      </c>
      <c r="G826" s="157">
        <f>生活習慣病疾病別の医療費!D14</f>
        <v>5349504139</v>
      </c>
      <c r="H826" s="28">
        <f>生活習慣病疾病別の医療費!E14</f>
        <v>2.3209007187265783E-2</v>
      </c>
      <c r="I826" s="80">
        <f>生活習慣病疾病別の医療費!G14</f>
        <v>171319</v>
      </c>
      <c r="J826" s="28">
        <f>生活習慣病疾病別の医療費!H14</f>
        <v>0.1367649301123296</v>
      </c>
      <c r="K826" s="65">
        <f>生活習慣病疾病別の医療費!J14</f>
        <v>31225.3990450563</v>
      </c>
      <c r="L826" s="43"/>
      <c r="M826" s="43"/>
    </row>
    <row r="827" spans="2:13">
      <c r="B827" s="208"/>
      <c r="C827" s="209"/>
      <c r="D827" s="203"/>
      <c r="E827" s="18" t="s">
        <v>93</v>
      </c>
      <c r="F827" s="19" t="s">
        <v>94</v>
      </c>
      <c r="G827" s="158">
        <f>生活習慣病疾病別の医療費!D15</f>
        <v>55387210256</v>
      </c>
      <c r="H827" s="29">
        <f>生活習慣病疾病別の医療費!E15</f>
        <v>0.24029931139643987</v>
      </c>
      <c r="I827" s="81">
        <f>生活習慣病疾病別の医療費!G15</f>
        <v>110971</v>
      </c>
      <c r="J827" s="29">
        <f>生活習慣病疾病別の医療費!H15</f>
        <v>8.8588779175078819E-2</v>
      </c>
      <c r="K827" s="66">
        <f>生活習慣病疾病別の医療費!J15</f>
        <v>499114.27540528605</v>
      </c>
      <c r="L827" s="43"/>
      <c r="M827" s="43"/>
    </row>
    <row r="828" spans="2:13">
      <c r="B828" s="210"/>
      <c r="C828" s="211"/>
      <c r="D828" s="204"/>
      <c r="E828" s="20" t="s">
        <v>131</v>
      </c>
      <c r="F828" s="21"/>
      <c r="G828" s="159">
        <f>生活習慣病疾病別の医療費!D16</f>
        <v>230492588323</v>
      </c>
      <c r="H828" s="30" t="s">
        <v>124</v>
      </c>
      <c r="I828" s="82">
        <f>生活習慣病疾病別の医療費!G16</f>
        <v>1049283</v>
      </c>
      <c r="J828" s="30">
        <f>生活習慣病疾病別の医療費!H16</f>
        <v>0.83764857466513076</v>
      </c>
      <c r="K828" s="67">
        <f>生活習慣病疾病別の医療費!J16</f>
        <v>219666.7517943205</v>
      </c>
      <c r="L828" s="43"/>
      <c r="M828" s="43"/>
    </row>
  </sheetData>
  <mergeCells count="225">
    <mergeCell ref="B796:B806"/>
    <mergeCell ref="B807:B817"/>
    <mergeCell ref="D818:D828"/>
    <mergeCell ref="B818:C828"/>
    <mergeCell ref="B697:B707"/>
    <mergeCell ref="B708:B718"/>
    <mergeCell ref="B719:B729"/>
    <mergeCell ref="B730:B740"/>
    <mergeCell ref="B741:B751"/>
    <mergeCell ref="B752:B762"/>
    <mergeCell ref="B763:B773"/>
    <mergeCell ref="B774:B784"/>
    <mergeCell ref="B785:B795"/>
    <mergeCell ref="C708:C718"/>
    <mergeCell ref="D708:D718"/>
    <mergeCell ref="C719:C729"/>
    <mergeCell ref="D719:D729"/>
    <mergeCell ref="C763:C773"/>
    <mergeCell ref="D763:D773"/>
    <mergeCell ref="C796:C806"/>
    <mergeCell ref="D796:D806"/>
    <mergeCell ref="C807:C817"/>
    <mergeCell ref="D807:D817"/>
    <mergeCell ref="C774:C784"/>
    <mergeCell ref="B598:B608"/>
    <mergeCell ref="B609:B619"/>
    <mergeCell ref="B620:B630"/>
    <mergeCell ref="B631:B641"/>
    <mergeCell ref="B642:B652"/>
    <mergeCell ref="B653:B663"/>
    <mergeCell ref="B664:B674"/>
    <mergeCell ref="B675:B685"/>
    <mergeCell ref="B686:B696"/>
    <mergeCell ref="B499:B509"/>
    <mergeCell ref="B510:B520"/>
    <mergeCell ref="B521:B531"/>
    <mergeCell ref="B532:B542"/>
    <mergeCell ref="B543:B553"/>
    <mergeCell ref="B554:B564"/>
    <mergeCell ref="B565:B575"/>
    <mergeCell ref="B576:B586"/>
    <mergeCell ref="B587:B597"/>
    <mergeCell ref="B400:B410"/>
    <mergeCell ref="B411:B421"/>
    <mergeCell ref="B422:B432"/>
    <mergeCell ref="B433:B443"/>
    <mergeCell ref="B444:B454"/>
    <mergeCell ref="B455:B465"/>
    <mergeCell ref="B466:B476"/>
    <mergeCell ref="B477:B487"/>
    <mergeCell ref="B488:B498"/>
    <mergeCell ref="B301:B311"/>
    <mergeCell ref="B312:B322"/>
    <mergeCell ref="B323:B333"/>
    <mergeCell ref="B334:B344"/>
    <mergeCell ref="B345:B355"/>
    <mergeCell ref="B356:B366"/>
    <mergeCell ref="B367:B377"/>
    <mergeCell ref="B378:B388"/>
    <mergeCell ref="B389:B399"/>
    <mergeCell ref="B202:B212"/>
    <mergeCell ref="B213:B223"/>
    <mergeCell ref="B224:B234"/>
    <mergeCell ref="B235:B245"/>
    <mergeCell ref="B246:B256"/>
    <mergeCell ref="B257:B267"/>
    <mergeCell ref="B268:B278"/>
    <mergeCell ref="B279:B289"/>
    <mergeCell ref="B290:B300"/>
    <mergeCell ref="B103:B113"/>
    <mergeCell ref="B114:B124"/>
    <mergeCell ref="B125:B135"/>
    <mergeCell ref="B136:B146"/>
    <mergeCell ref="B147:B157"/>
    <mergeCell ref="B158:B168"/>
    <mergeCell ref="B169:B179"/>
    <mergeCell ref="B180:B190"/>
    <mergeCell ref="B191:B201"/>
    <mergeCell ref="B4:B14"/>
    <mergeCell ref="B15:B25"/>
    <mergeCell ref="B26:B36"/>
    <mergeCell ref="B37:B47"/>
    <mergeCell ref="B48:B58"/>
    <mergeCell ref="B59:B69"/>
    <mergeCell ref="B70:B80"/>
    <mergeCell ref="B81:B91"/>
    <mergeCell ref="B92:B102"/>
    <mergeCell ref="E3:F3"/>
    <mergeCell ref="C4:C14"/>
    <mergeCell ref="C642:C652"/>
    <mergeCell ref="C675:C685"/>
    <mergeCell ref="C576:C586"/>
    <mergeCell ref="C609:C619"/>
    <mergeCell ref="C543:C553"/>
    <mergeCell ref="C477:C487"/>
    <mergeCell ref="C510:C520"/>
    <mergeCell ref="C411:C421"/>
    <mergeCell ref="C444:C454"/>
    <mergeCell ref="C345:C355"/>
    <mergeCell ref="C378:C388"/>
    <mergeCell ref="C279:C289"/>
    <mergeCell ref="C312:C322"/>
    <mergeCell ref="C246:C256"/>
    <mergeCell ref="C180:C190"/>
    <mergeCell ref="C213:C223"/>
    <mergeCell ref="C114:C124"/>
    <mergeCell ref="C147:C157"/>
    <mergeCell ref="C48:C58"/>
    <mergeCell ref="C81:C91"/>
    <mergeCell ref="D4:D14"/>
    <mergeCell ref="C70:C80"/>
    <mergeCell ref="C26:C36"/>
    <mergeCell ref="D26:D36"/>
    <mergeCell ref="C37:C47"/>
    <mergeCell ref="D37:D47"/>
    <mergeCell ref="C15:C25"/>
    <mergeCell ref="D15:D25"/>
    <mergeCell ref="D114:D124"/>
    <mergeCell ref="C125:C135"/>
    <mergeCell ref="D125:D135"/>
    <mergeCell ref="C136:C146"/>
    <mergeCell ref="D136:D146"/>
    <mergeCell ref="D81:D91"/>
    <mergeCell ref="C92:C102"/>
    <mergeCell ref="D92:D102"/>
    <mergeCell ref="C103:C113"/>
    <mergeCell ref="D103:D113"/>
    <mergeCell ref="D48:D58"/>
    <mergeCell ref="C59:C69"/>
    <mergeCell ref="D59:D69"/>
    <mergeCell ref="D70:D80"/>
    <mergeCell ref="D180:D190"/>
    <mergeCell ref="C191:C201"/>
    <mergeCell ref="D191:D201"/>
    <mergeCell ref="C202:C212"/>
    <mergeCell ref="D202:D212"/>
    <mergeCell ref="D147:D157"/>
    <mergeCell ref="C158:C168"/>
    <mergeCell ref="D158:D168"/>
    <mergeCell ref="C169:C179"/>
    <mergeCell ref="D169:D179"/>
    <mergeCell ref="D246:D256"/>
    <mergeCell ref="C257:C267"/>
    <mergeCell ref="D257:D267"/>
    <mergeCell ref="C268:C278"/>
    <mergeCell ref="D268:D278"/>
    <mergeCell ref="D213:D223"/>
    <mergeCell ref="C224:C234"/>
    <mergeCell ref="D224:D234"/>
    <mergeCell ref="C235:C245"/>
    <mergeCell ref="D235:D245"/>
    <mergeCell ref="D312:D322"/>
    <mergeCell ref="C323:C333"/>
    <mergeCell ref="D323:D333"/>
    <mergeCell ref="C334:C344"/>
    <mergeCell ref="D334:D344"/>
    <mergeCell ref="D279:D289"/>
    <mergeCell ref="C290:C300"/>
    <mergeCell ref="D290:D300"/>
    <mergeCell ref="C301:C311"/>
    <mergeCell ref="D301:D311"/>
    <mergeCell ref="D378:D388"/>
    <mergeCell ref="C389:C399"/>
    <mergeCell ref="D389:D399"/>
    <mergeCell ref="C400:C410"/>
    <mergeCell ref="D400:D410"/>
    <mergeCell ref="D345:D355"/>
    <mergeCell ref="C356:C366"/>
    <mergeCell ref="D356:D366"/>
    <mergeCell ref="C367:C377"/>
    <mergeCell ref="D367:D377"/>
    <mergeCell ref="D444:D454"/>
    <mergeCell ref="C455:C465"/>
    <mergeCell ref="D455:D465"/>
    <mergeCell ref="C466:C476"/>
    <mergeCell ref="D466:D476"/>
    <mergeCell ref="D411:D421"/>
    <mergeCell ref="C422:C432"/>
    <mergeCell ref="D422:D432"/>
    <mergeCell ref="C433:C443"/>
    <mergeCell ref="D433:D443"/>
    <mergeCell ref="D510:D520"/>
    <mergeCell ref="C521:C531"/>
    <mergeCell ref="D521:D531"/>
    <mergeCell ref="C532:C542"/>
    <mergeCell ref="D532:D542"/>
    <mergeCell ref="D477:D487"/>
    <mergeCell ref="C488:C498"/>
    <mergeCell ref="D488:D498"/>
    <mergeCell ref="C499:C509"/>
    <mergeCell ref="D499:D509"/>
    <mergeCell ref="D576:D586"/>
    <mergeCell ref="C587:C597"/>
    <mergeCell ref="D587:D597"/>
    <mergeCell ref="C598:C608"/>
    <mergeCell ref="D598:D608"/>
    <mergeCell ref="D543:D553"/>
    <mergeCell ref="C554:C564"/>
    <mergeCell ref="D554:D564"/>
    <mergeCell ref="C565:C575"/>
    <mergeCell ref="D565:D575"/>
    <mergeCell ref="D642:D652"/>
    <mergeCell ref="C653:C663"/>
    <mergeCell ref="D653:D663"/>
    <mergeCell ref="C664:C674"/>
    <mergeCell ref="D664:D674"/>
    <mergeCell ref="D609:D619"/>
    <mergeCell ref="C620:C630"/>
    <mergeCell ref="D620:D630"/>
    <mergeCell ref="C631:C641"/>
    <mergeCell ref="D631:D641"/>
    <mergeCell ref="D774:D784"/>
    <mergeCell ref="C785:C795"/>
    <mergeCell ref="D785:D795"/>
    <mergeCell ref="D675:D685"/>
    <mergeCell ref="C686:C696"/>
    <mergeCell ref="D686:D696"/>
    <mergeCell ref="C697:C707"/>
    <mergeCell ref="D697:D707"/>
    <mergeCell ref="C752:C762"/>
    <mergeCell ref="D752:D762"/>
    <mergeCell ref="C730:C740"/>
    <mergeCell ref="D730:D740"/>
    <mergeCell ref="C741:C751"/>
    <mergeCell ref="D741:D751"/>
  </mergeCells>
  <phoneticPr fontId="3"/>
  <pageMargins left="0.39370078740157483" right="0.19685039370078741" top="0.59055118110236227" bottom="0.39370078740157483" header="0.31496062992125984" footer="0.19685039370078741"/>
  <pageSetup paperSize="9" scale="75" orientation="portrait" r:id="rId1"/>
  <headerFooter>
    <oddHeader>&amp;R&amp;"ＭＳ 明朝,標準"&amp;12 2-4.生活習慣病に係る医療費等の状況</oddHeader>
  </headerFooter>
  <rowBreaks count="12" manualBreakCount="12">
    <brk id="69" max="10" man="1"/>
    <brk id="135" max="10" man="1"/>
    <brk id="201" max="10" man="1"/>
    <brk id="267" max="10" man="1"/>
    <brk id="333" max="10" man="1"/>
    <brk id="399" max="10" man="1"/>
    <brk id="465" max="10" man="1"/>
    <brk id="531" max="10" man="1"/>
    <brk id="597" max="10" man="1"/>
    <brk id="663" max="10" man="1"/>
    <brk id="729" max="10" man="1"/>
    <brk id="795" max="10" man="1"/>
  </rowBreaks>
  <ignoredErrors>
    <ignoredError sqref="E4:E13 E15:E24 E26:E35 E37:E46 E48:E57 E59:E68 E70:E79 E81:E90 E92:E101 E103:E112 E114:E123 E125:E134 E136:E145 E147:E156 E158:E167 E169:E178 E180:E189 E191:E200 E202:E211 E213:E222 E224:E233 E235:E244 E246:E255 E257:E266 E268:E277 E279:E288 E290:E299 E301:E310 E312:E321 E323:E332 E334:E343 E345:E354 E356:E365 E367:E376 E378:E387 E389:E398 E400:E409 E411:E420 E422:E431 E433:E442 E444:E453 E455:E464 E466:E475 E477:E486 E488:E497 E499:E508 E510:E519 E521:E530 E532:E541 E543:E552 E554:E563 E565:E574 E576:E585 E587:E596 E598:E607 E609:E618 E620:E629 E631:E640 E642:E651 E653:E662 E664:E673 E675:E684 E686:E695 E697:E706 E708:E717 E719:E728 E730:E739 E741:E750 E752:E761 E763:E772 E774:E783 E785:E794 E796:E805 E807:E816 E818:E827" numberStoredAsText="1"/>
    <ignoredError sqref="O4:X78" emptyCellReferenc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R13"/>
  <sheetViews>
    <sheetView showGridLines="0" zoomScaleNormal="100" zoomScaleSheetLayoutView="100" workbookViewId="0"/>
  </sheetViews>
  <sheetFormatPr defaultColWidth="9" defaultRowHeight="13.5"/>
  <cols>
    <col min="1" max="1" width="4.625" style="4" customWidth="1"/>
    <col min="2" max="2" width="3.25" style="4" customWidth="1"/>
    <col min="3" max="3" width="13.75" style="4" customWidth="1"/>
    <col min="4" max="9" width="17.625" style="4" customWidth="1"/>
    <col min="10" max="10" width="9" style="33"/>
    <col min="11" max="11" width="12.25" style="1" bestFit="1" customWidth="1"/>
    <col min="12" max="12" width="9" style="33"/>
    <col min="13" max="13" width="12.25" style="33" bestFit="1" customWidth="1"/>
    <col min="14" max="14" width="10.625" style="33" customWidth="1"/>
    <col min="15" max="15" width="9" style="33"/>
    <col min="16" max="18" width="15.625" style="1" customWidth="1"/>
    <col min="19" max="16384" width="9" style="4"/>
  </cols>
  <sheetData>
    <row r="1" spans="1:18" ht="16.5" customHeight="1">
      <c r="A1" s="45" t="s">
        <v>132</v>
      </c>
    </row>
    <row r="2" spans="1:18" ht="16.5" customHeight="1">
      <c r="A2" s="45" t="s">
        <v>136</v>
      </c>
    </row>
    <row r="3" spans="1:18" ht="16.5" customHeight="1">
      <c r="B3" s="181"/>
      <c r="C3" s="182" t="s">
        <v>103</v>
      </c>
      <c r="D3" s="183" t="s">
        <v>95</v>
      </c>
      <c r="E3" s="178" t="s">
        <v>69</v>
      </c>
      <c r="F3" s="178" t="s">
        <v>70</v>
      </c>
      <c r="G3" s="178" t="s">
        <v>96</v>
      </c>
      <c r="H3" s="178" t="s">
        <v>133</v>
      </c>
      <c r="I3" s="178" t="s">
        <v>212</v>
      </c>
      <c r="K3" s="36" t="s">
        <v>102</v>
      </c>
      <c r="L3" s="34"/>
      <c r="M3" s="37"/>
      <c r="N3" s="37"/>
      <c r="O3" s="37"/>
    </row>
    <row r="4" spans="1:18" ht="54" customHeight="1">
      <c r="B4" s="181"/>
      <c r="C4" s="182"/>
      <c r="D4" s="184"/>
      <c r="E4" s="178"/>
      <c r="F4" s="178"/>
      <c r="G4" s="178"/>
      <c r="H4" s="178"/>
      <c r="I4" s="178"/>
      <c r="K4" s="176" t="s">
        <v>137</v>
      </c>
      <c r="L4" s="177"/>
      <c r="M4" s="176" t="s">
        <v>138</v>
      </c>
      <c r="N4" s="177"/>
      <c r="O4" s="9"/>
      <c r="P4" s="71" t="s">
        <v>134</v>
      </c>
      <c r="Q4" s="71" t="s">
        <v>135</v>
      </c>
      <c r="R4" s="72"/>
    </row>
    <row r="5" spans="1:18" ht="13.5" customHeight="1">
      <c r="B5" s="46">
        <v>1</v>
      </c>
      <c r="C5" s="47" t="s">
        <v>128</v>
      </c>
      <c r="D5" s="160">
        <v>146860</v>
      </c>
      <c r="E5" s="160">
        <v>122206524360</v>
      </c>
      <c r="F5" s="160">
        <v>25065533381</v>
      </c>
      <c r="G5" s="160">
        <v>119766</v>
      </c>
      <c r="H5" s="48">
        <f>IFERROR(G5/D5,"-")</f>
        <v>0.81551137137409779</v>
      </c>
      <c r="I5" s="87">
        <f>IFERROR(F5/G5,"-")</f>
        <v>209287.55557503799</v>
      </c>
      <c r="J5" s="49"/>
      <c r="K5" s="35" t="str">
        <f t="shared" ref="K5:K12" si="0">INDEX($C$5:$C$12,MATCH(L5,H$5:H$12,0))</f>
        <v>泉州医療圏</v>
      </c>
      <c r="L5" s="74">
        <f>LARGE(H$5:H$12,ROW(A1))</f>
        <v>0.8391132776230269</v>
      </c>
      <c r="M5" s="35" t="str">
        <f t="shared" ref="M5:M12" si="1">INDEX($C$5:$C$12,MATCH(N5,I$5:I$12,0))</f>
        <v>大阪市医療圏</v>
      </c>
      <c r="N5" s="89">
        <f>LARGE(I$5:I$12,ROW(A1))</f>
        <v>236313.70683209677</v>
      </c>
      <c r="O5" s="38"/>
      <c r="P5" s="75">
        <f>$H$13</f>
        <v>0.83763988166039471</v>
      </c>
      <c r="Q5" s="90">
        <f>$I$13</f>
        <v>219666.7517943205</v>
      </c>
      <c r="R5" s="90">
        <v>0</v>
      </c>
    </row>
    <row r="6" spans="1:18">
      <c r="B6" s="46">
        <v>2</v>
      </c>
      <c r="C6" s="47" t="s">
        <v>7</v>
      </c>
      <c r="D6" s="160">
        <v>109325</v>
      </c>
      <c r="E6" s="160">
        <v>94619100810</v>
      </c>
      <c r="F6" s="160">
        <v>18735541332</v>
      </c>
      <c r="G6" s="160">
        <v>90264</v>
      </c>
      <c r="H6" s="48">
        <f t="shared" ref="H6:H13" si="2">IFERROR(G6/D6,"-")</f>
        <v>0.82564829636405213</v>
      </c>
      <c r="I6" s="87">
        <f t="shared" ref="I6:I13" si="3">IFERROR(F6/G6,"-")</f>
        <v>207563.82757245415</v>
      </c>
      <c r="J6" s="49"/>
      <c r="K6" s="35" t="str">
        <f t="shared" si="0"/>
        <v>中河内医療圏</v>
      </c>
      <c r="L6" s="74">
        <f t="shared" ref="L6:L12" si="4">LARGE(H$5:H$12,ROW(A2))</f>
        <v>0.83508211131977461</v>
      </c>
      <c r="M6" s="35" t="str">
        <f t="shared" si="1"/>
        <v>堺市医療圏</v>
      </c>
      <c r="N6" s="89">
        <f t="shared" ref="N6:N12" si="5">LARGE(I$5:I$12,ROW(A2))</f>
        <v>226480.33606525042</v>
      </c>
      <c r="O6" s="38"/>
      <c r="P6" s="75">
        <f t="shared" ref="P6:P12" si="6">$H$13</f>
        <v>0.83763988166039471</v>
      </c>
      <c r="Q6" s="90">
        <f t="shared" ref="Q6:Q12" si="7">$I$13</f>
        <v>219666.7517943205</v>
      </c>
      <c r="R6" s="90">
        <v>0</v>
      </c>
    </row>
    <row r="7" spans="1:18">
      <c r="B7" s="46">
        <v>3</v>
      </c>
      <c r="C7" s="50" t="s">
        <v>12</v>
      </c>
      <c r="D7" s="160">
        <v>174606</v>
      </c>
      <c r="E7" s="160">
        <v>144330992490</v>
      </c>
      <c r="F7" s="160">
        <v>30956244266</v>
      </c>
      <c r="G7" s="160">
        <v>145173</v>
      </c>
      <c r="H7" s="48">
        <f t="shared" si="2"/>
        <v>0.83143190955637258</v>
      </c>
      <c r="I7" s="87">
        <f t="shared" si="3"/>
        <v>213236.92605374276</v>
      </c>
      <c r="J7" s="49"/>
      <c r="K7" s="35" t="str">
        <f t="shared" si="0"/>
        <v>北河内医療圏</v>
      </c>
      <c r="L7" s="74">
        <f t="shared" si="4"/>
        <v>0.83143190955637258</v>
      </c>
      <c r="M7" s="35" t="str">
        <f t="shared" si="1"/>
        <v>泉州医療圏</v>
      </c>
      <c r="N7" s="89">
        <f t="shared" si="5"/>
        <v>222431.19394727377</v>
      </c>
      <c r="O7" s="38"/>
      <c r="P7" s="75">
        <f t="shared" si="6"/>
        <v>0.83763988166039471</v>
      </c>
      <c r="Q7" s="90">
        <f t="shared" si="7"/>
        <v>219666.7517943205</v>
      </c>
      <c r="R7" s="90">
        <v>0</v>
      </c>
    </row>
    <row r="8" spans="1:18">
      <c r="B8" s="46">
        <v>4</v>
      </c>
      <c r="C8" s="50" t="s">
        <v>20</v>
      </c>
      <c r="D8" s="160">
        <v>125135</v>
      </c>
      <c r="E8" s="160">
        <v>103195219890</v>
      </c>
      <c r="F8" s="160">
        <v>21562693570</v>
      </c>
      <c r="G8" s="160">
        <v>104498</v>
      </c>
      <c r="H8" s="48">
        <f t="shared" si="2"/>
        <v>0.83508211131977461</v>
      </c>
      <c r="I8" s="87">
        <f t="shared" si="3"/>
        <v>206345.51445960687</v>
      </c>
      <c r="J8" s="49"/>
      <c r="K8" s="35" t="str">
        <f t="shared" si="0"/>
        <v>南河内医療圏</v>
      </c>
      <c r="L8" s="74">
        <f t="shared" si="4"/>
        <v>0.83001042028482108</v>
      </c>
      <c r="M8" s="35" t="str">
        <f t="shared" si="1"/>
        <v>北河内医療圏</v>
      </c>
      <c r="N8" s="89">
        <f t="shared" si="5"/>
        <v>213236.92605374276</v>
      </c>
      <c r="O8" s="38"/>
      <c r="P8" s="75">
        <f t="shared" si="6"/>
        <v>0.83763988166039471</v>
      </c>
      <c r="Q8" s="90">
        <f t="shared" si="7"/>
        <v>219666.7517943205</v>
      </c>
      <c r="R8" s="90">
        <v>0</v>
      </c>
    </row>
    <row r="9" spans="1:18">
      <c r="B9" s="46">
        <v>5</v>
      </c>
      <c r="C9" s="50" t="s">
        <v>24</v>
      </c>
      <c r="D9" s="160">
        <v>100765</v>
      </c>
      <c r="E9" s="160">
        <v>83360871130</v>
      </c>
      <c r="F9" s="160">
        <v>17110326963</v>
      </c>
      <c r="G9" s="160">
        <v>83636</v>
      </c>
      <c r="H9" s="48">
        <f t="shared" si="2"/>
        <v>0.83001042028482108</v>
      </c>
      <c r="I9" s="87">
        <f t="shared" si="3"/>
        <v>204580.88577885123</v>
      </c>
      <c r="J9" s="49"/>
      <c r="K9" s="35" t="str">
        <f t="shared" si="0"/>
        <v>大阪市医療圏</v>
      </c>
      <c r="L9" s="74">
        <f t="shared" si="4"/>
        <v>0.82619856086203192</v>
      </c>
      <c r="M9" s="35" t="str">
        <f t="shared" si="1"/>
        <v>豊能医療圏</v>
      </c>
      <c r="N9" s="89">
        <f t="shared" si="5"/>
        <v>209287.55557503799</v>
      </c>
      <c r="O9" s="38"/>
      <c r="P9" s="75">
        <f t="shared" si="6"/>
        <v>0.83763988166039471</v>
      </c>
      <c r="Q9" s="90">
        <f t="shared" si="7"/>
        <v>219666.7517943205</v>
      </c>
      <c r="R9" s="90">
        <v>0</v>
      </c>
    </row>
    <row r="10" spans="1:18">
      <c r="B10" s="46">
        <v>6</v>
      </c>
      <c r="C10" s="50" t="s">
        <v>34</v>
      </c>
      <c r="D10" s="160">
        <v>125950</v>
      </c>
      <c r="E10" s="160">
        <v>109712501370</v>
      </c>
      <c r="F10" s="160">
        <v>22963747195</v>
      </c>
      <c r="G10" s="160">
        <v>101394</v>
      </c>
      <c r="H10" s="48">
        <f t="shared" si="2"/>
        <v>0.80503374354902735</v>
      </c>
      <c r="I10" s="87">
        <f t="shared" si="3"/>
        <v>226480.33606525042</v>
      </c>
      <c r="J10" s="49"/>
      <c r="K10" s="35" t="str">
        <f t="shared" si="0"/>
        <v>三島医療圏</v>
      </c>
      <c r="L10" s="74">
        <f t="shared" si="4"/>
        <v>0.82564829636405213</v>
      </c>
      <c r="M10" s="35" t="str">
        <f t="shared" si="1"/>
        <v>三島医療圏</v>
      </c>
      <c r="N10" s="89">
        <f t="shared" si="5"/>
        <v>207563.82757245415</v>
      </c>
      <c r="O10" s="38"/>
      <c r="P10" s="75">
        <f t="shared" si="6"/>
        <v>0.83763988166039471</v>
      </c>
      <c r="Q10" s="90">
        <f t="shared" si="7"/>
        <v>219666.7517943205</v>
      </c>
      <c r="R10" s="90">
        <v>0</v>
      </c>
    </row>
    <row r="11" spans="1:18">
      <c r="B11" s="46">
        <v>7</v>
      </c>
      <c r="C11" s="50" t="s">
        <v>43</v>
      </c>
      <c r="D11" s="161">
        <v>129240</v>
      </c>
      <c r="E11" s="161">
        <v>118345881630</v>
      </c>
      <c r="F11" s="160">
        <v>24121995690</v>
      </c>
      <c r="G11" s="161">
        <v>108447</v>
      </c>
      <c r="H11" s="51">
        <f t="shared" si="2"/>
        <v>0.8391132776230269</v>
      </c>
      <c r="I11" s="53">
        <f t="shared" si="3"/>
        <v>222431.19394727377</v>
      </c>
      <c r="J11" s="49"/>
      <c r="K11" s="35" t="str">
        <f t="shared" si="0"/>
        <v>豊能医療圏</v>
      </c>
      <c r="L11" s="74">
        <f t="shared" si="4"/>
        <v>0.81551137137409779</v>
      </c>
      <c r="M11" s="35" t="str">
        <f t="shared" si="1"/>
        <v>中河内医療圏</v>
      </c>
      <c r="N11" s="89">
        <f t="shared" si="5"/>
        <v>206345.51445960687</v>
      </c>
      <c r="O11" s="38"/>
      <c r="P11" s="75">
        <f t="shared" si="6"/>
        <v>0.83763988166039471</v>
      </c>
      <c r="Q11" s="90">
        <f t="shared" si="7"/>
        <v>219666.7517943205</v>
      </c>
      <c r="R11" s="90">
        <v>0</v>
      </c>
    </row>
    <row r="12" spans="1:18" ht="14.25" thickBot="1">
      <c r="B12" s="46">
        <v>8</v>
      </c>
      <c r="C12" s="50" t="s">
        <v>56</v>
      </c>
      <c r="D12" s="162">
        <v>358409</v>
      </c>
      <c r="E12" s="162">
        <v>326586592980</v>
      </c>
      <c r="F12" s="160">
        <v>69976505926</v>
      </c>
      <c r="G12" s="162">
        <v>296117</v>
      </c>
      <c r="H12" s="52">
        <f t="shared" si="2"/>
        <v>0.82619856086203192</v>
      </c>
      <c r="I12" s="88">
        <f t="shared" si="3"/>
        <v>236313.70683209677</v>
      </c>
      <c r="J12" s="49"/>
      <c r="K12" s="35" t="str">
        <f t="shared" si="0"/>
        <v>堺市医療圏</v>
      </c>
      <c r="L12" s="74">
        <f t="shared" si="4"/>
        <v>0.80503374354902735</v>
      </c>
      <c r="M12" s="35" t="str">
        <f t="shared" si="1"/>
        <v>南河内医療圏</v>
      </c>
      <c r="N12" s="89">
        <f t="shared" si="5"/>
        <v>204580.88577885123</v>
      </c>
      <c r="O12" s="38"/>
      <c r="P12" s="75">
        <f t="shared" si="6"/>
        <v>0.83763988166039471</v>
      </c>
      <c r="Q12" s="90">
        <f t="shared" si="7"/>
        <v>219666.7517943205</v>
      </c>
      <c r="R12" s="90">
        <v>9999</v>
      </c>
    </row>
    <row r="13" spans="1:18" ht="14.25" thickTop="1">
      <c r="B13" s="179" t="s">
        <v>0</v>
      </c>
      <c r="C13" s="180"/>
      <c r="D13" s="39">
        <f>生活習慣病の状況!C11</f>
        <v>1252666</v>
      </c>
      <c r="E13" s="39">
        <f>生活習慣病の状況!D11</f>
        <v>1102357684660</v>
      </c>
      <c r="F13" s="39">
        <f>生活習慣病の状況!E11</f>
        <v>230492588323</v>
      </c>
      <c r="G13" s="39">
        <f>生活習慣病の状況!F11</f>
        <v>1049283</v>
      </c>
      <c r="H13" s="55">
        <f t="shared" si="2"/>
        <v>0.83763988166039471</v>
      </c>
      <c r="I13" s="56">
        <f t="shared" si="3"/>
        <v>219666.7517943205</v>
      </c>
      <c r="J13" s="49"/>
      <c r="P13" s="2"/>
      <c r="Q13" s="3"/>
    </row>
  </sheetData>
  <mergeCells count="11">
    <mergeCell ref="K4:L4"/>
    <mergeCell ref="M4:N4"/>
    <mergeCell ref="H3:H4"/>
    <mergeCell ref="I3:I4"/>
    <mergeCell ref="B13:C13"/>
    <mergeCell ref="B3:B4"/>
    <mergeCell ref="C3:C4"/>
    <mergeCell ref="D3:D4"/>
    <mergeCell ref="E3:E4"/>
    <mergeCell ref="F3:F4"/>
    <mergeCell ref="G3:G4"/>
  </mergeCells>
  <phoneticPr fontId="3"/>
  <pageMargins left="0.39370078740157483" right="0.19685039370078741" top="0.47244094488188981" bottom="0.39370078740157483" header="0.31496062992125984" footer="0.19685039370078741"/>
  <pageSetup paperSize="9" scale="75" fitToHeight="0" orientation="portrait" r:id="rId1"/>
  <headerFooter>
    <oddHeader>&amp;R&amp;"ＭＳ 明朝,標準"&amp;12 2-4.生活習慣病に係る医療費等の状況</oddHeader>
  </headerFooter>
  <ignoredErrors>
    <ignoredError sqref="L7:L12 N7:N12" emptyCellReference="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dimension ref="A1:A2"/>
  <sheetViews>
    <sheetView showGridLines="0" zoomScaleNormal="100" zoomScaleSheetLayoutView="100" workbookViewId="0"/>
  </sheetViews>
  <sheetFormatPr defaultColWidth="9" defaultRowHeight="13.5"/>
  <cols>
    <col min="1" max="1" width="4.625" style="4" customWidth="1"/>
    <col min="2" max="5" width="9" style="4"/>
    <col min="6" max="7" width="9" style="4" customWidth="1"/>
    <col min="8" max="16384" width="9" style="4"/>
  </cols>
  <sheetData>
    <row r="1" spans="1:1">
      <c r="A1" s="40" t="s">
        <v>224</v>
      </c>
    </row>
    <row r="2" spans="1:1">
      <c r="A2" s="40" t="s">
        <v>143</v>
      </c>
    </row>
  </sheetData>
  <phoneticPr fontId="3"/>
  <pageMargins left="0.39370078740157483" right="0.19685039370078741" top="0.59055118110236227" bottom="0.39370078740157483" header="0.31496062992125984" footer="0.19685039370078741"/>
  <pageSetup paperSize="9" scale="75" orientation="portrait" r:id="rId1"/>
  <headerFooter>
    <oddHeader>&amp;R&amp;"ＭＳ 明朝,標準"&amp;12 2-4.生活習慣病に係る医療費等の状況</oddHead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dimension ref="A1:J18"/>
  <sheetViews>
    <sheetView showGridLines="0" zoomScaleNormal="100" zoomScaleSheetLayoutView="100" workbookViewId="0"/>
  </sheetViews>
  <sheetFormatPr defaultColWidth="9" defaultRowHeight="13.5"/>
  <cols>
    <col min="1" max="1" width="4.625" style="40" customWidth="1"/>
    <col min="2" max="2" width="3.25" style="40" customWidth="1"/>
    <col min="3" max="3" width="18.75" style="40" customWidth="1"/>
    <col min="4" max="7" width="20.625" style="40" customWidth="1"/>
    <col min="8" max="10" width="20.625" style="94" customWidth="1"/>
    <col min="11" max="16384" width="9" style="40"/>
  </cols>
  <sheetData>
    <row r="1" spans="1:10" ht="16.5" customHeight="1">
      <c r="A1" s="40" t="s">
        <v>178</v>
      </c>
      <c r="F1" s="94"/>
      <c r="G1" s="94"/>
    </row>
    <row r="2" spans="1:10" ht="16.5" customHeight="1">
      <c r="A2" s="40" t="s">
        <v>140</v>
      </c>
      <c r="F2" s="94"/>
      <c r="G2" s="95"/>
      <c r="H2" s="96" t="s">
        <v>102</v>
      </c>
      <c r="I2" s="97"/>
      <c r="J2" s="95"/>
    </row>
    <row r="3" spans="1:10" ht="16.5" customHeight="1">
      <c r="B3" s="187"/>
      <c r="C3" s="189" t="s">
        <v>103</v>
      </c>
      <c r="D3" s="191" t="s">
        <v>179</v>
      </c>
      <c r="E3" s="191" t="s">
        <v>180</v>
      </c>
      <c r="F3" s="98"/>
      <c r="G3" s="99"/>
      <c r="H3" s="185" t="s">
        <v>181</v>
      </c>
      <c r="I3" s="185" t="s">
        <v>182</v>
      </c>
      <c r="J3" s="100"/>
    </row>
    <row r="4" spans="1:10" ht="18" customHeight="1">
      <c r="B4" s="188"/>
      <c r="C4" s="190"/>
      <c r="D4" s="192"/>
      <c r="E4" s="192"/>
      <c r="F4" s="98"/>
      <c r="G4" s="99"/>
      <c r="H4" s="186"/>
      <c r="I4" s="186"/>
      <c r="J4" s="101"/>
    </row>
    <row r="5" spans="1:10" ht="13.5" customHeight="1">
      <c r="B5" s="102">
        <v>1</v>
      </c>
      <c r="C5" s="47" t="s">
        <v>128</v>
      </c>
      <c r="D5" s="165">
        <v>26335.503118616401</v>
      </c>
      <c r="E5" s="165">
        <v>28192.5598914201</v>
      </c>
      <c r="F5" s="103"/>
      <c r="G5" s="104"/>
      <c r="H5" s="105">
        <f t="shared" ref="H5:H12" si="0">$D$13</f>
        <v>28404.250414715501</v>
      </c>
      <c r="I5" s="105">
        <f t="shared" ref="I5:I12" si="1">$E$13</f>
        <v>28404.250414715501</v>
      </c>
      <c r="J5" s="106">
        <v>0</v>
      </c>
    </row>
    <row r="6" spans="1:10" ht="13.5" customHeight="1">
      <c r="B6" s="46">
        <v>2</v>
      </c>
      <c r="C6" s="47" t="s">
        <v>7</v>
      </c>
      <c r="D6" s="165">
        <v>29366.322204436299</v>
      </c>
      <c r="E6" s="165">
        <v>28364.532297527301</v>
      </c>
      <c r="F6" s="103"/>
      <c r="G6" s="104"/>
      <c r="H6" s="105">
        <f t="shared" si="0"/>
        <v>28404.250414715501</v>
      </c>
      <c r="I6" s="105">
        <f t="shared" si="1"/>
        <v>28404.250414715501</v>
      </c>
      <c r="J6" s="106">
        <v>0</v>
      </c>
    </row>
    <row r="7" spans="1:10" ht="13.5" customHeight="1">
      <c r="B7" s="46">
        <v>3</v>
      </c>
      <c r="C7" s="50" t="s">
        <v>12</v>
      </c>
      <c r="D7" s="165">
        <v>27671.963477772799</v>
      </c>
      <c r="E7" s="165">
        <v>28520.587727367401</v>
      </c>
      <c r="F7" s="103"/>
      <c r="G7" s="104"/>
      <c r="H7" s="105">
        <f t="shared" si="0"/>
        <v>28404.250414715501</v>
      </c>
      <c r="I7" s="105">
        <f t="shared" si="1"/>
        <v>28404.250414715501</v>
      </c>
      <c r="J7" s="106">
        <v>0</v>
      </c>
    </row>
    <row r="8" spans="1:10" ht="13.5" customHeight="1">
      <c r="B8" s="46">
        <v>4</v>
      </c>
      <c r="C8" s="50" t="s">
        <v>20</v>
      </c>
      <c r="D8" s="165">
        <v>28513.099820194198</v>
      </c>
      <c r="E8" s="165">
        <v>28383.789974394</v>
      </c>
      <c r="F8" s="103"/>
      <c r="G8" s="104"/>
      <c r="H8" s="105">
        <f t="shared" si="0"/>
        <v>28404.250414715501</v>
      </c>
      <c r="I8" s="105">
        <f t="shared" si="1"/>
        <v>28404.250414715501</v>
      </c>
      <c r="J8" s="106">
        <v>0</v>
      </c>
    </row>
    <row r="9" spans="1:10" ht="13.5" customHeight="1">
      <c r="B9" s="46">
        <v>5</v>
      </c>
      <c r="C9" s="50" t="s">
        <v>24</v>
      </c>
      <c r="D9" s="165">
        <v>26636.413983029801</v>
      </c>
      <c r="E9" s="165">
        <v>28338.863626068702</v>
      </c>
      <c r="F9" s="103"/>
      <c r="G9" s="104"/>
      <c r="H9" s="105">
        <f t="shared" si="0"/>
        <v>28404.250414715501</v>
      </c>
      <c r="I9" s="105">
        <f t="shared" si="1"/>
        <v>28404.250414715501</v>
      </c>
      <c r="J9" s="106">
        <v>0</v>
      </c>
    </row>
    <row r="10" spans="1:10" ht="13.5" customHeight="1">
      <c r="B10" s="46">
        <v>6</v>
      </c>
      <c r="C10" s="50" t="s">
        <v>34</v>
      </c>
      <c r="D10" s="165">
        <v>26727.5234934498</v>
      </c>
      <c r="E10" s="165">
        <v>28492.6851926411</v>
      </c>
      <c r="F10" s="103"/>
      <c r="G10" s="104"/>
      <c r="H10" s="105">
        <f t="shared" si="0"/>
        <v>28404.250414715501</v>
      </c>
      <c r="I10" s="105">
        <f t="shared" si="1"/>
        <v>28404.250414715501</v>
      </c>
      <c r="J10" s="106">
        <v>0</v>
      </c>
    </row>
    <row r="11" spans="1:10" ht="13.5" customHeight="1">
      <c r="B11" s="46">
        <v>7</v>
      </c>
      <c r="C11" s="50" t="s">
        <v>43</v>
      </c>
      <c r="D11" s="165">
        <v>27230.616202414101</v>
      </c>
      <c r="E11" s="165">
        <v>28492.865250505802</v>
      </c>
      <c r="F11" s="103"/>
      <c r="G11" s="104"/>
      <c r="H11" s="105">
        <f t="shared" si="0"/>
        <v>28404.250414715501</v>
      </c>
      <c r="I11" s="105">
        <f t="shared" si="1"/>
        <v>28404.250414715501</v>
      </c>
      <c r="J11" s="106">
        <v>0</v>
      </c>
    </row>
    <row r="12" spans="1:10" ht="13.5" customHeight="1" thickBot="1">
      <c r="B12" s="46">
        <v>8</v>
      </c>
      <c r="C12" s="50" t="s">
        <v>56</v>
      </c>
      <c r="D12" s="165">
        <v>29389.946427126499</v>
      </c>
      <c r="E12" s="165">
        <v>28366.716102168699</v>
      </c>
      <c r="F12" s="103"/>
      <c r="G12" s="104"/>
      <c r="H12" s="105">
        <f t="shared" si="0"/>
        <v>28404.250414715501</v>
      </c>
      <c r="I12" s="105">
        <f t="shared" si="1"/>
        <v>28404.250414715501</v>
      </c>
      <c r="J12" s="106">
        <v>999</v>
      </c>
    </row>
    <row r="13" spans="1:10" ht="13.5" customHeight="1" thickTop="1">
      <c r="B13" s="179" t="s">
        <v>0</v>
      </c>
      <c r="C13" s="180"/>
      <c r="D13" s="166">
        <v>28404.250414715501</v>
      </c>
      <c r="E13" s="166">
        <v>28404.250414715501</v>
      </c>
      <c r="F13" s="103"/>
      <c r="G13" s="104"/>
      <c r="H13" s="95"/>
    </row>
    <row r="14" spans="1:10" ht="13.5" customHeight="1">
      <c r="B14" s="60" t="s">
        <v>211</v>
      </c>
    </row>
    <row r="15" spans="1:10" ht="13.5" customHeight="1">
      <c r="B15" s="60" t="s">
        <v>221</v>
      </c>
    </row>
    <row r="16" spans="1:10" ht="13.5" customHeight="1">
      <c r="B16" s="60" t="s">
        <v>169</v>
      </c>
    </row>
    <row r="17" spans="2:2">
      <c r="B17" s="107"/>
    </row>
    <row r="18" spans="2:2">
      <c r="B18" s="107"/>
    </row>
  </sheetData>
  <mergeCells count="7">
    <mergeCell ref="H3:H4"/>
    <mergeCell ref="I3:I4"/>
    <mergeCell ref="B13:C13"/>
    <mergeCell ref="B3:B4"/>
    <mergeCell ref="C3:C4"/>
    <mergeCell ref="D3:D4"/>
    <mergeCell ref="E3:E4"/>
  </mergeCells>
  <phoneticPr fontId="3"/>
  <pageMargins left="0.39370078740157483" right="0.19685039370078741" top="0.59055118110236227" bottom="0.39370078740157483" header="0.31496062992125984" footer="0.19685039370078741"/>
  <pageSetup paperSize="9" scale="75" fitToHeight="0" orientation="portrait" r:id="rId1"/>
  <headerFooter>
    <oddHeader>&amp;R&amp;"ＭＳ 明朝,標準"&amp;12 2-4.生活習慣病に係る医療費等の状況</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3"/>
  <dimension ref="A1:J3"/>
  <sheetViews>
    <sheetView showGridLines="0" zoomScaleNormal="100" zoomScaleSheetLayoutView="100" workbookViewId="0"/>
  </sheetViews>
  <sheetFormatPr defaultColWidth="9" defaultRowHeight="13.5"/>
  <cols>
    <col min="1" max="1" width="4.625" style="40" customWidth="1"/>
    <col min="2" max="2" width="3.25" style="40" customWidth="1"/>
    <col min="3" max="3" width="18.75" style="40" customWidth="1"/>
    <col min="4" max="5" width="20.625" style="40" customWidth="1"/>
    <col min="6" max="6" width="12.375" style="108" customWidth="1"/>
    <col min="7" max="7" width="6.25" style="40" customWidth="1"/>
    <col min="8" max="10" width="20.625" style="40" customWidth="1"/>
    <col min="11" max="16384" width="9" style="40"/>
  </cols>
  <sheetData>
    <row r="1" spans="1:10" ht="16.5" customHeight="1">
      <c r="A1" s="40" t="s">
        <v>178</v>
      </c>
    </row>
    <row r="2" spans="1:10" ht="16.5" customHeight="1">
      <c r="A2" s="40" t="s">
        <v>140</v>
      </c>
    </row>
    <row r="3" spans="1:10" ht="16.5" customHeight="1">
      <c r="A3" s="40" t="s">
        <v>170</v>
      </c>
      <c r="J3" s="40" t="s">
        <v>171</v>
      </c>
    </row>
  </sheetData>
  <phoneticPr fontId="3"/>
  <pageMargins left="0.39370078740157483" right="0.19685039370078741" top="0.59055118110236227" bottom="0.39370078740157483" header="0.31496062992125984" footer="0.19685039370078741"/>
  <pageSetup paperSize="8" scale="75" fitToHeight="0" orientation="landscape" r:id="rId1"/>
  <headerFooter>
    <oddHeader>&amp;R&amp;"ＭＳ 明朝,標準"&amp;12 2-4.生活習慣病に係る医療費等の状況</oddHead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4"/>
  <dimension ref="A1:K82"/>
  <sheetViews>
    <sheetView showGridLines="0" zoomScaleNormal="100" zoomScaleSheetLayoutView="100" workbookViewId="0"/>
  </sheetViews>
  <sheetFormatPr defaultColWidth="9" defaultRowHeight="13.5"/>
  <cols>
    <col min="1" max="1" width="4.625" style="40" customWidth="1"/>
    <col min="2" max="2" width="3.25" style="40" customWidth="1"/>
    <col min="3" max="3" width="18.75" style="40" customWidth="1"/>
    <col min="4" max="5" width="20.625" style="40" customWidth="1"/>
    <col min="6" max="6" width="20.625" style="95" customWidth="1"/>
    <col min="7" max="7" width="20.625" style="109" customWidth="1"/>
    <col min="8" max="10" width="20.625" style="96" customWidth="1"/>
    <col min="11" max="11" width="9" style="110"/>
    <col min="12" max="16384" width="9" style="40"/>
  </cols>
  <sheetData>
    <row r="1" spans="1:10" ht="16.5" customHeight="1">
      <c r="A1" s="40" t="s">
        <v>178</v>
      </c>
    </row>
    <row r="2" spans="1:10" ht="16.5" customHeight="1">
      <c r="A2" s="40" t="s">
        <v>143</v>
      </c>
      <c r="H2" s="96" t="s">
        <v>102</v>
      </c>
      <c r="I2" s="97"/>
      <c r="J2" s="95"/>
    </row>
    <row r="3" spans="1:10" s="110" customFormat="1" ht="16.5" customHeight="1">
      <c r="B3" s="187"/>
      <c r="C3" s="189" t="s">
        <v>172</v>
      </c>
      <c r="D3" s="191" t="s">
        <v>183</v>
      </c>
      <c r="E3" s="191" t="s">
        <v>184</v>
      </c>
      <c r="F3" s="111"/>
      <c r="G3" s="112"/>
      <c r="H3" s="185" t="s">
        <v>185</v>
      </c>
      <c r="I3" s="185" t="s">
        <v>186</v>
      </c>
      <c r="J3" s="113"/>
    </row>
    <row r="4" spans="1:10" s="110" customFormat="1" ht="18" customHeight="1">
      <c r="B4" s="188"/>
      <c r="C4" s="190"/>
      <c r="D4" s="192"/>
      <c r="E4" s="192"/>
      <c r="F4" s="111"/>
      <c r="G4" s="112"/>
      <c r="H4" s="186"/>
      <c r="I4" s="186"/>
      <c r="J4" s="114"/>
    </row>
    <row r="5" spans="1:10" s="110" customFormat="1" ht="13.5" customHeight="1">
      <c r="B5" s="102">
        <v>1</v>
      </c>
      <c r="C5" s="83" t="s">
        <v>57</v>
      </c>
      <c r="D5" s="165">
        <v>29389.946427126499</v>
      </c>
      <c r="E5" s="165">
        <v>28366.716102168699</v>
      </c>
      <c r="F5" s="115"/>
      <c r="G5" s="116"/>
      <c r="H5" s="105">
        <f t="shared" ref="H5:H68" si="0">$D$79</f>
        <v>28404.250414715501</v>
      </c>
      <c r="I5" s="105">
        <f t="shared" ref="I5:I68" si="1">$E$79</f>
        <v>28404.250414715501</v>
      </c>
      <c r="J5" s="106">
        <v>0</v>
      </c>
    </row>
    <row r="6" spans="1:10" s="110" customFormat="1" ht="13.5" customHeight="1">
      <c r="B6" s="46">
        <v>2</v>
      </c>
      <c r="C6" s="83" t="s">
        <v>104</v>
      </c>
      <c r="D6" s="165">
        <v>27275.634300126101</v>
      </c>
      <c r="E6" s="165">
        <v>28293.684202255801</v>
      </c>
      <c r="F6" s="115"/>
      <c r="G6" s="116"/>
      <c r="H6" s="105">
        <f t="shared" si="0"/>
        <v>28404.250414715501</v>
      </c>
      <c r="I6" s="105">
        <f t="shared" si="1"/>
        <v>28404.250414715501</v>
      </c>
      <c r="J6" s="106">
        <v>0</v>
      </c>
    </row>
    <row r="7" spans="1:10" s="110" customFormat="1" ht="13.5" customHeight="1">
      <c r="B7" s="46">
        <v>3</v>
      </c>
      <c r="C7" s="84" t="s">
        <v>105</v>
      </c>
      <c r="D7" s="165">
        <v>29175.015433553301</v>
      </c>
      <c r="E7" s="165">
        <v>28300.338804336501</v>
      </c>
      <c r="F7" s="115"/>
      <c r="G7" s="116"/>
      <c r="H7" s="105">
        <f t="shared" si="0"/>
        <v>28404.250414715501</v>
      </c>
      <c r="I7" s="105">
        <f t="shared" si="1"/>
        <v>28404.250414715501</v>
      </c>
      <c r="J7" s="106">
        <v>0</v>
      </c>
    </row>
    <row r="8" spans="1:10" s="110" customFormat="1" ht="13.5" customHeight="1">
      <c r="B8" s="46">
        <v>4</v>
      </c>
      <c r="C8" s="84" t="s">
        <v>106</v>
      </c>
      <c r="D8" s="165">
        <v>33044.157246155402</v>
      </c>
      <c r="E8" s="165">
        <v>28471.638449271701</v>
      </c>
      <c r="F8" s="115"/>
      <c r="G8" s="116"/>
      <c r="H8" s="105">
        <f t="shared" si="0"/>
        <v>28404.250414715501</v>
      </c>
      <c r="I8" s="105">
        <f t="shared" si="1"/>
        <v>28404.250414715501</v>
      </c>
      <c r="J8" s="106">
        <v>0</v>
      </c>
    </row>
    <row r="9" spans="1:10" s="110" customFormat="1" ht="13.5" customHeight="1">
      <c r="B9" s="46">
        <v>5</v>
      </c>
      <c r="C9" s="84" t="s">
        <v>107</v>
      </c>
      <c r="D9" s="165">
        <v>26576.4907352062</v>
      </c>
      <c r="E9" s="165">
        <v>28242.840825298299</v>
      </c>
      <c r="F9" s="115"/>
      <c r="G9" s="116"/>
      <c r="H9" s="105">
        <f t="shared" si="0"/>
        <v>28404.250414715501</v>
      </c>
      <c r="I9" s="105">
        <f t="shared" si="1"/>
        <v>28404.250414715501</v>
      </c>
      <c r="J9" s="106">
        <v>0</v>
      </c>
    </row>
    <row r="10" spans="1:10" s="110" customFormat="1" ht="13.5" customHeight="1">
      <c r="B10" s="46">
        <v>6</v>
      </c>
      <c r="C10" s="84" t="s">
        <v>108</v>
      </c>
      <c r="D10" s="165">
        <v>28656.304387192398</v>
      </c>
      <c r="E10" s="165">
        <v>28522.968985508</v>
      </c>
      <c r="F10" s="115"/>
      <c r="G10" s="116"/>
      <c r="H10" s="105">
        <f t="shared" si="0"/>
        <v>28404.250414715501</v>
      </c>
      <c r="I10" s="105">
        <f t="shared" si="1"/>
        <v>28404.250414715501</v>
      </c>
      <c r="J10" s="106">
        <v>0</v>
      </c>
    </row>
    <row r="11" spans="1:10" s="110" customFormat="1" ht="13.5" customHeight="1">
      <c r="B11" s="46">
        <v>7</v>
      </c>
      <c r="C11" s="84" t="s">
        <v>109</v>
      </c>
      <c r="D11" s="165">
        <v>29610.573354406799</v>
      </c>
      <c r="E11" s="165">
        <v>28513.718930181301</v>
      </c>
      <c r="F11" s="115"/>
      <c r="G11" s="116"/>
      <c r="H11" s="105">
        <f t="shared" si="0"/>
        <v>28404.250414715501</v>
      </c>
      <c r="I11" s="105">
        <f t="shared" si="1"/>
        <v>28404.250414715501</v>
      </c>
      <c r="J11" s="106">
        <v>0</v>
      </c>
    </row>
    <row r="12" spans="1:10" s="110" customFormat="1" ht="13.5" customHeight="1">
      <c r="B12" s="46">
        <v>8</v>
      </c>
      <c r="C12" s="84" t="s">
        <v>58</v>
      </c>
      <c r="D12" s="165">
        <v>26722.021227503501</v>
      </c>
      <c r="E12" s="165">
        <v>28154.913963855699</v>
      </c>
      <c r="F12" s="115"/>
      <c r="G12" s="116"/>
      <c r="H12" s="105">
        <f t="shared" si="0"/>
        <v>28404.250414715501</v>
      </c>
      <c r="I12" s="105">
        <f t="shared" si="1"/>
        <v>28404.250414715501</v>
      </c>
      <c r="J12" s="106">
        <v>0</v>
      </c>
    </row>
    <row r="13" spans="1:10" s="110" customFormat="1" ht="13.5" customHeight="1">
      <c r="B13" s="46">
        <v>9</v>
      </c>
      <c r="C13" s="84" t="s">
        <v>110</v>
      </c>
      <c r="D13" s="165">
        <v>28890.3820627803</v>
      </c>
      <c r="E13" s="165">
        <v>28288.253323856301</v>
      </c>
      <c r="F13" s="115"/>
      <c r="G13" s="116"/>
      <c r="H13" s="105">
        <f t="shared" si="0"/>
        <v>28404.250414715501</v>
      </c>
      <c r="I13" s="105">
        <f t="shared" si="1"/>
        <v>28404.250414715501</v>
      </c>
      <c r="J13" s="106">
        <v>0</v>
      </c>
    </row>
    <row r="14" spans="1:10" s="110" customFormat="1" ht="13.5" customHeight="1">
      <c r="B14" s="46">
        <v>10</v>
      </c>
      <c r="C14" s="84" t="s">
        <v>59</v>
      </c>
      <c r="D14" s="165">
        <v>31939.572759470298</v>
      </c>
      <c r="E14" s="165">
        <v>28358.314110105501</v>
      </c>
      <c r="F14" s="115"/>
      <c r="G14" s="116"/>
      <c r="H14" s="105">
        <f t="shared" si="0"/>
        <v>28404.250414715501</v>
      </c>
      <c r="I14" s="105">
        <f t="shared" si="1"/>
        <v>28404.250414715501</v>
      </c>
      <c r="J14" s="106">
        <v>0</v>
      </c>
    </row>
    <row r="15" spans="1:10" s="110" customFormat="1" ht="13.5" customHeight="1">
      <c r="B15" s="46">
        <v>11</v>
      </c>
      <c r="C15" s="84" t="s">
        <v>60</v>
      </c>
      <c r="D15" s="165">
        <v>28597.465652578801</v>
      </c>
      <c r="E15" s="165">
        <v>28429.768638977701</v>
      </c>
      <c r="F15" s="115"/>
      <c r="G15" s="116"/>
      <c r="H15" s="105">
        <f t="shared" si="0"/>
        <v>28404.250414715501</v>
      </c>
      <c r="I15" s="105">
        <f t="shared" si="1"/>
        <v>28404.250414715501</v>
      </c>
      <c r="J15" s="106">
        <v>0</v>
      </c>
    </row>
    <row r="16" spans="1:10" s="110" customFormat="1" ht="13.5" customHeight="1">
      <c r="B16" s="46">
        <v>12</v>
      </c>
      <c r="C16" s="84" t="s">
        <v>111</v>
      </c>
      <c r="D16" s="165">
        <v>26597.319588505401</v>
      </c>
      <c r="E16" s="165">
        <v>28164.076542090301</v>
      </c>
      <c r="F16" s="115"/>
      <c r="G16" s="116"/>
      <c r="H16" s="105">
        <f t="shared" si="0"/>
        <v>28404.250414715501</v>
      </c>
      <c r="I16" s="105">
        <f t="shared" si="1"/>
        <v>28404.250414715501</v>
      </c>
      <c r="J16" s="106">
        <v>0</v>
      </c>
    </row>
    <row r="17" spans="2:10" s="110" customFormat="1" ht="13.5" customHeight="1">
      <c r="B17" s="46">
        <v>13</v>
      </c>
      <c r="C17" s="84" t="s">
        <v>112</v>
      </c>
      <c r="D17" s="165">
        <v>29174.075808031299</v>
      </c>
      <c r="E17" s="165">
        <v>28337.201003924099</v>
      </c>
      <c r="F17" s="115"/>
      <c r="G17" s="116"/>
      <c r="H17" s="105">
        <f t="shared" si="0"/>
        <v>28404.250414715501</v>
      </c>
      <c r="I17" s="105">
        <f t="shared" si="1"/>
        <v>28404.250414715501</v>
      </c>
      <c r="J17" s="106">
        <v>0</v>
      </c>
    </row>
    <row r="18" spans="2:10" s="110" customFormat="1" ht="13.5" customHeight="1">
      <c r="B18" s="46">
        <v>14</v>
      </c>
      <c r="C18" s="84" t="s">
        <v>113</v>
      </c>
      <c r="D18" s="165">
        <v>27904.243118370501</v>
      </c>
      <c r="E18" s="165">
        <v>28150.454644079098</v>
      </c>
      <c r="F18" s="115"/>
      <c r="G18" s="116"/>
      <c r="H18" s="105">
        <f t="shared" si="0"/>
        <v>28404.250414715501</v>
      </c>
      <c r="I18" s="105">
        <f t="shared" si="1"/>
        <v>28404.250414715501</v>
      </c>
      <c r="J18" s="106">
        <v>0</v>
      </c>
    </row>
    <row r="19" spans="2:10" s="110" customFormat="1" ht="13.5" customHeight="1">
      <c r="B19" s="46">
        <v>15</v>
      </c>
      <c r="C19" s="84" t="s">
        <v>114</v>
      </c>
      <c r="D19" s="165">
        <v>29258.2412056186</v>
      </c>
      <c r="E19" s="165">
        <v>28403.073845724299</v>
      </c>
      <c r="F19" s="115"/>
      <c r="G19" s="116"/>
      <c r="H19" s="105">
        <f t="shared" si="0"/>
        <v>28404.250414715501</v>
      </c>
      <c r="I19" s="105">
        <f t="shared" si="1"/>
        <v>28404.250414715501</v>
      </c>
      <c r="J19" s="106">
        <v>0</v>
      </c>
    </row>
    <row r="20" spans="2:10" s="110" customFormat="1" ht="13.5" customHeight="1">
      <c r="B20" s="46">
        <v>16</v>
      </c>
      <c r="C20" s="84" t="s">
        <v>61</v>
      </c>
      <c r="D20" s="165">
        <v>26130.539348340499</v>
      </c>
      <c r="E20" s="165">
        <v>28060.2902070159</v>
      </c>
      <c r="F20" s="115"/>
      <c r="G20" s="116"/>
      <c r="H20" s="105">
        <f t="shared" si="0"/>
        <v>28404.250414715501</v>
      </c>
      <c r="I20" s="105">
        <f t="shared" si="1"/>
        <v>28404.250414715501</v>
      </c>
      <c r="J20" s="106">
        <v>0</v>
      </c>
    </row>
    <row r="21" spans="2:10" s="110" customFormat="1" ht="13.5" customHeight="1">
      <c r="B21" s="46">
        <v>17</v>
      </c>
      <c r="C21" s="84" t="s">
        <v>115</v>
      </c>
      <c r="D21" s="165">
        <v>26967.712264352602</v>
      </c>
      <c r="E21" s="165">
        <v>28257.1739661629</v>
      </c>
      <c r="F21" s="115"/>
      <c r="G21" s="116"/>
      <c r="H21" s="105">
        <f t="shared" si="0"/>
        <v>28404.250414715501</v>
      </c>
      <c r="I21" s="105">
        <f t="shared" si="1"/>
        <v>28404.250414715501</v>
      </c>
      <c r="J21" s="106">
        <v>0</v>
      </c>
    </row>
    <row r="22" spans="2:10" s="110" customFormat="1" ht="13.5" customHeight="1">
      <c r="B22" s="46">
        <v>18</v>
      </c>
      <c r="C22" s="84" t="s">
        <v>62</v>
      </c>
      <c r="D22" s="165">
        <v>26245.216402741698</v>
      </c>
      <c r="E22" s="165">
        <v>28148.9814227272</v>
      </c>
      <c r="F22" s="115"/>
      <c r="G22" s="116"/>
      <c r="H22" s="105">
        <f t="shared" si="0"/>
        <v>28404.250414715501</v>
      </c>
      <c r="I22" s="105">
        <f t="shared" si="1"/>
        <v>28404.250414715501</v>
      </c>
      <c r="J22" s="106">
        <v>0</v>
      </c>
    </row>
    <row r="23" spans="2:10" s="110" customFormat="1" ht="13.5" customHeight="1">
      <c r="B23" s="46">
        <v>19</v>
      </c>
      <c r="C23" s="84" t="s">
        <v>116</v>
      </c>
      <c r="D23" s="165">
        <v>29903.4968715996</v>
      </c>
      <c r="E23" s="165">
        <v>28414.348290472299</v>
      </c>
      <c r="F23" s="115"/>
      <c r="G23" s="116"/>
      <c r="H23" s="105">
        <f t="shared" si="0"/>
        <v>28404.250414715501</v>
      </c>
      <c r="I23" s="105">
        <f t="shared" si="1"/>
        <v>28404.250414715501</v>
      </c>
      <c r="J23" s="106">
        <v>0</v>
      </c>
    </row>
    <row r="24" spans="2:10" s="110" customFormat="1" ht="13.5" customHeight="1">
      <c r="B24" s="46">
        <v>20</v>
      </c>
      <c r="C24" s="84" t="s">
        <v>117</v>
      </c>
      <c r="D24" s="165">
        <v>29510.648621369899</v>
      </c>
      <c r="E24" s="165">
        <v>28340.743727528199</v>
      </c>
      <c r="F24" s="115"/>
      <c r="G24" s="116"/>
      <c r="H24" s="105">
        <f t="shared" si="0"/>
        <v>28404.250414715501</v>
      </c>
      <c r="I24" s="105">
        <f t="shared" si="1"/>
        <v>28404.250414715501</v>
      </c>
      <c r="J24" s="106">
        <v>0</v>
      </c>
    </row>
    <row r="25" spans="2:10" s="110" customFormat="1" ht="13.5" customHeight="1">
      <c r="B25" s="46">
        <v>21</v>
      </c>
      <c r="C25" s="84" t="s">
        <v>118</v>
      </c>
      <c r="D25" s="165">
        <v>29173.339043687702</v>
      </c>
      <c r="E25" s="165">
        <v>28586.4205412827</v>
      </c>
      <c r="F25" s="115"/>
      <c r="G25" s="116"/>
      <c r="H25" s="105">
        <f t="shared" si="0"/>
        <v>28404.250414715501</v>
      </c>
      <c r="I25" s="105">
        <f t="shared" si="1"/>
        <v>28404.250414715501</v>
      </c>
      <c r="J25" s="106">
        <v>0</v>
      </c>
    </row>
    <row r="26" spans="2:10" s="110" customFormat="1" ht="13.5" customHeight="1">
      <c r="B26" s="46">
        <v>22</v>
      </c>
      <c r="C26" s="84" t="s">
        <v>63</v>
      </c>
      <c r="D26" s="165">
        <v>29596.9346782459</v>
      </c>
      <c r="E26" s="165">
        <v>28459.295338060001</v>
      </c>
      <c r="F26" s="115"/>
      <c r="G26" s="116"/>
      <c r="H26" s="105">
        <f t="shared" si="0"/>
        <v>28404.250414715501</v>
      </c>
      <c r="I26" s="105">
        <f t="shared" si="1"/>
        <v>28404.250414715501</v>
      </c>
      <c r="J26" s="106">
        <v>0</v>
      </c>
    </row>
    <row r="27" spans="2:10" s="110" customFormat="1" ht="13.5" customHeight="1">
      <c r="B27" s="46">
        <v>23</v>
      </c>
      <c r="C27" s="84" t="s">
        <v>119</v>
      </c>
      <c r="D27" s="165">
        <v>29579.103531483401</v>
      </c>
      <c r="E27" s="165">
        <v>28697.347142022201</v>
      </c>
      <c r="F27" s="115"/>
      <c r="G27" s="116"/>
      <c r="H27" s="105">
        <f t="shared" si="0"/>
        <v>28404.250414715501</v>
      </c>
      <c r="I27" s="105">
        <f t="shared" si="1"/>
        <v>28404.250414715501</v>
      </c>
      <c r="J27" s="106">
        <v>0</v>
      </c>
    </row>
    <row r="28" spans="2:10" s="110" customFormat="1" ht="13.5" customHeight="1">
      <c r="B28" s="46">
        <v>24</v>
      </c>
      <c r="C28" s="84" t="s">
        <v>120</v>
      </c>
      <c r="D28" s="165">
        <v>28123.864152381</v>
      </c>
      <c r="E28" s="165">
        <v>28286.601711641899</v>
      </c>
      <c r="F28" s="115"/>
      <c r="G28" s="116"/>
      <c r="H28" s="105">
        <f t="shared" si="0"/>
        <v>28404.250414715501</v>
      </c>
      <c r="I28" s="105">
        <f t="shared" si="1"/>
        <v>28404.250414715501</v>
      </c>
      <c r="J28" s="106">
        <v>0</v>
      </c>
    </row>
    <row r="29" spans="2:10" s="110" customFormat="1" ht="13.5" customHeight="1">
      <c r="B29" s="46">
        <v>25</v>
      </c>
      <c r="C29" s="84" t="s">
        <v>121</v>
      </c>
      <c r="D29" s="165">
        <v>27705.424425634799</v>
      </c>
      <c r="E29" s="165">
        <v>28053.217649839698</v>
      </c>
      <c r="F29" s="115"/>
      <c r="G29" s="116"/>
      <c r="H29" s="105">
        <f t="shared" si="0"/>
        <v>28404.250414715501</v>
      </c>
      <c r="I29" s="105">
        <f t="shared" si="1"/>
        <v>28404.250414715501</v>
      </c>
      <c r="J29" s="106">
        <v>0</v>
      </c>
    </row>
    <row r="30" spans="2:10" s="110" customFormat="1" ht="13.5" customHeight="1">
      <c r="B30" s="46">
        <v>26</v>
      </c>
      <c r="C30" s="84" t="s">
        <v>35</v>
      </c>
      <c r="D30" s="165">
        <v>26727.5234934498</v>
      </c>
      <c r="E30" s="165">
        <v>28492.6851926411</v>
      </c>
      <c r="F30" s="115"/>
      <c r="G30" s="116"/>
      <c r="H30" s="105">
        <f t="shared" si="0"/>
        <v>28404.250414715501</v>
      </c>
      <c r="I30" s="105">
        <f t="shared" si="1"/>
        <v>28404.250414715501</v>
      </c>
      <c r="J30" s="106">
        <v>0</v>
      </c>
    </row>
    <row r="31" spans="2:10" s="110" customFormat="1" ht="13.5" customHeight="1">
      <c r="B31" s="46">
        <v>27</v>
      </c>
      <c r="C31" s="84" t="s">
        <v>36</v>
      </c>
      <c r="D31" s="165">
        <v>25700.241923675301</v>
      </c>
      <c r="E31" s="165">
        <v>28243.4626626713</v>
      </c>
      <c r="F31" s="115"/>
      <c r="G31" s="116"/>
      <c r="H31" s="105">
        <f t="shared" si="0"/>
        <v>28404.250414715501</v>
      </c>
      <c r="I31" s="105">
        <f t="shared" si="1"/>
        <v>28404.250414715501</v>
      </c>
      <c r="J31" s="106">
        <v>0</v>
      </c>
    </row>
    <row r="32" spans="2:10" s="110" customFormat="1" ht="13.5" customHeight="1">
      <c r="B32" s="46">
        <v>28</v>
      </c>
      <c r="C32" s="84" t="s">
        <v>37</v>
      </c>
      <c r="D32" s="165">
        <v>27029.6467630058</v>
      </c>
      <c r="E32" s="165">
        <v>28586.970227239701</v>
      </c>
      <c r="F32" s="115"/>
      <c r="G32" s="116"/>
      <c r="H32" s="105">
        <f t="shared" si="0"/>
        <v>28404.250414715501</v>
      </c>
      <c r="I32" s="105">
        <f t="shared" si="1"/>
        <v>28404.250414715501</v>
      </c>
      <c r="J32" s="106">
        <v>0</v>
      </c>
    </row>
    <row r="33" spans="2:10" s="110" customFormat="1" ht="13.5" customHeight="1">
      <c r="B33" s="46">
        <v>29</v>
      </c>
      <c r="C33" s="84" t="s">
        <v>38</v>
      </c>
      <c r="D33" s="165">
        <v>27502.865284974101</v>
      </c>
      <c r="E33" s="165">
        <v>28447.725213514801</v>
      </c>
      <c r="F33" s="115"/>
      <c r="G33" s="116"/>
      <c r="H33" s="105">
        <f t="shared" si="0"/>
        <v>28404.250414715501</v>
      </c>
      <c r="I33" s="105">
        <f t="shared" si="1"/>
        <v>28404.250414715501</v>
      </c>
      <c r="J33" s="106">
        <v>0</v>
      </c>
    </row>
    <row r="34" spans="2:10" s="110" customFormat="1" ht="13.5" customHeight="1">
      <c r="B34" s="46">
        <v>30</v>
      </c>
      <c r="C34" s="84" t="s">
        <v>39</v>
      </c>
      <c r="D34" s="165">
        <v>25735.942024661901</v>
      </c>
      <c r="E34" s="165">
        <v>28321.5611006951</v>
      </c>
      <c r="F34" s="115"/>
      <c r="G34" s="116"/>
      <c r="H34" s="105">
        <f t="shared" si="0"/>
        <v>28404.250414715501</v>
      </c>
      <c r="I34" s="105">
        <f t="shared" si="1"/>
        <v>28404.250414715501</v>
      </c>
      <c r="J34" s="106">
        <v>0</v>
      </c>
    </row>
    <row r="35" spans="2:10" s="110" customFormat="1" ht="13.5" customHeight="1">
      <c r="B35" s="46">
        <v>31</v>
      </c>
      <c r="C35" s="84" t="s">
        <v>40</v>
      </c>
      <c r="D35" s="165">
        <v>25759.3062835368</v>
      </c>
      <c r="E35" s="165">
        <v>28676.290259728201</v>
      </c>
      <c r="F35" s="115"/>
      <c r="G35" s="116"/>
      <c r="H35" s="105">
        <f t="shared" si="0"/>
        <v>28404.250414715501</v>
      </c>
      <c r="I35" s="105">
        <f t="shared" si="1"/>
        <v>28404.250414715501</v>
      </c>
      <c r="J35" s="106">
        <v>0</v>
      </c>
    </row>
    <row r="36" spans="2:10" s="110" customFormat="1" ht="13.5" customHeight="1">
      <c r="B36" s="46">
        <v>32</v>
      </c>
      <c r="C36" s="84" t="s">
        <v>41</v>
      </c>
      <c r="D36" s="165">
        <v>24993.8192065125</v>
      </c>
      <c r="E36" s="165">
        <v>28575.516628574202</v>
      </c>
      <c r="F36" s="115"/>
      <c r="G36" s="116"/>
      <c r="H36" s="105">
        <f t="shared" si="0"/>
        <v>28404.250414715501</v>
      </c>
      <c r="I36" s="105">
        <f t="shared" si="1"/>
        <v>28404.250414715501</v>
      </c>
      <c r="J36" s="106">
        <v>0</v>
      </c>
    </row>
    <row r="37" spans="2:10" s="110" customFormat="1" ht="13.5" customHeight="1">
      <c r="B37" s="46">
        <v>33</v>
      </c>
      <c r="C37" s="84" t="s">
        <v>42</v>
      </c>
      <c r="D37" s="165">
        <v>30502.190276883499</v>
      </c>
      <c r="E37" s="165">
        <v>28481.854460428302</v>
      </c>
      <c r="F37" s="115"/>
      <c r="G37" s="116"/>
      <c r="H37" s="105">
        <f t="shared" si="0"/>
        <v>28404.250414715501</v>
      </c>
      <c r="I37" s="105">
        <f t="shared" si="1"/>
        <v>28404.250414715501</v>
      </c>
      <c r="J37" s="106">
        <v>0</v>
      </c>
    </row>
    <row r="38" spans="2:10" s="110" customFormat="1" ht="13.5" customHeight="1">
      <c r="B38" s="46">
        <v>34</v>
      </c>
      <c r="C38" s="84" t="s">
        <v>44</v>
      </c>
      <c r="D38" s="165">
        <v>23827.740738175999</v>
      </c>
      <c r="E38" s="165">
        <v>28495.037745798199</v>
      </c>
      <c r="F38" s="115"/>
      <c r="G38" s="116"/>
      <c r="H38" s="105">
        <f t="shared" si="0"/>
        <v>28404.250414715501</v>
      </c>
      <c r="I38" s="105">
        <f t="shared" si="1"/>
        <v>28404.250414715501</v>
      </c>
      <c r="J38" s="106">
        <v>0</v>
      </c>
    </row>
    <row r="39" spans="2:10" s="110" customFormat="1" ht="13.5" customHeight="1">
      <c r="B39" s="46">
        <v>35</v>
      </c>
      <c r="C39" s="84" t="s">
        <v>1</v>
      </c>
      <c r="D39" s="165">
        <v>26074.7844547403</v>
      </c>
      <c r="E39" s="165">
        <v>28228.647019692198</v>
      </c>
      <c r="F39" s="115"/>
      <c r="G39" s="116"/>
      <c r="H39" s="105">
        <f t="shared" si="0"/>
        <v>28404.250414715501</v>
      </c>
      <c r="I39" s="105">
        <f t="shared" si="1"/>
        <v>28404.250414715501</v>
      </c>
      <c r="J39" s="106">
        <v>0</v>
      </c>
    </row>
    <row r="40" spans="2:10" s="110" customFormat="1" ht="13.5" customHeight="1">
      <c r="B40" s="46">
        <v>36</v>
      </c>
      <c r="C40" s="84" t="s">
        <v>2</v>
      </c>
      <c r="D40" s="165">
        <v>24701.263705457299</v>
      </c>
      <c r="E40" s="165">
        <v>28075.849358012401</v>
      </c>
      <c r="F40" s="115"/>
      <c r="G40" s="116"/>
      <c r="H40" s="105">
        <f t="shared" si="0"/>
        <v>28404.250414715501</v>
      </c>
      <c r="I40" s="105">
        <f t="shared" si="1"/>
        <v>28404.250414715501</v>
      </c>
      <c r="J40" s="106">
        <v>0</v>
      </c>
    </row>
    <row r="41" spans="2:10" s="110" customFormat="1" ht="13.5" customHeight="1">
      <c r="B41" s="46">
        <v>37</v>
      </c>
      <c r="C41" s="84" t="s">
        <v>3</v>
      </c>
      <c r="D41" s="165">
        <v>27177.526290818299</v>
      </c>
      <c r="E41" s="165">
        <v>28224.5940063093</v>
      </c>
      <c r="F41" s="115"/>
      <c r="G41" s="116"/>
      <c r="H41" s="105">
        <f t="shared" si="0"/>
        <v>28404.250414715501</v>
      </c>
      <c r="I41" s="105">
        <f t="shared" si="1"/>
        <v>28404.250414715501</v>
      </c>
      <c r="J41" s="106">
        <v>0</v>
      </c>
    </row>
    <row r="42" spans="2:10" s="110" customFormat="1" ht="13.5" customHeight="1">
      <c r="B42" s="46">
        <v>38</v>
      </c>
      <c r="C42" s="85" t="s">
        <v>45</v>
      </c>
      <c r="D42" s="165">
        <v>28171.389298892998</v>
      </c>
      <c r="E42" s="165">
        <v>28375.307674489599</v>
      </c>
      <c r="F42" s="115"/>
      <c r="G42" s="116"/>
      <c r="H42" s="105">
        <f t="shared" si="0"/>
        <v>28404.250414715501</v>
      </c>
      <c r="I42" s="105">
        <f t="shared" si="1"/>
        <v>28404.250414715501</v>
      </c>
      <c r="J42" s="106">
        <v>0</v>
      </c>
    </row>
    <row r="43" spans="2:10" s="110" customFormat="1" ht="13.5" customHeight="1">
      <c r="B43" s="46">
        <v>39</v>
      </c>
      <c r="C43" s="85" t="s">
        <v>8</v>
      </c>
      <c r="D43" s="165">
        <v>28586.117830510801</v>
      </c>
      <c r="E43" s="165">
        <v>28335.306196346901</v>
      </c>
      <c r="F43" s="115"/>
      <c r="G43" s="116"/>
      <c r="H43" s="105">
        <f t="shared" si="0"/>
        <v>28404.250414715501</v>
      </c>
      <c r="I43" s="105">
        <f t="shared" si="1"/>
        <v>28404.250414715501</v>
      </c>
      <c r="J43" s="106">
        <v>0</v>
      </c>
    </row>
    <row r="44" spans="2:10" s="110" customFormat="1" ht="13.5" customHeight="1">
      <c r="B44" s="46">
        <v>40</v>
      </c>
      <c r="C44" s="85" t="s">
        <v>46</v>
      </c>
      <c r="D44" s="165">
        <v>26976.6084242137</v>
      </c>
      <c r="E44" s="165">
        <v>28638.035530441499</v>
      </c>
      <c r="F44" s="115"/>
      <c r="G44" s="116"/>
      <c r="H44" s="105">
        <f t="shared" si="0"/>
        <v>28404.250414715501</v>
      </c>
      <c r="I44" s="105">
        <f t="shared" si="1"/>
        <v>28404.250414715501</v>
      </c>
      <c r="J44" s="106">
        <v>0</v>
      </c>
    </row>
    <row r="45" spans="2:10" s="110" customFormat="1" ht="13.5" customHeight="1">
      <c r="B45" s="46">
        <v>41</v>
      </c>
      <c r="C45" s="85" t="s">
        <v>13</v>
      </c>
      <c r="D45" s="165">
        <v>28925.513358205801</v>
      </c>
      <c r="E45" s="165">
        <v>28497.271516077399</v>
      </c>
      <c r="F45" s="115"/>
      <c r="G45" s="116"/>
      <c r="H45" s="105">
        <f t="shared" si="0"/>
        <v>28404.250414715501</v>
      </c>
      <c r="I45" s="105">
        <f t="shared" si="1"/>
        <v>28404.250414715501</v>
      </c>
      <c r="J45" s="106">
        <v>0</v>
      </c>
    </row>
    <row r="46" spans="2:10" s="110" customFormat="1" ht="13.5" customHeight="1">
      <c r="B46" s="46">
        <v>42</v>
      </c>
      <c r="C46" s="85" t="s">
        <v>14</v>
      </c>
      <c r="D46" s="165">
        <v>26463.180764559002</v>
      </c>
      <c r="E46" s="165">
        <v>28408.736612471399</v>
      </c>
      <c r="F46" s="115"/>
      <c r="G46" s="116"/>
      <c r="H46" s="105">
        <f t="shared" si="0"/>
        <v>28404.250414715501</v>
      </c>
      <c r="I46" s="105">
        <f t="shared" si="1"/>
        <v>28404.250414715501</v>
      </c>
      <c r="J46" s="106">
        <v>0</v>
      </c>
    </row>
    <row r="47" spans="2:10" s="110" customFormat="1" ht="13.5" customHeight="1">
      <c r="B47" s="46">
        <v>43</v>
      </c>
      <c r="C47" s="85" t="s">
        <v>9</v>
      </c>
      <c r="D47" s="165">
        <v>30838.818862728898</v>
      </c>
      <c r="E47" s="165">
        <v>28389.596995328098</v>
      </c>
      <c r="F47" s="115"/>
      <c r="G47" s="116"/>
      <c r="H47" s="105">
        <f t="shared" si="0"/>
        <v>28404.250414715501</v>
      </c>
      <c r="I47" s="105">
        <f t="shared" si="1"/>
        <v>28404.250414715501</v>
      </c>
      <c r="J47" s="106">
        <v>0</v>
      </c>
    </row>
    <row r="48" spans="2:10" s="110" customFormat="1" ht="13.5" customHeight="1">
      <c r="B48" s="46">
        <v>44</v>
      </c>
      <c r="C48" s="85" t="s">
        <v>21</v>
      </c>
      <c r="D48" s="165">
        <v>27697.426223945698</v>
      </c>
      <c r="E48" s="165">
        <v>28370.806187188398</v>
      </c>
      <c r="F48" s="115"/>
      <c r="G48" s="116"/>
      <c r="H48" s="105">
        <f t="shared" si="0"/>
        <v>28404.250414715501</v>
      </c>
      <c r="I48" s="105">
        <f t="shared" si="1"/>
        <v>28404.250414715501</v>
      </c>
      <c r="J48" s="106">
        <v>0</v>
      </c>
    </row>
    <row r="49" spans="2:10" s="110" customFormat="1" ht="13.5" customHeight="1">
      <c r="B49" s="46">
        <v>45</v>
      </c>
      <c r="C49" s="85" t="s">
        <v>47</v>
      </c>
      <c r="D49" s="165">
        <v>30948.2155750743</v>
      </c>
      <c r="E49" s="165">
        <v>28645.101521835899</v>
      </c>
      <c r="F49" s="115"/>
      <c r="G49" s="116"/>
      <c r="H49" s="105">
        <f t="shared" si="0"/>
        <v>28404.250414715501</v>
      </c>
      <c r="I49" s="105">
        <f t="shared" si="1"/>
        <v>28404.250414715501</v>
      </c>
      <c r="J49" s="106">
        <v>0</v>
      </c>
    </row>
    <row r="50" spans="2:10" s="110" customFormat="1" ht="13.5" customHeight="1">
      <c r="B50" s="46">
        <v>46</v>
      </c>
      <c r="C50" s="85" t="s">
        <v>25</v>
      </c>
      <c r="D50" s="165">
        <v>26215.109261186299</v>
      </c>
      <c r="E50" s="165">
        <v>28418.6409949177</v>
      </c>
      <c r="F50" s="115"/>
      <c r="G50" s="116"/>
      <c r="H50" s="105">
        <f t="shared" si="0"/>
        <v>28404.250414715501</v>
      </c>
      <c r="I50" s="105">
        <f t="shared" si="1"/>
        <v>28404.250414715501</v>
      </c>
      <c r="J50" s="106">
        <v>0</v>
      </c>
    </row>
    <row r="51" spans="2:10" s="110" customFormat="1" ht="13.5" customHeight="1">
      <c r="B51" s="46">
        <v>47</v>
      </c>
      <c r="C51" s="85" t="s">
        <v>15</v>
      </c>
      <c r="D51" s="165">
        <v>28017.276938570001</v>
      </c>
      <c r="E51" s="165">
        <v>28546.599328788801</v>
      </c>
      <c r="F51" s="115"/>
      <c r="G51" s="116"/>
      <c r="H51" s="105">
        <f t="shared" si="0"/>
        <v>28404.250414715501</v>
      </c>
      <c r="I51" s="105">
        <f t="shared" si="1"/>
        <v>28404.250414715501</v>
      </c>
      <c r="J51" s="106">
        <v>0</v>
      </c>
    </row>
    <row r="52" spans="2:10" s="110" customFormat="1" ht="13.5" customHeight="1">
      <c r="B52" s="46">
        <v>48</v>
      </c>
      <c r="C52" s="85" t="s">
        <v>26</v>
      </c>
      <c r="D52" s="165">
        <v>27580.064290066999</v>
      </c>
      <c r="E52" s="165">
        <v>28256.675915125601</v>
      </c>
      <c r="F52" s="115"/>
      <c r="G52" s="116"/>
      <c r="H52" s="105">
        <f t="shared" si="0"/>
        <v>28404.250414715501</v>
      </c>
      <c r="I52" s="105">
        <f t="shared" si="1"/>
        <v>28404.250414715501</v>
      </c>
      <c r="J52" s="106">
        <v>0</v>
      </c>
    </row>
    <row r="53" spans="2:10" s="110" customFormat="1" ht="13.5" customHeight="1">
      <c r="B53" s="46">
        <v>49</v>
      </c>
      <c r="C53" s="85" t="s">
        <v>27</v>
      </c>
      <c r="D53" s="165">
        <v>26029.949101796399</v>
      </c>
      <c r="E53" s="165">
        <v>28404.7791309694</v>
      </c>
      <c r="F53" s="115"/>
      <c r="G53" s="116"/>
      <c r="H53" s="105">
        <f t="shared" si="0"/>
        <v>28404.250414715501</v>
      </c>
      <c r="I53" s="105">
        <f t="shared" si="1"/>
        <v>28404.250414715501</v>
      </c>
      <c r="J53" s="106">
        <v>0</v>
      </c>
    </row>
    <row r="54" spans="2:10" s="110" customFormat="1" ht="13.5" customHeight="1">
      <c r="B54" s="46">
        <v>50</v>
      </c>
      <c r="C54" s="85" t="s">
        <v>16</v>
      </c>
      <c r="D54" s="165">
        <v>27132.2247665129</v>
      </c>
      <c r="E54" s="165">
        <v>28677.4566933514</v>
      </c>
      <c r="F54" s="115"/>
      <c r="G54" s="116"/>
      <c r="H54" s="105">
        <f t="shared" si="0"/>
        <v>28404.250414715501</v>
      </c>
      <c r="I54" s="105">
        <f t="shared" si="1"/>
        <v>28404.250414715501</v>
      </c>
      <c r="J54" s="106">
        <v>0</v>
      </c>
    </row>
    <row r="55" spans="2:10" s="110" customFormat="1" ht="13.5" customHeight="1">
      <c r="B55" s="46">
        <v>51</v>
      </c>
      <c r="C55" s="85" t="s">
        <v>48</v>
      </c>
      <c r="D55" s="165">
        <v>26958.5303933254</v>
      </c>
      <c r="E55" s="165">
        <v>28420.046382935299</v>
      </c>
      <c r="F55" s="115"/>
      <c r="G55" s="116"/>
      <c r="H55" s="105">
        <f t="shared" si="0"/>
        <v>28404.250414715501</v>
      </c>
      <c r="I55" s="105">
        <f t="shared" si="1"/>
        <v>28404.250414715501</v>
      </c>
      <c r="J55" s="106">
        <v>0</v>
      </c>
    </row>
    <row r="56" spans="2:10" s="110" customFormat="1" ht="13.5" customHeight="1">
      <c r="B56" s="46">
        <v>52</v>
      </c>
      <c r="C56" s="85" t="s">
        <v>4</v>
      </c>
      <c r="D56" s="165">
        <v>24939.8248962656</v>
      </c>
      <c r="E56" s="165">
        <v>28071.573177284099</v>
      </c>
      <c r="F56" s="115"/>
      <c r="G56" s="116"/>
      <c r="H56" s="105">
        <f t="shared" si="0"/>
        <v>28404.250414715501</v>
      </c>
      <c r="I56" s="105">
        <f t="shared" si="1"/>
        <v>28404.250414715501</v>
      </c>
      <c r="J56" s="106">
        <v>0</v>
      </c>
    </row>
    <row r="57" spans="2:10" s="110" customFormat="1" ht="13.5" customHeight="1">
      <c r="B57" s="46">
        <v>53</v>
      </c>
      <c r="C57" s="85" t="s">
        <v>22</v>
      </c>
      <c r="D57" s="165">
        <v>29002.416895478698</v>
      </c>
      <c r="E57" s="165">
        <v>28475.777719399299</v>
      </c>
      <c r="F57" s="115"/>
      <c r="G57" s="116"/>
      <c r="H57" s="105">
        <f t="shared" si="0"/>
        <v>28404.250414715501</v>
      </c>
      <c r="I57" s="105">
        <f t="shared" si="1"/>
        <v>28404.250414715501</v>
      </c>
      <c r="J57" s="106">
        <v>0</v>
      </c>
    </row>
    <row r="58" spans="2:10" s="110" customFormat="1" ht="13.5" customHeight="1">
      <c r="B58" s="46">
        <v>54</v>
      </c>
      <c r="C58" s="85" t="s">
        <v>28</v>
      </c>
      <c r="D58" s="165">
        <v>25921.302728854102</v>
      </c>
      <c r="E58" s="165">
        <v>28465.4851113802</v>
      </c>
      <c r="F58" s="115"/>
      <c r="G58" s="116"/>
      <c r="H58" s="105">
        <f t="shared" si="0"/>
        <v>28404.250414715501</v>
      </c>
      <c r="I58" s="105">
        <f t="shared" si="1"/>
        <v>28404.250414715501</v>
      </c>
      <c r="J58" s="106">
        <v>0</v>
      </c>
    </row>
    <row r="59" spans="2:10" s="110" customFormat="1" ht="13.5" customHeight="1">
      <c r="B59" s="46">
        <v>55</v>
      </c>
      <c r="C59" s="85" t="s">
        <v>17</v>
      </c>
      <c r="D59" s="165">
        <v>27977.070140698299</v>
      </c>
      <c r="E59" s="165">
        <v>28720.258931875302</v>
      </c>
      <c r="F59" s="115"/>
      <c r="G59" s="116"/>
      <c r="H59" s="105">
        <f t="shared" si="0"/>
        <v>28404.250414715501</v>
      </c>
      <c r="I59" s="105">
        <f t="shared" si="1"/>
        <v>28404.250414715501</v>
      </c>
      <c r="J59" s="106">
        <v>0</v>
      </c>
    </row>
    <row r="60" spans="2:10" s="110" customFormat="1" ht="13.5" customHeight="1">
      <c r="B60" s="46">
        <v>56</v>
      </c>
      <c r="C60" s="85" t="s">
        <v>10</v>
      </c>
      <c r="D60" s="165">
        <v>29346.821752010201</v>
      </c>
      <c r="E60" s="165">
        <v>28475.9902193692</v>
      </c>
      <c r="F60" s="115"/>
      <c r="G60" s="116"/>
      <c r="H60" s="105">
        <f t="shared" si="0"/>
        <v>28404.250414715501</v>
      </c>
      <c r="I60" s="105">
        <f t="shared" si="1"/>
        <v>28404.250414715501</v>
      </c>
      <c r="J60" s="106">
        <v>0</v>
      </c>
    </row>
    <row r="61" spans="2:10" s="110" customFormat="1" ht="13.5" customHeight="1">
      <c r="B61" s="46">
        <v>57</v>
      </c>
      <c r="C61" s="85" t="s">
        <v>49</v>
      </c>
      <c r="D61" s="165">
        <v>27847.731387191699</v>
      </c>
      <c r="E61" s="165">
        <v>28410.990930628301</v>
      </c>
      <c r="F61" s="115"/>
      <c r="G61" s="116"/>
      <c r="H61" s="105">
        <f t="shared" si="0"/>
        <v>28404.250414715501</v>
      </c>
      <c r="I61" s="105">
        <f t="shared" si="1"/>
        <v>28404.250414715501</v>
      </c>
      <c r="J61" s="106">
        <v>0</v>
      </c>
    </row>
    <row r="62" spans="2:10" s="110" customFormat="1" ht="13.5" customHeight="1">
      <c r="B62" s="46">
        <v>58</v>
      </c>
      <c r="C62" s="85" t="s">
        <v>29</v>
      </c>
      <c r="D62" s="165">
        <v>26103.806979918099</v>
      </c>
      <c r="E62" s="165">
        <v>28254.447221216898</v>
      </c>
      <c r="F62" s="115"/>
      <c r="G62" s="116"/>
      <c r="H62" s="105">
        <f t="shared" si="0"/>
        <v>28404.250414715501</v>
      </c>
      <c r="I62" s="105">
        <f t="shared" si="1"/>
        <v>28404.250414715501</v>
      </c>
      <c r="J62" s="106">
        <v>0</v>
      </c>
    </row>
    <row r="63" spans="2:10" s="110" customFormat="1" ht="13.5" customHeight="1">
      <c r="B63" s="46">
        <v>59</v>
      </c>
      <c r="C63" s="85" t="s">
        <v>23</v>
      </c>
      <c r="D63" s="165">
        <v>28678.644263075599</v>
      </c>
      <c r="E63" s="165">
        <v>28372.939375322501</v>
      </c>
      <c r="F63" s="115"/>
      <c r="G63" s="116"/>
      <c r="H63" s="105">
        <f t="shared" si="0"/>
        <v>28404.250414715501</v>
      </c>
      <c r="I63" s="105">
        <f t="shared" si="1"/>
        <v>28404.250414715501</v>
      </c>
      <c r="J63" s="106">
        <v>0</v>
      </c>
    </row>
    <row r="64" spans="2:10" s="110" customFormat="1" ht="13.5" customHeight="1">
      <c r="B64" s="46">
        <v>60</v>
      </c>
      <c r="C64" s="85" t="s">
        <v>50</v>
      </c>
      <c r="D64" s="165">
        <v>27369.720029548302</v>
      </c>
      <c r="E64" s="165">
        <v>28510.3985331679</v>
      </c>
      <c r="F64" s="115"/>
      <c r="G64" s="116"/>
      <c r="H64" s="105">
        <f t="shared" si="0"/>
        <v>28404.250414715501</v>
      </c>
      <c r="I64" s="105">
        <f t="shared" si="1"/>
        <v>28404.250414715501</v>
      </c>
      <c r="J64" s="106">
        <v>0</v>
      </c>
    </row>
    <row r="65" spans="2:10" s="110" customFormat="1" ht="13.5" customHeight="1">
      <c r="B65" s="46">
        <v>61</v>
      </c>
      <c r="C65" s="85" t="s">
        <v>18</v>
      </c>
      <c r="D65" s="165">
        <v>27985.335216110001</v>
      </c>
      <c r="E65" s="165">
        <v>28412.6163156332</v>
      </c>
      <c r="F65" s="115"/>
      <c r="G65" s="116"/>
      <c r="H65" s="105">
        <f t="shared" si="0"/>
        <v>28404.250414715501</v>
      </c>
      <c r="I65" s="105">
        <f t="shared" si="1"/>
        <v>28404.250414715501</v>
      </c>
      <c r="J65" s="106">
        <v>0</v>
      </c>
    </row>
    <row r="66" spans="2:10" s="110" customFormat="1" ht="13.5" customHeight="1">
      <c r="B66" s="46">
        <v>62</v>
      </c>
      <c r="C66" s="85" t="s">
        <v>19</v>
      </c>
      <c r="D66" s="165">
        <v>25816.528122415199</v>
      </c>
      <c r="E66" s="165">
        <v>28472.229531499499</v>
      </c>
      <c r="F66" s="115"/>
      <c r="G66" s="116"/>
      <c r="H66" s="105">
        <f t="shared" si="0"/>
        <v>28404.250414715501</v>
      </c>
      <c r="I66" s="105">
        <f t="shared" si="1"/>
        <v>28404.250414715501</v>
      </c>
      <c r="J66" s="106">
        <v>0</v>
      </c>
    </row>
    <row r="67" spans="2:10" s="110" customFormat="1" ht="13.5" customHeight="1">
      <c r="B67" s="46">
        <v>63</v>
      </c>
      <c r="C67" s="85" t="s">
        <v>30</v>
      </c>
      <c r="D67" s="165">
        <v>27937.8220415537</v>
      </c>
      <c r="E67" s="165">
        <v>28205.8899626967</v>
      </c>
      <c r="F67" s="115"/>
      <c r="G67" s="116"/>
      <c r="H67" s="105">
        <f t="shared" si="0"/>
        <v>28404.250414715501</v>
      </c>
      <c r="I67" s="105">
        <f t="shared" si="1"/>
        <v>28404.250414715501</v>
      </c>
      <c r="J67" s="106">
        <v>0</v>
      </c>
    </row>
    <row r="68" spans="2:10" s="110" customFormat="1" ht="13.5" customHeight="1">
      <c r="B68" s="46">
        <v>64</v>
      </c>
      <c r="C68" s="85" t="s">
        <v>51</v>
      </c>
      <c r="D68" s="165">
        <v>26759.033483097999</v>
      </c>
      <c r="E68" s="165">
        <v>28607.4322030925</v>
      </c>
      <c r="F68" s="115"/>
      <c r="G68" s="116"/>
      <c r="H68" s="105">
        <f t="shared" si="0"/>
        <v>28404.250414715501</v>
      </c>
      <c r="I68" s="105">
        <f t="shared" si="1"/>
        <v>28404.250414715501</v>
      </c>
      <c r="J68" s="106">
        <v>0</v>
      </c>
    </row>
    <row r="69" spans="2:10" s="110" customFormat="1" ht="13.5" customHeight="1">
      <c r="B69" s="46">
        <v>65</v>
      </c>
      <c r="C69" s="85" t="s">
        <v>11</v>
      </c>
      <c r="D69" s="165">
        <v>22855.231655952099</v>
      </c>
      <c r="E69" s="165">
        <v>28160.6033998901</v>
      </c>
      <c r="F69" s="115"/>
      <c r="G69" s="116"/>
      <c r="H69" s="105">
        <f t="shared" ref="H69:H78" si="2">$D$79</f>
        <v>28404.250414715501</v>
      </c>
      <c r="I69" s="105">
        <f t="shared" ref="I69:I78" si="3">$E$79</f>
        <v>28404.250414715501</v>
      </c>
      <c r="J69" s="106">
        <v>0</v>
      </c>
    </row>
    <row r="70" spans="2:10" s="110" customFormat="1" ht="13.5" customHeight="1">
      <c r="B70" s="46">
        <v>66</v>
      </c>
      <c r="C70" s="85" t="s">
        <v>5</v>
      </c>
      <c r="D70" s="165">
        <v>23611.5445392865</v>
      </c>
      <c r="E70" s="165">
        <v>28043.5717644959</v>
      </c>
      <c r="F70" s="115"/>
      <c r="G70" s="116"/>
      <c r="H70" s="105">
        <f t="shared" si="2"/>
        <v>28404.250414715501</v>
      </c>
      <c r="I70" s="105">
        <f t="shared" si="3"/>
        <v>28404.250414715501</v>
      </c>
      <c r="J70" s="106">
        <v>0</v>
      </c>
    </row>
    <row r="71" spans="2:10" s="110" customFormat="1" ht="13.5" customHeight="1">
      <c r="B71" s="46">
        <v>67</v>
      </c>
      <c r="C71" s="85" t="s">
        <v>6</v>
      </c>
      <c r="D71" s="165">
        <v>27210.162343900101</v>
      </c>
      <c r="E71" s="165">
        <v>28279.041466320599</v>
      </c>
      <c r="F71" s="115"/>
      <c r="G71" s="116"/>
      <c r="H71" s="105">
        <f t="shared" si="2"/>
        <v>28404.250414715501</v>
      </c>
      <c r="I71" s="105">
        <f t="shared" si="3"/>
        <v>28404.250414715501</v>
      </c>
      <c r="J71" s="106">
        <v>0</v>
      </c>
    </row>
    <row r="72" spans="2:10" s="110" customFormat="1" ht="13.5" customHeight="1">
      <c r="B72" s="46">
        <v>68</v>
      </c>
      <c r="C72" s="85" t="s">
        <v>52</v>
      </c>
      <c r="D72" s="165">
        <v>24423.555240793201</v>
      </c>
      <c r="E72" s="165">
        <v>28461.0115379985</v>
      </c>
      <c r="F72" s="115"/>
      <c r="G72" s="116"/>
      <c r="H72" s="105">
        <f t="shared" si="2"/>
        <v>28404.250414715501</v>
      </c>
      <c r="I72" s="105">
        <f t="shared" si="3"/>
        <v>28404.250414715501</v>
      </c>
      <c r="J72" s="106">
        <v>0</v>
      </c>
    </row>
    <row r="73" spans="2:10" s="110" customFormat="1" ht="13.5" customHeight="1">
      <c r="B73" s="46">
        <v>69</v>
      </c>
      <c r="C73" s="85" t="s">
        <v>53</v>
      </c>
      <c r="D73" s="165">
        <v>27739.574136546202</v>
      </c>
      <c r="E73" s="165">
        <v>28310.838956916199</v>
      </c>
      <c r="F73" s="115"/>
      <c r="G73" s="116"/>
      <c r="H73" s="105">
        <f t="shared" si="2"/>
        <v>28404.250414715501</v>
      </c>
      <c r="I73" s="105">
        <f t="shared" si="3"/>
        <v>28404.250414715501</v>
      </c>
      <c r="J73" s="106">
        <v>0</v>
      </c>
    </row>
    <row r="74" spans="2:10" s="110" customFormat="1" ht="13.5" customHeight="1">
      <c r="B74" s="46">
        <v>70</v>
      </c>
      <c r="C74" s="85" t="s">
        <v>54</v>
      </c>
      <c r="D74" s="165">
        <v>27817.481450252999</v>
      </c>
      <c r="E74" s="165">
        <v>28296.346201766599</v>
      </c>
      <c r="F74" s="115"/>
      <c r="G74" s="116"/>
      <c r="H74" s="105">
        <f t="shared" si="2"/>
        <v>28404.250414715501</v>
      </c>
      <c r="I74" s="105">
        <f t="shared" si="3"/>
        <v>28404.250414715501</v>
      </c>
      <c r="J74" s="106">
        <v>0</v>
      </c>
    </row>
    <row r="75" spans="2:10" s="110" customFormat="1" ht="13.5" customHeight="1">
      <c r="B75" s="46">
        <v>71</v>
      </c>
      <c r="C75" s="85" t="s">
        <v>55</v>
      </c>
      <c r="D75" s="165">
        <v>25546.9717334872</v>
      </c>
      <c r="E75" s="165">
        <v>28148.2886367805</v>
      </c>
      <c r="F75" s="115"/>
      <c r="G75" s="116"/>
      <c r="H75" s="105">
        <f t="shared" si="2"/>
        <v>28404.250414715501</v>
      </c>
      <c r="I75" s="105">
        <f t="shared" si="3"/>
        <v>28404.250414715501</v>
      </c>
      <c r="J75" s="106">
        <v>0</v>
      </c>
    </row>
    <row r="76" spans="2:10" s="110" customFormat="1" ht="13.5" customHeight="1">
      <c r="B76" s="46">
        <v>72</v>
      </c>
      <c r="C76" s="85" t="s">
        <v>31</v>
      </c>
      <c r="D76" s="165">
        <v>20083.542662116</v>
      </c>
      <c r="E76" s="165">
        <v>28135.501457714901</v>
      </c>
      <c r="F76" s="115"/>
      <c r="G76" s="116"/>
      <c r="H76" s="105">
        <f t="shared" si="2"/>
        <v>28404.250414715501</v>
      </c>
      <c r="I76" s="105">
        <f t="shared" si="3"/>
        <v>28404.250414715501</v>
      </c>
      <c r="J76" s="106">
        <v>0</v>
      </c>
    </row>
    <row r="77" spans="2:10" s="110" customFormat="1" ht="13.5" customHeight="1">
      <c r="B77" s="46">
        <v>73</v>
      </c>
      <c r="C77" s="85" t="s">
        <v>32</v>
      </c>
      <c r="D77" s="165">
        <v>26843.313794313799</v>
      </c>
      <c r="E77" s="165">
        <v>28089.3667261667</v>
      </c>
      <c r="F77" s="115"/>
      <c r="G77" s="116"/>
      <c r="H77" s="105">
        <f t="shared" si="2"/>
        <v>28404.250414715501</v>
      </c>
      <c r="I77" s="105">
        <f t="shared" si="3"/>
        <v>28404.250414715501</v>
      </c>
      <c r="J77" s="106">
        <v>0</v>
      </c>
    </row>
    <row r="78" spans="2:10" s="110" customFormat="1" ht="13.5" customHeight="1" thickBot="1">
      <c r="B78" s="46">
        <v>74</v>
      </c>
      <c r="C78" s="85" t="s">
        <v>33</v>
      </c>
      <c r="D78" s="165">
        <v>24011.913752913799</v>
      </c>
      <c r="E78" s="165">
        <v>27791.110305337399</v>
      </c>
      <c r="F78" s="115"/>
      <c r="G78" s="116"/>
      <c r="H78" s="105">
        <f t="shared" si="2"/>
        <v>28404.250414715501</v>
      </c>
      <c r="I78" s="105">
        <f t="shared" si="3"/>
        <v>28404.250414715501</v>
      </c>
      <c r="J78" s="106">
        <v>9999</v>
      </c>
    </row>
    <row r="79" spans="2:10" s="110" customFormat="1" ht="13.5" customHeight="1" thickTop="1">
      <c r="B79" s="179" t="s">
        <v>0</v>
      </c>
      <c r="C79" s="180"/>
      <c r="D79" s="166">
        <v>28404.250414715501</v>
      </c>
      <c r="E79" s="166">
        <v>28404.250414715501</v>
      </c>
      <c r="F79" s="115"/>
      <c r="G79" s="116"/>
      <c r="H79" s="96"/>
      <c r="I79" s="96"/>
      <c r="J79" s="96"/>
    </row>
    <row r="80" spans="2:10" ht="13.5" customHeight="1">
      <c r="B80" s="60" t="s">
        <v>211</v>
      </c>
    </row>
    <row r="81" spans="2:2" ht="13.5" customHeight="1">
      <c r="B81" s="60" t="s">
        <v>221</v>
      </c>
    </row>
    <row r="82" spans="2:2" ht="13.5" customHeight="1">
      <c r="B82" s="60" t="s">
        <v>169</v>
      </c>
    </row>
  </sheetData>
  <mergeCells count="7">
    <mergeCell ref="H3:H4"/>
    <mergeCell ref="I3:I4"/>
    <mergeCell ref="B79:C79"/>
    <mergeCell ref="B3:B4"/>
    <mergeCell ref="C3:C4"/>
    <mergeCell ref="D3:D4"/>
    <mergeCell ref="E3:E4"/>
  </mergeCells>
  <phoneticPr fontId="3"/>
  <pageMargins left="0.39370078740157483" right="0.19685039370078741" top="0.59055118110236227" bottom="0.39370078740157483" header="0.31496062992125984" footer="0.19685039370078741"/>
  <pageSetup paperSize="9" scale="69" fitToHeight="0" orientation="portrait" r:id="rId1"/>
  <headerFooter>
    <oddHeader>&amp;R&amp;"ＭＳ 明朝,標準"&amp;12 2-4.生活習慣病に係る医療費等の状況</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5"/>
  <dimension ref="A1:J3"/>
  <sheetViews>
    <sheetView showGridLines="0" zoomScaleNormal="100" zoomScaleSheetLayoutView="100" workbookViewId="0"/>
  </sheetViews>
  <sheetFormatPr defaultColWidth="9" defaultRowHeight="13.5"/>
  <cols>
    <col min="1" max="1" width="4.625" style="40" customWidth="1"/>
    <col min="2" max="2" width="3.25" style="40" customWidth="1"/>
    <col min="3" max="3" width="18.75" style="40" customWidth="1"/>
    <col min="4" max="5" width="20.625" style="40" customWidth="1"/>
    <col min="6" max="6" width="12.375" style="108" customWidth="1"/>
    <col min="7" max="7" width="6.25" style="40" customWidth="1"/>
    <col min="8" max="10" width="20.625" style="40" customWidth="1"/>
    <col min="11" max="16384" width="9" style="40"/>
  </cols>
  <sheetData>
    <row r="1" spans="1:10" ht="16.5" customHeight="1">
      <c r="A1" s="40" t="s">
        <v>178</v>
      </c>
    </row>
    <row r="2" spans="1:10" ht="16.5" customHeight="1">
      <c r="A2" s="40" t="s">
        <v>143</v>
      </c>
    </row>
    <row r="3" spans="1:10" ht="16.5" customHeight="1">
      <c r="A3" s="40" t="s">
        <v>170</v>
      </c>
      <c r="J3" s="40" t="s">
        <v>171</v>
      </c>
    </row>
  </sheetData>
  <phoneticPr fontId="3"/>
  <pageMargins left="0.39370078740157483" right="0.19685039370078741" top="0.59055118110236227" bottom="0.39370078740157483" header="0.31496062992125984" footer="0.19685039370078741"/>
  <pageSetup paperSize="8" scale="75" fitToHeight="0" orientation="landscape" r:id="rId1"/>
  <headerFooter>
    <oddHeader>&amp;R&amp;"ＭＳ 明朝,標準"&amp;12 2-4.生活習慣病に係る医療費等の状況</oddHead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6"/>
  <dimension ref="A1:J18"/>
  <sheetViews>
    <sheetView showGridLines="0" zoomScaleNormal="100" zoomScaleSheetLayoutView="100" workbookViewId="0"/>
  </sheetViews>
  <sheetFormatPr defaultColWidth="9" defaultRowHeight="13.5"/>
  <cols>
    <col min="1" max="1" width="4.625" style="40" customWidth="1"/>
    <col min="2" max="2" width="3.25" style="40" customWidth="1"/>
    <col min="3" max="3" width="18.75" style="40" customWidth="1"/>
    <col min="4" max="7" width="20.625" style="40" customWidth="1"/>
    <col min="8" max="10" width="20.625" style="94" customWidth="1"/>
    <col min="11" max="16384" width="9" style="40"/>
  </cols>
  <sheetData>
    <row r="1" spans="1:10" ht="16.5" customHeight="1">
      <c r="A1" s="40" t="s">
        <v>187</v>
      </c>
      <c r="F1" s="94"/>
      <c r="G1" s="94"/>
    </row>
    <row r="2" spans="1:10" ht="16.5" customHeight="1">
      <c r="A2" s="40" t="s">
        <v>140</v>
      </c>
      <c r="F2" s="94"/>
      <c r="G2" s="95"/>
      <c r="H2" s="96" t="s">
        <v>102</v>
      </c>
      <c r="I2" s="97"/>
      <c r="J2" s="95"/>
    </row>
    <row r="3" spans="1:10" ht="16.5" customHeight="1">
      <c r="B3" s="187"/>
      <c r="C3" s="189" t="s">
        <v>103</v>
      </c>
      <c r="D3" s="191" t="s">
        <v>188</v>
      </c>
      <c r="E3" s="191" t="s">
        <v>189</v>
      </c>
      <c r="F3" s="98"/>
      <c r="G3" s="99"/>
      <c r="H3" s="185" t="s">
        <v>190</v>
      </c>
      <c r="I3" s="185" t="s">
        <v>191</v>
      </c>
      <c r="J3" s="100"/>
    </row>
    <row r="4" spans="1:10" ht="18" customHeight="1">
      <c r="B4" s="188"/>
      <c r="C4" s="190"/>
      <c r="D4" s="192"/>
      <c r="E4" s="192"/>
      <c r="F4" s="98"/>
      <c r="G4" s="99"/>
      <c r="H4" s="186"/>
      <c r="I4" s="186"/>
      <c r="J4" s="101"/>
    </row>
    <row r="5" spans="1:10" ht="13.5" customHeight="1">
      <c r="B5" s="102">
        <v>1</v>
      </c>
      <c r="C5" s="47" t="s">
        <v>128</v>
      </c>
      <c r="D5" s="165">
        <v>17623.282391393201</v>
      </c>
      <c r="E5" s="165">
        <v>17522.740085770602</v>
      </c>
      <c r="F5" s="103"/>
      <c r="G5" s="104"/>
      <c r="H5" s="105">
        <f t="shared" ref="H5:H12" si="0">$D$13</f>
        <v>17610.1751735898</v>
      </c>
      <c r="I5" s="105">
        <f t="shared" ref="I5:I12" si="1">$E$13</f>
        <v>17610.1751735898</v>
      </c>
      <c r="J5" s="106">
        <v>0</v>
      </c>
    </row>
    <row r="6" spans="1:10" ht="13.5" customHeight="1">
      <c r="B6" s="46">
        <v>2</v>
      </c>
      <c r="C6" s="47" t="s">
        <v>7</v>
      </c>
      <c r="D6" s="165">
        <v>17286.7386508118</v>
      </c>
      <c r="E6" s="165">
        <v>17637.035063555799</v>
      </c>
      <c r="F6" s="103"/>
      <c r="G6" s="104"/>
      <c r="H6" s="105">
        <f t="shared" si="0"/>
        <v>17610.1751735898</v>
      </c>
      <c r="I6" s="105">
        <f t="shared" si="1"/>
        <v>17610.1751735898</v>
      </c>
      <c r="J6" s="106">
        <v>0</v>
      </c>
    </row>
    <row r="7" spans="1:10" ht="13.5" customHeight="1">
      <c r="B7" s="46">
        <v>3</v>
      </c>
      <c r="C7" s="50" t="s">
        <v>12</v>
      </c>
      <c r="D7" s="165">
        <v>16772.369901377999</v>
      </c>
      <c r="E7" s="165">
        <v>17731.313124172699</v>
      </c>
      <c r="F7" s="103"/>
      <c r="G7" s="104"/>
      <c r="H7" s="105">
        <f t="shared" si="0"/>
        <v>17610.1751735898</v>
      </c>
      <c r="I7" s="105">
        <f t="shared" si="1"/>
        <v>17610.1751735898</v>
      </c>
      <c r="J7" s="106">
        <v>0</v>
      </c>
    </row>
    <row r="8" spans="1:10" ht="13.5" customHeight="1">
      <c r="B8" s="46">
        <v>4</v>
      </c>
      <c r="C8" s="50" t="s">
        <v>20</v>
      </c>
      <c r="D8" s="165">
        <v>16573.483126223698</v>
      </c>
      <c r="E8" s="165">
        <v>17674.988571379701</v>
      </c>
      <c r="F8" s="103"/>
      <c r="G8" s="104"/>
      <c r="H8" s="105">
        <f t="shared" si="0"/>
        <v>17610.1751735898</v>
      </c>
      <c r="I8" s="105">
        <f t="shared" si="1"/>
        <v>17610.1751735898</v>
      </c>
      <c r="J8" s="106">
        <v>0</v>
      </c>
    </row>
    <row r="9" spans="1:10" ht="13.5" customHeight="1">
      <c r="B9" s="46">
        <v>5</v>
      </c>
      <c r="C9" s="50" t="s">
        <v>24</v>
      </c>
      <c r="D9" s="165">
        <v>16713.404565077199</v>
      </c>
      <c r="E9" s="165">
        <v>17585.0497418222</v>
      </c>
      <c r="F9" s="103"/>
      <c r="G9" s="104"/>
      <c r="H9" s="105">
        <f t="shared" si="0"/>
        <v>17610.1751735898</v>
      </c>
      <c r="I9" s="105">
        <f t="shared" si="1"/>
        <v>17610.1751735898</v>
      </c>
      <c r="J9" s="106">
        <v>0</v>
      </c>
    </row>
    <row r="10" spans="1:10" ht="13.5" customHeight="1">
      <c r="B10" s="46">
        <v>6</v>
      </c>
      <c r="C10" s="50" t="s">
        <v>34</v>
      </c>
      <c r="D10" s="165">
        <v>16497.69930131</v>
      </c>
      <c r="E10" s="165">
        <v>17628.291583274</v>
      </c>
      <c r="F10" s="103"/>
      <c r="G10" s="104"/>
      <c r="H10" s="105">
        <f t="shared" si="0"/>
        <v>17610.1751735898</v>
      </c>
      <c r="I10" s="105">
        <f t="shared" si="1"/>
        <v>17610.1751735898</v>
      </c>
      <c r="J10" s="106">
        <v>0</v>
      </c>
    </row>
    <row r="11" spans="1:10" ht="13.5" customHeight="1">
      <c r="B11" s="46">
        <v>7</v>
      </c>
      <c r="C11" s="50" t="s">
        <v>43</v>
      </c>
      <c r="D11" s="165">
        <v>15894.788153822299</v>
      </c>
      <c r="E11" s="165">
        <v>17624.506214670499</v>
      </c>
      <c r="F11" s="103"/>
      <c r="G11" s="104"/>
      <c r="H11" s="105">
        <f t="shared" si="0"/>
        <v>17610.1751735898</v>
      </c>
      <c r="I11" s="105">
        <f t="shared" si="1"/>
        <v>17610.1751735898</v>
      </c>
      <c r="J11" s="106">
        <v>0</v>
      </c>
    </row>
    <row r="12" spans="1:10" ht="13.5" customHeight="1" thickBot="1">
      <c r="B12" s="46">
        <v>8</v>
      </c>
      <c r="C12" s="50" t="s">
        <v>56</v>
      </c>
      <c r="D12" s="165">
        <v>18869.243378374998</v>
      </c>
      <c r="E12" s="165">
        <v>17512.197432966001</v>
      </c>
      <c r="F12" s="103"/>
      <c r="G12" s="104"/>
      <c r="H12" s="105">
        <f t="shared" si="0"/>
        <v>17610.1751735898</v>
      </c>
      <c r="I12" s="105">
        <f t="shared" si="1"/>
        <v>17610.1751735898</v>
      </c>
      <c r="J12" s="106">
        <v>999</v>
      </c>
    </row>
    <row r="13" spans="1:10" ht="13.5" customHeight="1" thickTop="1">
      <c r="B13" s="179" t="s">
        <v>0</v>
      </c>
      <c r="C13" s="180"/>
      <c r="D13" s="166">
        <v>17610.1751735898</v>
      </c>
      <c r="E13" s="166">
        <v>17610.1751735898</v>
      </c>
      <c r="F13" s="103"/>
      <c r="G13" s="104"/>
      <c r="H13" s="95"/>
    </row>
    <row r="14" spans="1:10" ht="13.5" customHeight="1">
      <c r="B14" s="60" t="s">
        <v>211</v>
      </c>
    </row>
    <row r="15" spans="1:10" ht="13.5" customHeight="1">
      <c r="B15" s="60" t="s">
        <v>221</v>
      </c>
    </row>
    <row r="16" spans="1:10" ht="13.5" customHeight="1">
      <c r="B16" s="60" t="s">
        <v>169</v>
      </c>
    </row>
    <row r="17" spans="2:2">
      <c r="B17" s="107"/>
    </row>
    <row r="18" spans="2:2">
      <c r="B18" s="107"/>
    </row>
  </sheetData>
  <mergeCells count="7">
    <mergeCell ref="H3:H4"/>
    <mergeCell ref="I3:I4"/>
    <mergeCell ref="B13:C13"/>
    <mergeCell ref="B3:B4"/>
    <mergeCell ref="C3:C4"/>
    <mergeCell ref="D3:D4"/>
    <mergeCell ref="E3:E4"/>
  </mergeCells>
  <phoneticPr fontId="3"/>
  <pageMargins left="0.39370078740157483" right="0.19685039370078741" top="0.59055118110236227" bottom="0.39370078740157483" header="0.31496062992125984" footer="0.19685039370078741"/>
  <pageSetup paperSize="9" scale="75" fitToHeight="0" orientation="portrait" r:id="rId1"/>
  <headerFooter>
    <oddHeader>&amp;R&amp;"ＭＳ 明朝,標準"&amp;12 2-4.生活習慣病に係る医療費等の状況</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7"/>
  <dimension ref="A1:J3"/>
  <sheetViews>
    <sheetView showGridLines="0" zoomScaleNormal="100" zoomScaleSheetLayoutView="100" workbookViewId="0"/>
  </sheetViews>
  <sheetFormatPr defaultColWidth="9" defaultRowHeight="13.5"/>
  <cols>
    <col min="1" max="1" width="4.625" style="40" customWidth="1"/>
    <col min="2" max="2" width="3.25" style="40" customWidth="1"/>
    <col min="3" max="3" width="18.75" style="40" customWidth="1"/>
    <col min="4" max="5" width="20.625" style="40" customWidth="1"/>
    <col min="6" max="6" width="12.375" style="108" customWidth="1"/>
    <col min="7" max="7" width="6.25" style="40" customWidth="1"/>
    <col min="8" max="10" width="20.625" style="40" customWidth="1"/>
    <col min="11" max="16384" width="9" style="40"/>
  </cols>
  <sheetData>
    <row r="1" spans="1:10" ht="16.5" customHeight="1">
      <c r="A1" s="40" t="s">
        <v>187</v>
      </c>
    </row>
    <row r="2" spans="1:10" ht="16.5" customHeight="1">
      <c r="A2" s="40" t="s">
        <v>140</v>
      </c>
    </row>
    <row r="3" spans="1:10" ht="16.5" customHeight="1">
      <c r="A3" s="40" t="s">
        <v>170</v>
      </c>
      <c r="J3" s="40" t="s">
        <v>171</v>
      </c>
    </row>
  </sheetData>
  <phoneticPr fontId="3"/>
  <pageMargins left="0.39370078740157483" right="0.19685039370078741" top="0.59055118110236227" bottom="0.39370078740157483" header="0.31496062992125984" footer="0.19685039370078741"/>
  <pageSetup paperSize="8" scale="75" fitToHeight="0" orientation="landscape" r:id="rId1"/>
  <headerFooter>
    <oddHeader>&amp;R&amp;"ＭＳ 明朝,標準"&amp;12 2-4.生活習慣病に係る医療費等の状況</oddHead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8"/>
  <dimension ref="A1:K82"/>
  <sheetViews>
    <sheetView showGridLines="0" zoomScaleNormal="100" zoomScaleSheetLayoutView="100" workbookViewId="0"/>
  </sheetViews>
  <sheetFormatPr defaultColWidth="9" defaultRowHeight="13.5"/>
  <cols>
    <col min="1" max="1" width="4.625" style="40" customWidth="1"/>
    <col min="2" max="2" width="3.25" style="40" customWidth="1"/>
    <col min="3" max="3" width="18.75" style="40" customWidth="1"/>
    <col min="4" max="5" width="20.625" style="40" customWidth="1"/>
    <col min="6" max="6" width="20.625" style="95" customWidth="1"/>
    <col min="7" max="7" width="20.625" style="109" customWidth="1"/>
    <col min="8" max="10" width="20.625" style="96" customWidth="1"/>
    <col min="11" max="11" width="9" style="110"/>
    <col min="12" max="16384" width="9" style="40"/>
  </cols>
  <sheetData>
    <row r="1" spans="1:10" ht="16.5" customHeight="1">
      <c r="A1" s="40" t="s">
        <v>187</v>
      </c>
    </row>
    <row r="2" spans="1:10" ht="16.5" customHeight="1">
      <c r="A2" s="40" t="s">
        <v>143</v>
      </c>
      <c r="H2" s="96" t="s">
        <v>102</v>
      </c>
      <c r="I2" s="97"/>
      <c r="J2" s="95"/>
    </row>
    <row r="3" spans="1:10" s="110" customFormat="1" ht="16.5" customHeight="1">
      <c r="B3" s="187"/>
      <c r="C3" s="189" t="s">
        <v>192</v>
      </c>
      <c r="D3" s="191" t="s">
        <v>193</v>
      </c>
      <c r="E3" s="191" t="s">
        <v>194</v>
      </c>
      <c r="F3" s="111"/>
      <c r="G3" s="112"/>
      <c r="H3" s="185" t="s">
        <v>195</v>
      </c>
      <c r="I3" s="185" t="s">
        <v>196</v>
      </c>
      <c r="J3" s="113"/>
    </row>
    <row r="4" spans="1:10" s="110" customFormat="1" ht="18" customHeight="1">
      <c r="B4" s="188"/>
      <c r="C4" s="190"/>
      <c r="D4" s="192"/>
      <c r="E4" s="192"/>
      <c r="F4" s="111"/>
      <c r="G4" s="112"/>
      <c r="H4" s="186"/>
      <c r="I4" s="186"/>
      <c r="J4" s="114"/>
    </row>
    <row r="5" spans="1:10" s="110" customFormat="1" ht="13.5" customHeight="1">
      <c r="B5" s="102">
        <v>1</v>
      </c>
      <c r="C5" s="83" t="s">
        <v>57</v>
      </c>
      <c r="D5" s="165">
        <v>18869.243378374998</v>
      </c>
      <c r="E5" s="165">
        <v>17512.197432966001</v>
      </c>
      <c r="F5" s="115"/>
      <c r="G5" s="116"/>
      <c r="H5" s="105">
        <f t="shared" ref="H5:H68" si="0">$D$79</f>
        <v>17610.1751735898</v>
      </c>
      <c r="I5" s="105">
        <f t="shared" ref="I5:I68" si="1">$E$79</f>
        <v>17610.1751735898</v>
      </c>
      <c r="J5" s="106">
        <v>0</v>
      </c>
    </row>
    <row r="6" spans="1:10" s="110" customFormat="1" ht="13.5" customHeight="1">
      <c r="B6" s="46">
        <v>2</v>
      </c>
      <c r="C6" s="83" t="s">
        <v>104</v>
      </c>
      <c r="D6" s="165">
        <v>17399.799792300299</v>
      </c>
      <c r="E6" s="165">
        <v>17455.538705409799</v>
      </c>
      <c r="F6" s="115"/>
      <c r="G6" s="116"/>
      <c r="H6" s="105">
        <f t="shared" si="0"/>
        <v>17610.1751735898</v>
      </c>
      <c r="I6" s="105">
        <f t="shared" si="1"/>
        <v>17610.1751735898</v>
      </c>
      <c r="J6" s="106">
        <v>0</v>
      </c>
    </row>
    <row r="7" spans="1:10" s="110" customFormat="1" ht="13.5" customHeight="1">
      <c r="B7" s="46">
        <v>3</v>
      </c>
      <c r="C7" s="84" t="s">
        <v>105</v>
      </c>
      <c r="D7" s="165">
        <v>17708.042059377902</v>
      </c>
      <c r="E7" s="165">
        <v>17424.344622874902</v>
      </c>
      <c r="F7" s="115"/>
      <c r="G7" s="116"/>
      <c r="H7" s="105">
        <f t="shared" si="0"/>
        <v>17610.1751735898</v>
      </c>
      <c r="I7" s="105">
        <f t="shared" si="1"/>
        <v>17610.1751735898</v>
      </c>
      <c r="J7" s="106">
        <v>0</v>
      </c>
    </row>
    <row r="8" spans="1:10" s="110" customFormat="1" ht="13.5" customHeight="1">
      <c r="B8" s="46">
        <v>4</v>
      </c>
      <c r="C8" s="84" t="s">
        <v>106</v>
      </c>
      <c r="D8" s="165">
        <v>17388.530807617899</v>
      </c>
      <c r="E8" s="165">
        <v>17581.894205826899</v>
      </c>
      <c r="F8" s="115"/>
      <c r="G8" s="116"/>
      <c r="H8" s="105">
        <f t="shared" si="0"/>
        <v>17610.1751735898</v>
      </c>
      <c r="I8" s="105">
        <f t="shared" si="1"/>
        <v>17610.1751735898</v>
      </c>
      <c r="J8" s="106">
        <v>0</v>
      </c>
    </row>
    <row r="9" spans="1:10" s="110" customFormat="1" ht="13.5" customHeight="1">
      <c r="B9" s="46">
        <v>5</v>
      </c>
      <c r="C9" s="84" t="s">
        <v>107</v>
      </c>
      <c r="D9" s="165">
        <v>18332.432994620402</v>
      </c>
      <c r="E9" s="165">
        <v>17435.0397453531</v>
      </c>
      <c r="F9" s="115"/>
      <c r="G9" s="116"/>
      <c r="H9" s="105">
        <f t="shared" si="0"/>
        <v>17610.1751735898</v>
      </c>
      <c r="I9" s="105">
        <f t="shared" si="1"/>
        <v>17610.1751735898</v>
      </c>
      <c r="J9" s="106">
        <v>0</v>
      </c>
    </row>
    <row r="10" spans="1:10" s="110" customFormat="1" ht="13.5" customHeight="1">
      <c r="B10" s="46">
        <v>6</v>
      </c>
      <c r="C10" s="84" t="s">
        <v>108</v>
      </c>
      <c r="D10" s="165">
        <v>18384.975882788702</v>
      </c>
      <c r="E10" s="165">
        <v>17594.553177447</v>
      </c>
      <c r="F10" s="115"/>
      <c r="G10" s="116"/>
      <c r="H10" s="105">
        <f t="shared" si="0"/>
        <v>17610.1751735898</v>
      </c>
      <c r="I10" s="105">
        <f t="shared" si="1"/>
        <v>17610.1751735898</v>
      </c>
      <c r="J10" s="106">
        <v>0</v>
      </c>
    </row>
    <row r="11" spans="1:10" s="110" customFormat="1" ht="13.5" customHeight="1">
      <c r="B11" s="46">
        <v>7</v>
      </c>
      <c r="C11" s="84" t="s">
        <v>109</v>
      </c>
      <c r="D11" s="165">
        <v>17466.320658237299</v>
      </c>
      <c r="E11" s="165">
        <v>17596.123078713499</v>
      </c>
      <c r="F11" s="115"/>
      <c r="G11" s="116"/>
      <c r="H11" s="105">
        <f t="shared" si="0"/>
        <v>17610.1751735898</v>
      </c>
      <c r="I11" s="105">
        <f t="shared" si="1"/>
        <v>17610.1751735898</v>
      </c>
      <c r="J11" s="106">
        <v>0</v>
      </c>
    </row>
    <row r="12" spans="1:10" s="110" customFormat="1" ht="13.5" customHeight="1">
      <c r="B12" s="46">
        <v>8</v>
      </c>
      <c r="C12" s="84" t="s">
        <v>58</v>
      </c>
      <c r="D12" s="165">
        <v>17849.166474388599</v>
      </c>
      <c r="E12" s="165">
        <v>17339.522787743401</v>
      </c>
      <c r="F12" s="115"/>
      <c r="G12" s="116"/>
      <c r="H12" s="105">
        <f t="shared" si="0"/>
        <v>17610.1751735898</v>
      </c>
      <c r="I12" s="105">
        <f t="shared" si="1"/>
        <v>17610.1751735898</v>
      </c>
      <c r="J12" s="106">
        <v>0</v>
      </c>
    </row>
    <row r="13" spans="1:10" s="110" customFormat="1" ht="13.5" customHeight="1">
      <c r="B13" s="46">
        <v>9</v>
      </c>
      <c r="C13" s="84" t="s">
        <v>110</v>
      </c>
      <c r="D13" s="165">
        <v>16299.0376681614</v>
      </c>
      <c r="E13" s="165">
        <v>17449.781835647002</v>
      </c>
      <c r="F13" s="115"/>
      <c r="G13" s="116"/>
      <c r="H13" s="105">
        <f t="shared" si="0"/>
        <v>17610.1751735898</v>
      </c>
      <c r="I13" s="105">
        <f t="shared" si="1"/>
        <v>17610.1751735898</v>
      </c>
      <c r="J13" s="106">
        <v>0</v>
      </c>
    </row>
    <row r="14" spans="1:10" s="110" customFormat="1" ht="13.5" customHeight="1">
      <c r="B14" s="46">
        <v>10</v>
      </c>
      <c r="C14" s="84" t="s">
        <v>59</v>
      </c>
      <c r="D14" s="165">
        <v>17470.030027717901</v>
      </c>
      <c r="E14" s="165">
        <v>17544.196916184799</v>
      </c>
      <c r="F14" s="115"/>
      <c r="G14" s="116"/>
      <c r="H14" s="105">
        <f t="shared" si="0"/>
        <v>17610.1751735898</v>
      </c>
      <c r="I14" s="105">
        <f t="shared" si="1"/>
        <v>17610.1751735898</v>
      </c>
      <c r="J14" s="106">
        <v>0</v>
      </c>
    </row>
    <row r="15" spans="1:10" s="110" customFormat="1" ht="13.5" customHeight="1">
      <c r="B15" s="46">
        <v>11</v>
      </c>
      <c r="C15" s="84" t="s">
        <v>60</v>
      </c>
      <c r="D15" s="165">
        <v>17594.744334560299</v>
      </c>
      <c r="E15" s="165">
        <v>17574.303473966698</v>
      </c>
      <c r="F15" s="115"/>
      <c r="G15" s="116"/>
      <c r="H15" s="105">
        <f t="shared" si="0"/>
        <v>17610.1751735898</v>
      </c>
      <c r="I15" s="105">
        <f t="shared" si="1"/>
        <v>17610.1751735898</v>
      </c>
      <c r="J15" s="106">
        <v>0</v>
      </c>
    </row>
    <row r="16" spans="1:10" s="110" customFormat="1" ht="13.5" customHeight="1">
      <c r="B16" s="46">
        <v>12</v>
      </c>
      <c r="C16" s="84" t="s">
        <v>111</v>
      </c>
      <c r="D16" s="165">
        <v>18084.016238734901</v>
      </c>
      <c r="E16" s="165">
        <v>17367.821129681499</v>
      </c>
      <c r="F16" s="115"/>
      <c r="G16" s="116"/>
      <c r="H16" s="105">
        <f t="shared" si="0"/>
        <v>17610.1751735898</v>
      </c>
      <c r="I16" s="105">
        <f t="shared" si="1"/>
        <v>17610.1751735898</v>
      </c>
      <c r="J16" s="106">
        <v>0</v>
      </c>
    </row>
    <row r="17" spans="2:10" s="110" customFormat="1" ht="13.5" customHeight="1">
      <c r="B17" s="46">
        <v>13</v>
      </c>
      <c r="C17" s="84" t="s">
        <v>112</v>
      </c>
      <c r="D17" s="165">
        <v>17983.415426052899</v>
      </c>
      <c r="E17" s="165">
        <v>17452.246368478001</v>
      </c>
      <c r="F17" s="115"/>
      <c r="G17" s="116"/>
      <c r="H17" s="105">
        <f t="shared" si="0"/>
        <v>17610.1751735898</v>
      </c>
      <c r="I17" s="105">
        <f t="shared" si="1"/>
        <v>17610.1751735898</v>
      </c>
      <c r="J17" s="106">
        <v>0</v>
      </c>
    </row>
    <row r="18" spans="2:10" s="110" customFormat="1" ht="13.5" customHeight="1">
      <c r="B18" s="46">
        <v>14</v>
      </c>
      <c r="C18" s="84" t="s">
        <v>113</v>
      </c>
      <c r="D18" s="165">
        <v>18569.122665451901</v>
      </c>
      <c r="E18" s="165">
        <v>17355.371469394999</v>
      </c>
      <c r="F18" s="115"/>
      <c r="G18" s="116"/>
      <c r="H18" s="105">
        <f t="shared" si="0"/>
        <v>17610.1751735898</v>
      </c>
      <c r="I18" s="105">
        <f t="shared" si="1"/>
        <v>17610.1751735898</v>
      </c>
      <c r="J18" s="106">
        <v>0</v>
      </c>
    </row>
    <row r="19" spans="2:10" s="110" customFormat="1" ht="13.5" customHeight="1">
      <c r="B19" s="46">
        <v>15</v>
      </c>
      <c r="C19" s="84" t="s">
        <v>114</v>
      </c>
      <c r="D19" s="165">
        <v>17856.676768090401</v>
      </c>
      <c r="E19" s="165">
        <v>17531.180118668701</v>
      </c>
      <c r="F19" s="115"/>
      <c r="G19" s="116"/>
      <c r="H19" s="105">
        <f t="shared" si="0"/>
        <v>17610.1751735898</v>
      </c>
      <c r="I19" s="105">
        <f t="shared" si="1"/>
        <v>17610.1751735898</v>
      </c>
      <c r="J19" s="106">
        <v>0</v>
      </c>
    </row>
    <row r="20" spans="2:10" s="110" customFormat="1" ht="13.5" customHeight="1">
      <c r="B20" s="46">
        <v>16</v>
      </c>
      <c r="C20" s="84" t="s">
        <v>61</v>
      </c>
      <c r="D20" s="165">
        <v>19015.496086402502</v>
      </c>
      <c r="E20" s="165">
        <v>17281.762724139</v>
      </c>
      <c r="F20" s="115"/>
      <c r="G20" s="116"/>
      <c r="H20" s="105">
        <f t="shared" si="0"/>
        <v>17610.1751735898</v>
      </c>
      <c r="I20" s="105">
        <f t="shared" si="1"/>
        <v>17610.1751735898</v>
      </c>
      <c r="J20" s="106">
        <v>0</v>
      </c>
    </row>
    <row r="21" spans="2:10" s="110" customFormat="1" ht="13.5" customHeight="1">
      <c r="B21" s="46">
        <v>17</v>
      </c>
      <c r="C21" s="84" t="s">
        <v>115</v>
      </c>
      <c r="D21" s="165">
        <v>18905.201812507999</v>
      </c>
      <c r="E21" s="165">
        <v>17412.698000197601</v>
      </c>
      <c r="F21" s="115"/>
      <c r="G21" s="116"/>
      <c r="H21" s="105">
        <f t="shared" si="0"/>
        <v>17610.1751735898</v>
      </c>
      <c r="I21" s="105">
        <f t="shared" si="1"/>
        <v>17610.1751735898</v>
      </c>
      <c r="J21" s="106">
        <v>0</v>
      </c>
    </row>
    <row r="22" spans="2:10" s="110" customFormat="1" ht="13.5" customHeight="1">
      <c r="B22" s="46">
        <v>18</v>
      </c>
      <c r="C22" s="84" t="s">
        <v>62</v>
      </c>
      <c r="D22" s="165">
        <v>20321.088300638101</v>
      </c>
      <c r="E22" s="165">
        <v>17370.291382076</v>
      </c>
      <c r="F22" s="115"/>
      <c r="G22" s="116"/>
      <c r="H22" s="105">
        <f t="shared" si="0"/>
        <v>17610.1751735898</v>
      </c>
      <c r="I22" s="105">
        <f t="shared" si="1"/>
        <v>17610.1751735898</v>
      </c>
      <c r="J22" s="106">
        <v>0</v>
      </c>
    </row>
    <row r="23" spans="2:10" s="110" customFormat="1" ht="13.5" customHeight="1">
      <c r="B23" s="46">
        <v>19</v>
      </c>
      <c r="C23" s="84" t="s">
        <v>116</v>
      </c>
      <c r="D23" s="165">
        <v>15975.320797062001</v>
      </c>
      <c r="E23" s="165">
        <v>17498.008086146601</v>
      </c>
      <c r="F23" s="115"/>
      <c r="G23" s="116"/>
      <c r="H23" s="105">
        <f t="shared" si="0"/>
        <v>17610.1751735898</v>
      </c>
      <c r="I23" s="105">
        <f t="shared" si="1"/>
        <v>17610.1751735898</v>
      </c>
      <c r="J23" s="106">
        <v>0</v>
      </c>
    </row>
    <row r="24" spans="2:10" s="110" customFormat="1" ht="13.5" customHeight="1">
      <c r="B24" s="46">
        <v>20</v>
      </c>
      <c r="C24" s="84" t="s">
        <v>117</v>
      </c>
      <c r="D24" s="165">
        <v>18624.0197274854</v>
      </c>
      <c r="E24" s="165">
        <v>17501.850637875501</v>
      </c>
      <c r="F24" s="115"/>
      <c r="G24" s="116"/>
      <c r="H24" s="105">
        <f t="shared" si="0"/>
        <v>17610.1751735898</v>
      </c>
      <c r="I24" s="105">
        <f t="shared" si="1"/>
        <v>17610.1751735898</v>
      </c>
      <c r="J24" s="106">
        <v>0</v>
      </c>
    </row>
    <row r="25" spans="2:10" s="110" customFormat="1" ht="13.5" customHeight="1">
      <c r="B25" s="46">
        <v>21</v>
      </c>
      <c r="C25" s="84" t="s">
        <v>118</v>
      </c>
      <c r="D25" s="165">
        <v>19691.403921568599</v>
      </c>
      <c r="E25" s="165">
        <v>17691.367590698999</v>
      </c>
      <c r="F25" s="115"/>
      <c r="G25" s="116"/>
      <c r="H25" s="105">
        <f t="shared" si="0"/>
        <v>17610.1751735898</v>
      </c>
      <c r="I25" s="105">
        <f t="shared" si="1"/>
        <v>17610.1751735898</v>
      </c>
      <c r="J25" s="106">
        <v>0</v>
      </c>
    </row>
    <row r="26" spans="2:10" s="110" customFormat="1" ht="13.5" customHeight="1">
      <c r="B26" s="46">
        <v>22</v>
      </c>
      <c r="C26" s="84" t="s">
        <v>63</v>
      </c>
      <c r="D26" s="165">
        <v>17388.405793192698</v>
      </c>
      <c r="E26" s="165">
        <v>17575.901446780601</v>
      </c>
      <c r="F26" s="115"/>
      <c r="G26" s="116"/>
      <c r="H26" s="105">
        <f t="shared" si="0"/>
        <v>17610.1751735898</v>
      </c>
      <c r="I26" s="105">
        <f t="shared" si="1"/>
        <v>17610.1751735898</v>
      </c>
      <c r="J26" s="106">
        <v>0</v>
      </c>
    </row>
    <row r="27" spans="2:10" s="110" customFormat="1" ht="13.5" customHeight="1">
      <c r="B27" s="46">
        <v>23</v>
      </c>
      <c r="C27" s="84" t="s">
        <v>119</v>
      </c>
      <c r="D27" s="165">
        <v>20472.850164672102</v>
      </c>
      <c r="E27" s="165">
        <v>17742.163024662699</v>
      </c>
      <c r="F27" s="115"/>
      <c r="G27" s="116"/>
      <c r="H27" s="105">
        <f t="shared" si="0"/>
        <v>17610.1751735898</v>
      </c>
      <c r="I27" s="105">
        <f t="shared" si="1"/>
        <v>17610.1751735898</v>
      </c>
      <c r="J27" s="106">
        <v>0</v>
      </c>
    </row>
    <row r="28" spans="2:10" s="110" customFormat="1" ht="13.5" customHeight="1">
      <c r="B28" s="46">
        <v>24</v>
      </c>
      <c r="C28" s="84" t="s">
        <v>120</v>
      </c>
      <c r="D28" s="165">
        <v>18960.770742857101</v>
      </c>
      <c r="E28" s="165">
        <v>17458.981811137099</v>
      </c>
      <c r="F28" s="115"/>
      <c r="G28" s="116"/>
      <c r="H28" s="105">
        <f t="shared" si="0"/>
        <v>17610.1751735898</v>
      </c>
      <c r="I28" s="105">
        <f t="shared" si="1"/>
        <v>17610.1751735898</v>
      </c>
      <c r="J28" s="106">
        <v>0</v>
      </c>
    </row>
    <row r="29" spans="2:10" s="110" customFormat="1" ht="13.5" customHeight="1">
      <c r="B29" s="46">
        <v>25</v>
      </c>
      <c r="C29" s="84" t="s">
        <v>121</v>
      </c>
      <c r="D29" s="165">
        <v>17643.86028361</v>
      </c>
      <c r="E29" s="165">
        <v>17323.365721796501</v>
      </c>
      <c r="F29" s="115"/>
      <c r="G29" s="116"/>
      <c r="H29" s="105">
        <f t="shared" si="0"/>
        <v>17610.1751735898</v>
      </c>
      <c r="I29" s="105">
        <f t="shared" si="1"/>
        <v>17610.1751735898</v>
      </c>
      <c r="J29" s="106">
        <v>0</v>
      </c>
    </row>
    <row r="30" spans="2:10" s="110" customFormat="1" ht="13.5" customHeight="1">
      <c r="B30" s="46">
        <v>26</v>
      </c>
      <c r="C30" s="84" t="s">
        <v>35</v>
      </c>
      <c r="D30" s="165">
        <v>16497.69930131</v>
      </c>
      <c r="E30" s="165">
        <v>17628.291583274</v>
      </c>
      <c r="F30" s="115"/>
      <c r="G30" s="116"/>
      <c r="H30" s="105">
        <f t="shared" si="0"/>
        <v>17610.1751735898</v>
      </c>
      <c r="I30" s="105">
        <f t="shared" si="1"/>
        <v>17610.1751735898</v>
      </c>
      <c r="J30" s="106">
        <v>0</v>
      </c>
    </row>
    <row r="31" spans="2:10" s="110" customFormat="1" ht="13.5" customHeight="1">
      <c r="B31" s="46">
        <v>27</v>
      </c>
      <c r="C31" s="84" t="s">
        <v>36</v>
      </c>
      <c r="D31" s="165">
        <v>16194.8035142308</v>
      </c>
      <c r="E31" s="165">
        <v>17427.014601760598</v>
      </c>
      <c r="F31" s="115"/>
      <c r="G31" s="116"/>
      <c r="H31" s="105">
        <f t="shared" si="0"/>
        <v>17610.1751735898</v>
      </c>
      <c r="I31" s="105">
        <f t="shared" si="1"/>
        <v>17610.1751735898</v>
      </c>
      <c r="J31" s="106">
        <v>0</v>
      </c>
    </row>
    <row r="32" spans="2:10" s="110" customFormat="1" ht="13.5" customHeight="1">
      <c r="B32" s="46">
        <v>28</v>
      </c>
      <c r="C32" s="84" t="s">
        <v>37</v>
      </c>
      <c r="D32" s="165">
        <v>15779.707052023099</v>
      </c>
      <c r="E32" s="165">
        <v>17696.959910206799</v>
      </c>
      <c r="F32" s="115"/>
      <c r="G32" s="116"/>
      <c r="H32" s="105">
        <f t="shared" si="0"/>
        <v>17610.1751735898</v>
      </c>
      <c r="I32" s="105">
        <f t="shared" si="1"/>
        <v>17610.1751735898</v>
      </c>
      <c r="J32" s="106">
        <v>0</v>
      </c>
    </row>
    <row r="33" spans="2:10" s="110" customFormat="1" ht="13.5" customHeight="1">
      <c r="B33" s="46">
        <v>29</v>
      </c>
      <c r="C33" s="84" t="s">
        <v>38</v>
      </c>
      <c r="D33" s="165">
        <v>16236.0904380593</v>
      </c>
      <c r="E33" s="165">
        <v>17602.186580280399</v>
      </c>
      <c r="F33" s="115"/>
      <c r="G33" s="116"/>
      <c r="H33" s="105">
        <f t="shared" si="0"/>
        <v>17610.1751735898</v>
      </c>
      <c r="I33" s="105">
        <f t="shared" si="1"/>
        <v>17610.1751735898</v>
      </c>
      <c r="J33" s="106">
        <v>0</v>
      </c>
    </row>
    <row r="34" spans="2:10" s="110" customFormat="1" ht="13.5" customHeight="1">
      <c r="B34" s="46">
        <v>30</v>
      </c>
      <c r="C34" s="84" t="s">
        <v>39</v>
      </c>
      <c r="D34" s="165">
        <v>15843.953410898999</v>
      </c>
      <c r="E34" s="165">
        <v>17530.1482825036</v>
      </c>
      <c r="F34" s="115"/>
      <c r="G34" s="116"/>
      <c r="H34" s="105">
        <f t="shared" si="0"/>
        <v>17610.1751735898</v>
      </c>
      <c r="I34" s="105">
        <f t="shared" si="1"/>
        <v>17610.1751735898</v>
      </c>
      <c r="J34" s="106">
        <v>0</v>
      </c>
    </row>
    <row r="35" spans="2:10" s="110" customFormat="1" ht="13.5" customHeight="1">
      <c r="B35" s="46">
        <v>31</v>
      </c>
      <c r="C35" s="84" t="s">
        <v>40</v>
      </c>
      <c r="D35" s="165">
        <v>16357.026829458</v>
      </c>
      <c r="E35" s="165">
        <v>17737.986075984802</v>
      </c>
      <c r="F35" s="115"/>
      <c r="G35" s="116"/>
      <c r="H35" s="105">
        <f t="shared" si="0"/>
        <v>17610.1751735898</v>
      </c>
      <c r="I35" s="105">
        <f t="shared" si="1"/>
        <v>17610.1751735898</v>
      </c>
      <c r="J35" s="106">
        <v>0</v>
      </c>
    </row>
    <row r="36" spans="2:10" s="110" customFormat="1" ht="13.5" customHeight="1">
      <c r="B36" s="46">
        <v>32</v>
      </c>
      <c r="C36" s="84" t="s">
        <v>41</v>
      </c>
      <c r="D36" s="165">
        <v>16225.352059757601</v>
      </c>
      <c r="E36" s="165">
        <v>17680.3530944183</v>
      </c>
      <c r="F36" s="115"/>
      <c r="G36" s="116"/>
      <c r="H36" s="105">
        <f t="shared" si="0"/>
        <v>17610.1751735898</v>
      </c>
      <c r="I36" s="105">
        <f t="shared" si="1"/>
        <v>17610.1751735898</v>
      </c>
      <c r="J36" s="106">
        <v>0</v>
      </c>
    </row>
    <row r="37" spans="2:10" s="110" customFormat="1" ht="13.5" customHeight="1">
      <c r="B37" s="46">
        <v>33</v>
      </c>
      <c r="C37" s="84" t="s">
        <v>42</v>
      </c>
      <c r="D37" s="165">
        <v>17324.004507404999</v>
      </c>
      <c r="E37" s="165">
        <v>17609.758273236101</v>
      </c>
      <c r="F37" s="115"/>
      <c r="G37" s="116"/>
      <c r="H37" s="105">
        <f t="shared" si="0"/>
        <v>17610.1751735898</v>
      </c>
      <c r="I37" s="105">
        <f t="shared" si="1"/>
        <v>17610.1751735898</v>
      </c>
      <c r="J37" s="106">
        <v>0</v>
      </c>
    </row>
    <row r="38" spans="2:10" s="110" customFormat="1" ht="13.5" customHeight="1">
      <c r="B38" s="46">
        <v>34</v>
      </c>
      <c r="C38" s="84" t="s">
        <v>44</v>
      </c>
      <c r="D38" s="165">
        <v>15527.076137386601</v>
      </c>
      <c r="E38" s="165">
        <v>17609.372850850199</v>
      </c>
      <c r="F38" s="115"/>
      <c r="G38" s="116"/>
      <c r="H38" s="105">
        <f t="shared" si="0"/>
        <v>17610.1751735898</v>
      </c>
      <c r="I38" s="105">
        <f t="shared" si="1"/>
        <v>17610.1751735898</v>
      </c>
      <c r="J38" s="106">
        <v>0</v>
      </c>
    </row>
    <row r="39" spans="2:10" s="110" customFormat="1" ht="13.5" customHeight="1">
      <c r="B39" s="46">
        <v>35</v>
      </c>
      <c r="C39" s="84" t="s">
        <v>1</v>
      </c>
      <c r="D39" s="165">
        <v>17467.687850079499</v>
      </c>
      <c r="E39" s="165">
        <v>17561.0354599901</v>
      </c>
      <c r="F39" s="115"/>
      <c r="G39" s="116"/>
      <c r="H39" s="105">
        <f t="shared" si="0"/>
        <v>17610.1751735898</v>
      </c>
      <c r="I39" s="105">
        <f t="shared" si="1"/>
        <v>17610.1751735898</v>
      </c>
      <c r="J39" s="106">
        <v>0</v>
      </c>
    </row>
    <row r="40" spans="2:10" s="110" customFormat="1" ht="13.5" customHeight="1">
      <c r="B40" s="46">
        <v>36</v>
      </c>
      <c r="C40" s="84" t="s">
        <v>2</v>
      </c>
      <c r="D40" s="165">
        <v>16694.004859207598</v>
      </c>
      <c r="E40" s="165">
        <v>17402.989035000399</v>
      </c>
      <c r="F40" s="115"/>
      <c r="G40" s="116"/>
      <c r="H40" s="105">
        <f t="shared" si="0"/>
        <v>17610.1751735898</v>
      </c>
      <c r="I40" s="105">
        <f t="shared" si="1"/>
        <v>17610.1751735898</v>
      </c>
      <c r="J40" s="106">
        <v>0</v>
      </c>
    </row>
    <row r="41" spans="2:10" s="110" customFormat="1" ht="13.5" customHeight="1">
      <c r="B41" s="46">
        <v>37</v>
      </c>
      <c r="C41" s="84" t="s">
        <v>3</v>
      </c>
      <c r="D41" s="165">
        <v>18373.139261918001</v>
      </c>
      <c r="E41" s="165">
        <v>17534.4283351753</v>
      </c>
      <c r="F41" s="115"/>
      <c r="G41" s="116"/>
      <c r="H41" s="105">
        <f t="shared" si="0"/>
        <v>17610.1751735898</v>
      </c>
      <c r="I41" s="105">
        <f t="shared" si="1"/>
        <v>17610.1751735898</v>
      </c>
      <c r="J41" s="106">
        <v>0</v>
      </c>
    </row>
    <row r="42" spans="2:10" s="110" customFormat="1" ht="13.5" customHeight="1">
      <c r="B42" s="46">
        <v>38</v>
      </c>
      <c r="C42" s="85" t="s">
        <v>45</v>
      </c>
      <c r="D42" s="165">
        <v>17280.4041561468</v>
      </c>
      <c r="E42" s="165">
        <v>17595.024834754098</v>
      </c>
      <c r="F42" s="115"/>
      <c r="G42" s="116"/>
      <c r="H42" s="105">
        <f t="shared" si="0"/>
        <v>17610.1751735898</v>
      </c>
      <c r="I42" s="105">
        <f t="shared" si="1"/>
        <v>17610.1751735898</v>
      </c>
      <c r="J42" s="106">
        <v>0</v>
      </c>
    </row>
    <row r="43" spans="2:10" s="110" customFormat="1" ht="13.5" customHeight="1">
      <c r="B43" s="46">
        <v>39</v>
      </c>
      <c r="C43" s="85" t="s">
        <v>8</v>
      </c>
      <c r="D43" s="165">
        <v>17147.025419889898</v>
      </c>
      <c r="E43" s="165">
        <v>17639.078028988799</v>
      </c>
      <c r="F43" s="115"/>
      <c r="G43" s="116"/>
      <c r="H43" s="105">
        <f t="shared" si="0"/>
        <v>17610.1751735898</v>
      </c>
      <c r="I43" s="105">
        <f t="shared" si="1"/>
        <v>17610.1751735898</v>
      </c>
      <c r="J43" s="106">
        <v>0</v>
      </c>
    </row>
    <row r="44" spans="2:10" s="110" customFormat="1" ht="13.5" customHeight="1">
      <c r="B44" s="46">
        <v>40</v>
      </c>
      <c r="C44" s="85" t="s">
        <v>46</v>
      </c>
      <c r="D44" s="165">
        <v>16378.6329223961</v>
      </c>
      <c r="E44" s="165">
        <v>17657.6486974377</v>
      </c>
      <c r="F44" s="115"/>
      <c r="G44" s="116"/>
      <c r="H44" s="105">
        <f t="shared" si="0"/>
        <v>17610.1751735898</v>
      </c>
      <c r="I44" s="105">
        <f t="shared" si="1"/>
        <v>17610.1751735898</v>
      </c>
      <c r="J44" s="106">
        <v>0</v>
      </c>
    </row>
    <row r="45" spans="2:10" s="110" customFormat="1" ht="13.5" customHeight="1">
      <c r="B45" s="46">
        <v>41</v>
      </c>
      <c r="C45" s="85" t="s">
        <v>13</v>
      </c>
      <c r="D45" s="165">
        <v>17104.032119730698</v>
      </c>
      <c r="E45" s="165">
        <v>17704.912646614299</v>
      </c>
      <c r="F45" s="115"/>
      <c r="G45" s="116"/>
      <c r="H45" s="105">
        <f t="shared" si="0"/>
        <v>17610.1751735898</v>
      </c>
      <c r="I45" s="105">
        <f t="shared" si="1"/>
        <v>17610.1751735898</v>
      </c>
      <c r="J45" s="106">
        <v>0</v>
      </c>
    </row>
    <row r="46" spans="2:10" s="110" customFormat="1" ht="13.5" customHeight="1">
      <c r="B46" s="46">
        <v>42</v>
      </c>
      <c r="C46" s="85" t="s">
        <v>14</v>
      </c>
      <c r="D46" s="165">
        <v>16067.616623928699</v>
      </c>
      <c r="E46" s="165">
        <v>17638.7643801421</v>
      </c>
      <c r="F46" s="115"/>
      <c r="G46" s="116"/>
      <c r="H46" s="105">
        <f t="shared" si="0"/>
        <v>17610.1751735898</v>
      </c>
      <c r="I46" s="105">
        <f t="shared" si="1"/>
        <v>17610.1751735898</v>
      </c>
      <c r="J46" s="106">
        <v>0</v>
      </c>
    </row>
    <row r="47" spans="2:10" s="110" customFormat="1" ht="13.5" customHeight="1">
      <c r="B47" s="46">
        <v>43</v>
      </c>
      <c r="C47" s="85" t="s">
        <v>9</v>
      </c>
      <c r="D47" s="165">
        <v>17503.306595070899</v>
      </c>
      <c r="E47" s="165">
        <v>17608.223958088001</v>
      </c>
      <c r="F47" s="115"/>
      <c r="G47" s="116"/>
      <c r="H47" s="105">
        <f t="shared" si="0"/>
        <v>17610.1751735898</v>
      </c>
      <c r="I47" s="105">
        <f t="shared" si="1"/>
        <v>17610.1751735898</v>
      </c>
      <c r="J47" s="106">
        <v>0</v>
      </c>
    </row>
    <row r="48" spans="2:10" s="110" customFormat="1" ht="13.5" customHeight="1">
      <c r="B48" s="46">
        <v>44</v>
      </c>
      <c r="C48" s="85" t="s">
        <v>21</v>
      </c>
      <c r="D48" s="165">
        <v>15857.9111488124</v>
      </c>
      <c r="E48" s="165">
        <v>17661.6842625838</v>
      </c>
      <c r="F48" s="115"/>
      <c r="G48" s="116"/>
      <c r="H48" s="105">
        <f t="shared" si="0"/>
        <v>17610.1751735898</v>
      </c>
      <c r="I48" s="105">
        <f t="shared" si="1"/>
        <v>17610.1751735898</v>
      </c>
      <c r="J48" s="106">
        <v>0</v>
      </c>
    </row>
    <row r="49" spans="2:10" s="110" customFormat="1" ht="13.5" customHeight="1">
      <c r="B49" s="46">
        <v>45</v>
      </c>
      <c r="C49" s="85" t="s">
        <v>47</v>
      </c>
      <c r="D49" s="165">
        <v>17295.968877515701</v>
      </c>
      <c r="E49" s="165">
        <v>17659.981340498602</v>
      </c>
      <c r="F49" s="115"/>
      <c r="G49" s="116"/>
      <c r="H49" s="105">
        <f t="shared" si="0"/>
        <v>17610.1751735898</v>
      </c>
      <c r="I49" s="105">
        <f t="shared" si="1"/>
        <v>17610.1751735898</v>
      </c>
      <c r="J49" s="106">
        <v>0</v>
      </c>
    </row>
    <row r="50" spans="2:10" s="110" customFormat="1" ht="13.5" customHeight="1">
      <c r="B50" s="46">
        <v>46</v>
      </c>
      <c r="C50" s="85" t="s">
        <v>25</v>
      </c>
      <c r="D50" s="165">
        <v>16623.1140259598</v>
      </c>
      <c r="E50" s="165">
        <v>17559.7924224667</v>
      </c>
      <c r="F50" s="115"/>
      <c r="G50" s="116"/>
      <c r="H50" s="105">
        <f t="shared" si="0"/>
        <v>17610.1751735898</v>
      </c>
      <c r="I50" s="105">
        <f t="shared" si="1"/>
        <v>17610.1751735898</v>
      </c>
      <c r="J50" s="106">
        <v>0</v>
      </c>
    </row>
    <row r="51" spans="2:10" s="110" customFormat="1" ht="13.5" customHeight="1">
      <c r="B51" s="46">
        <v>47</v>
      </c>
      <c r="C51" s="85" t="s">
        <v>15</v>
      </c>
      <c r="D51" s="165">
        <v>17819.820173648</v>
      </c>
      <c r="E51" s="165">
        <v>17755.332259623501</v>
      </c>
      <c r="F51" s="115"/>
      <c r="G51" s="116"/>
      <c r="H51" s="105">
        <f t="shared" si="0"/>
        <v>17610.1751735898</v>
      </c>
      <c r="I51" s="105">
        <f t="shared" si="1"/>
        <v>17610.1751735898</v>
      </c>
      <c r="J51" s="106">
        <v>0</v>
      </c>
    </row>
    <row r="52" spans="2:10" s="110" customFormat="1" ht="13.5" customHeight="1">
      <c r="B52" s="46">
        <v>48</v>
      </c>
      <c r="C52" s="85" t="s">
        <v>26</v>
      </c>
      <c r="D52" s="165">
        <v>16334.5585009141</v>
      </c>
      <c r="E52" s="165">
        <v>17529.035547067499</v>
      </c>
      <c r="F52" s="115"/>
      <c r="G52" s="116"/>
      <c r="H52" s="105">
        <f t="shared" si="0"/>
        <v>17610.1751735898</v>
      </c>
      <c r="I52" s="105">
        <f t="shared" si="1"/>
        <v>17610.1751735898</v>
      </c>
      <c r="J52" s="106">
        <v>0</v>
      </c>
    </row>
    <row r="53" spans="2:10" s="110" customFormat="1" ht="13.5" customHeight="1">
      <c r="B53" s="46">
        <v>49</v>
      </c>
      <c r="C53" s="85" t="s">
        <v>27</v>
      </c>
      <c r="D53" s="165">
        <v>17514.495009980001</v>
      </c>
      <c r="E53" s="165">
        <v>17709.754990907</v>
      </c>
      <c r="F53" s="115"/>
      <c r="G53" s="116"/>
      <c r="H53" s="105">
        <f t="shared" si="0"/>
        <v>17610.1751735898</v>
      </c>
      <c r="I53" s="105">
        <f t="shared" si="1"/>
        <v>17610.1751735898</v>
      </c>
      <c r="J53" s="106">
        <v>0</v>
      </c>
    </row>
    <row r="54" spans="2:10" s="110" customFormat="1" ht="13.5" customHeight="1">
      <c r="B54" s="46">
        <v>50</v>
      </c>
      <c r="C54" s="85" t="s">
        <v>16</v>
      </c>
      <c r="D54" s="165">
        <v>15847.0622819849</v>
      </c>
      <c r="E54" s="165">
        <v>17809.152267144102</v>
      </c>
      <c r="F54" s="115"/>
      <c r="G54" s="116"/>
      <c r="H54" s="105">
        <f t="shared" si="0"/>
        <v>17610.1751735898</v>
      </c>
      <c r="I54" s="105">
        <f t="shared" si="1"/>
        <v>17610.1751735898</v>
      </c>
      <c r="J54" s="106">
        <v>0</v>
      </c>
    </row>
    <row r="55" spans="2:10" s="110" customFormat="1" ht="13.5" customHeight="1">
      <c r="B55" s="46">
        <v>51</v>
      </c>
      <c r="C55" s="85" t="s">
        <v>48</v>
      </c>
      <c r="D55" s="165">
        <v>14848.6984505364</v>
      </c>
      <c r="E55" s="165">
        <v>17622.424694522699</v>
      </c>
      <c r="F55" s="115"/>
      <c r="G55" s="116"/>
      <c r="H55" s="105">
        <f t="shared" si="0"/>
        <v>17610.1751735898</v>
      </c>
      <c r="I55" s="105">
        <f t="shared" si="1"/>
        <v>17610.1751735898</v>
      </c>
      <c r="J55" s="106">
        <v>0</v>
      </c>
    </row>
    <row r="56" spans="2:10" s="110" customFormat="1" ht="13.5" customHeight="1">
      <c r="B56" s="46">
        <v>52</v>
      </c>
      <c r="C56" s="85" t="s">
        <v>4</v>
      </c>
      <c r="D56" s="165">
        <v>16583.704564315402</v>
      </c>
      <c r="E56" s="165">
        <v>17464.563306183201</v>
      </c>
      <c r="F56" s="115"/>
      <c r="G56" s="116"/>
      <c r="H56" s="105">
        <f t="shared" si="0"/>
        <v>17610.1751735898</v>
      </c>
      <c r="I56" s="105">
        <f t="shared" si="1"/>
        <v>17610.1751735898</v>
      </c>
      <c r="J56" s="106">
        <v>0</v>
      </c>
    </row>
    <row r="57" spans="2:10" s="110" customFormat="1" ht="13.5" customHeight="1">
      <c r="B57" s="46">
        <v>53</v>
      </c>
      <c r="C57" s="85" t="s">
        <v>22</v>
      </c>
      <c r="D57" s="165">
        <v>15728.240527182899</v>
      </c>
      <c r="E57" s="165">
        <v>17651.744169336402</v>
      </c>
      <c r="F57" s="115"/>
      <c r="G57" s="116"/>
      <c r="H57" s="105">
        <f t="shared" si="0"/>
        <v>17610.1751735898</v>
      </c>
      <c r="I57" s="105">
        <f t="shared" si="1"/>
        <v>17610.1751735898</v>
      </c>
      <c r="J57" s="106">
        <v>0</v>
      </c>
    </row>
    <row r="58" spans="2:10" s="110" customFormat="1" ht="13.5" customHeight="1">
      <c r="B58" s="46">
        <v>54</v>
      </c>
      <c r="C58" s="85" t="s">
        <v>28</v>
      </c>
      <c r="D58" s="165">
        <v>15678.4636333986</v>
      </c>
      <c r="E58" s="165">
        <v>17606.910907387399</v>
      </c>
      <c r="F58" s="115"/>
      <c r="G58" s="116"/>
      <c r="H58" s="105">
        <f t="shared" si="0"/>
        <v>17610.1751735898</v>
      </c>
      <c r="I58" s="105">
        <f t="shared" si="1"/>
        <v>17610.1751735898</v>
      </c>
      <c r="J58" s="106">
        <v>0</v>
      </c>
    </row>
    <row r="59" spans="2:10" s="110" customFormat="1" ht="13.5" customHeight="1">
      <c r="B59" s="46">
        <v>55</v>
      </c>
      <c r="C59" s="85" t="s">
        <v>17</v>
      </c>
      <c r="D59" s="165">
        <v>17087.670297029701</v>
      </c>
      <c r="E59" s="165">
        <v>17878.442017013898</v>
      </c>
      <c r="F59" s="115"/>
      <c r="G59" s="116"/>
      <c r="H59" s="105">
        <f t="shared" si="0"/>
        <v>17610.1751735898</v>
      </c>
      <c r="I59" s="105">
        <f t="shared" si="1"/>
        <v>17610.1751735898</v>
      </c>
      <c r="J59" s="106">
        <v>0</v>
      </c>
    </row>
    <row r="60" spans="2:10" s="110" customFormat="1" ht="13.5" customHeight="1">
      <c r="B60" s="46">
        <v>56</v>
      </c>
      <c r="C60" s="85" t="s">
        <v>10</v>
      </c>
      <c r="D60" s="165">
        <v>17181.9321201862</v>
      </c>
      <c r="E60" s="165">
        <v>17741.015579241601</v>
      </c>
      <c r="F60" s="115"/>
      <c r="G60" s="116"/>
      <c r="H60" s="105">
        <f t="shared" si="0"/>
        <v>17610.1751735898</v>
      </c>
      <c r="I60" s="105">
        <f t="shared" si="1"/>
        <v>17610.1751735898</v>
      </c>
      <c r="J60" s="106">
        <v>0</v>
      </c>
    </row>
    <row r="61" spans="2:10" s="110" customFormat="1" ht="13.5" customHeight="1">
      <c r="B61" s="46">
        <v>57</v>
      </c>
      <c r="C61" s="85" t="s">
        <v>49</v>
      </c>
      <c r="D61" s="165">
        <v>16277.651165421999</v>
      </c>
      <c r="E61" s="165">
        <v>17555.4390825552</v>
      </c>
      <c r="F61" s="115"/>
      <c r="G61" s="116"/>
      <c r="H61" s="105">
        <f t="shared" si="0"/>
        <v>17610.1751735898</v>
      </c>
      <c r="I61" s="105">
        <f t="shared" si="1"/>
        <v>17610.1751735898</v>
      </c>
      <c r="J61" s="106">
        <v>0</v>
      </c>
    </row>
    <row r="62" spans="2:10" s="110" customFormat="1" ht="13.5" customHeight="1">
      <c r="B62" s="46">
        <v>58</v>
      </c>
      <c r="C62" s="85" t="s">
        <v>29</v>
      </c>
      <c r="D62" s="165">
        <v>17298.779781633799</v>
      </c>
      <c r="E62" s="165">
        <v>17528.300219197299</v>
      </c>
      <c r="F62" s="115"/>
      <c r="G62" s="116"/>
      <c r="H62" s="105">
        <f t="shared" si="0"/>
        <v>17610.1751735898</v>
      </c>
      <c r="I62" s="105">
        <f t="shared" si="1"/>
        <v>17610.1751735898</v>
      </c>
      <c r="J62" s="106">
        <v>0</v>
      </c>
    </row>
    <row r="63" spans="2:10" s="110" customFormat="1" ht="13.5" customHeight="1">
      <c r="B63" s="46">
        <v>59</v>
      </c>
      <c r="C63" s="85" t="s">
        <v>23</v>
      </c>
      <c r="D63" s="165">
        <v>16973.1162483847</v>
      </c>
      <c r="E63" s="165">
        <v>17681.172694336099</v>
      </c>
      <c r="F63" s="115"/>
      <c r="G63" s="116"/>
      <c r="H63" s="105">
        <f t="shared" si="0"/>
        <v>17610.1751735898</v>
      </c>
      <c r="I63" s="105">
        <f t="shared" si="1"/>
        <v>17610.1751735898</v>
      </c>
      <c r="J63" s="106">
        <v>0</v>
      </c>
    </row>
    <row r="64" spans="2:10" s="110" customFormat="1" ht="13.5" customHeight="1">
      <c r="B64" s="46">
        <v>60</v>
      </c>
      <c r="C64" s="85" t="s">
        <v>50</v>
      </c>
      <c r="D64" s="165">
        <v>14245.352574926101</v>
      </c>
      <c r="E64" s="165">
        <v>17690.9437762946</v>
      </c>
      <c r="F64" s="115"/>
      <c r="G64" s="116"/>
      <c r="H64" s="105">
        <f t="shared" si="0"/>
        <v>17610.1751735898</v>
      </c>
      <c r="I64" s="105">
        <f t="shared" si="1"/>
        <v>17610.1751735898</v>
      </c>
      <c r="J64" s="106">
        <v>0</v>
      </c>
    </row>
    <row r="65" spans="2:10" s="110" customFormat="1" ht="13.5" customHeight="1">
      <c r="B65" s="46">
        <v>61</v>
      </c>
      <c r="C65" s="85" t="s">
        <v>18</v>
      </c>
      <c r="D65" s="165">
        <v>15245.577480353601</v>
      </c>
      <c r="E65" s="165">
        <v>17727.353368285501</v>
      </c>
      <c r="F65" s="115"/>
      <c r="G65" s="116"/>
      <c r="H65" s="105">
        <f t="shared" si="0"/>
        <v>17610.1751735898</v>
      </c>
      <c r="I65" s="105">
        <f t="shared" si="1"/>
        <v>17610.1751735898</v>
      </c>
      <c r="J65" s="106">
        <v>0</v>
      </c>
    </row>
    <row r="66" spans="2:10" s="110" customFormat="1" ht="13.5" customHeight="1">
      <c r="B66" s="46">
        <v>62</v>
      </c>
      <c r="C66" s="85" t="s">
        <v>19</v>
      </c>
      <c r="D66" s="165">
        <v>15618.476178660099</v>
      </c>
      <c r="E66" s="165">
        <v>17717.3244487148</v>
      </c>
      <c r="F66" s="115"/>
      <c r="G66" s="116"/>
      <c r="H66" s="105">
        <f t="shared" si="0"/>
        <v>17610.1751735898</v>
      </c>
      <c r="I66" s="105">
        <f t="shared" si="1"/>
        <v>17610.1751735898</v>
      </c>
      <c r="J66" s="106">
        <v>0</v>
      </c>
    </row>
    <row r="67" spans="2:10" s="110" customFormat="1" ht="13.5" customHeight="1">
      <c r="B67" s="46">
        <v>63</v>
      </c>
      <c r="C67" s="85" t="s">
        <v>30</v>
      </c>
      <c r="D67" s="165">
        <v>16789.647922312601</v>
      </c>
      <c r="E67" s="165">
        <v>17555.7317410994</v>
      </c>
      <c r="F67" s="115"/>
      <c r="G67" s="116"/>
      <c r="H67" s="105">
        <f t="shared" si="0"/>
        <v>17610.1751735898</v>
      </c>
      <c r="I67" s="105">
        <f t="shared" si="1"/>
        <v>17610.1751735898</v>
      </c>
      <c r="J67" s="106">
        <v>0</v>
      </c>
    </row>
    <row r="68" spans="2:10" s="110" customFormat="1" ht="13.5" customHeight="1">
      <c r="B68" s="46">
        <v>64</v>
      </c>
      <c r="C68" s="85" t="s">
        <v>51</v>
      </c>
      <c r="D68" s="165">
        <v>14911.766474112101</v>
      </c>
      <c r="E68" s="165">
        <v>17645.4685750893</v>
      </c>
      <c r="F68" s="115"/>
      <c r="G68" s="116"/>
      <c r="H68" s="105">
        <f t="shared" si="0"/>
        <v>17610.1751735898</v>
      </c>
      <c r="I68" s="105">
        <f t="shared" si="1"/>
        <v>17610.1751735898</v>
      </c>
      <c r="J68" s="106">
        <v>0</v>
      </c>
    </row>
    <row r="69" spans="2:10" s="110" customFormat="1" ht="13.5" customHeight="1">
      <c r="B69" s="46">
        <v>65</v>
      </c>
      <c r="C69" s="85" t="s">
        <v>11</v>
      </c>
      <c r="D69" s="165">
        <v>14866.9751718023</v>
      </c>
      <c r="E69" s="165">
        <v>17479.088108235599</v>
      </c>
      <c r="F69" s="115"/>
      <c r="G69" s="116"/>
      <c r="H69" s="105">
        <f t="shared" ref="H69:H78" si="2">$D$79</f>
        <v>17610.1751735898</v>
      </c>
      <c r="I69" s="105">
        <f t="shared" ref="I69:I78" si="3">$E$79</f>
        <v>17610.1751735898</v>
      </c>
      <c r="J69" s="106">
        <v>0</v>
      </c>
    </row>
    <row r="70" spans="2:10" s="110" customFormat="1" ht="13.5" customHeight="1">
      <c r="B70" s="46">
        <v>66</v>
      </c>
      <c r="C70" s="85" t="s">
        <v>5</v>
      </c>
      <c r="D70" s="165">
        <v>15219.803239220801</v>
      </c>
      <c r="E70" s="165">
        <v>17452.329649431202</v>
      </c>
      <c r="F70" s="115"/>
      <c r="G70" s="116"/>
      <c r="H70" s="105">
        <f t="shared" si="2"/>
        <v>17610.1751735898</v>
      </c>
      <c r="I70" s="105">
        <f t="shared" si="3"/>
        <v>17610.1751735898</v>
      </c>
      <c r="J70" s="106">
        <v>0</v>
      </c>
    </row>
    <row r="71" spans="2:10" s="110" customFormat="1" ht="13.5" customHeight="1">
      <c r="B71" s="46">
        <v>67</v>
      </c>
      <c r="C71" s="85" t="s">
        <v>6</v>
      </c>
      <c r="D71" s="165">
        <v>14329.6700288184</v>
      </c>
      <c r="E71" s="165">
        <v>17276.236899324002</v>
      </c>
      <c r="F71" s="115"/>
      <c r="G71" s="116"/>
      <c r="H71" s="105">
        <f t="shared" si="2"/>
        <v>17610.1751735898</v>
      </c>
      <c r="I71" s="105">
        <f t="shared" si="3"/>
        <v>17610.1751735898</v>
      </c>
      <c r="J71" s="106">
        <v>0</v>
      </c>
    </row>
    <row r="72" spans="2:10" s="110" customFormat="1" ht="13.5" customHeight="1">
      <c r="B72" s="46">
        <v>68</v>
      </c>
      <c r="C72" s="85" t="s">
        <v>52</v>
      </c>
      <c r="D72" s="165">
        <v>13802.7287535411</v>
      </c>
      <c r="E72" s="165">
        <v>17491.711109817301</v>
      </c>
      <c r="F72" s="115"/>
      <c r="G72" s="116"/>
      <c r="H72" s="105">
        <f t="shared" si="2"/>
        <v>17610.1751735898</v>
      </c>
      <c r="I72" s="105">
        <f t="shared" si="3"/>
        <v>17610.1751735898</v>
      </c>
      <c r="J72" s="106">
        <v>0</v>
      </c>
    </row>
    <row r="73" spans="2:10" s="110" customFormat="1" ht="13.5" customHeight="1">
      <c r="B73" s="46">
        <v>69</v>
      </c>
      <c r="C73" s="85" t="s">
        <v>53</v>
      </c>
      <c r="D73" s="165">
        <v>14238.158714859401</v>
      </c>
      <c r="E73" s="165">
        <v>17568.800092785699</v>
      </c>
      <c r="F73" s="115"/>
      <c r="G73" s="116"/>
      <c r="H73" s="105">
        <f t="shared" si="2"/>
        <v>17610.1751735898</v>
      </c>
      <c r="I73" s="105">
        <f t="shared" si="3"/>
        <v>17610.1751735898</v>
      </c>
      <c r="J73" s="106">
        <v>0</v>
      </c>
    </row>
    <row r="74" spans="2:10" s="110" customFormat="1" ht="13.5" customHeight="1">
      <c r="B74" s="46">
        <v>70</v>
      </c>
      <c r="C74" s="85" t="s">
        <v>54</v>
      </c>
      <c r="D74" s="165">
        <v>19082.899662731899</v>
      </c>
      <c r="E74" s="165">
        <v>17552.6192541696</v>
      </c>
      <c r="F74" s="115"/>
      <c r="G74" s="116"/>
      <c r="H74" s="105">
        <f t="shared" si="2"/>
        <v>17610.1751735898</v>
      </c>
      <c r="I74" s="105">
        <f t="shared" si="3"/>
        <v>17610.1751735898</v>
      </c>
      <c r="J74" s="106">
        <v>0</v>
      </c>
    </row>
    <row r="75" spans="2:10" s="110" customFormat="1" ht="13.5" customHeight="1">
      <c r="B75" s="46">
        <v>71</v>
      </c>
      <c r="C75" s="85" t="s">
        <v>55</v>
      </c>
      <c r="D75" s="165">
        <v>15339.702624747601</v>
      </c>
      <c r="E75" s="165">
        <v>17441.886998015299</v>
      </c>
      <c r="F75" s="115"/>
      <c r="G75" s="116"/>
      <c r="H75" s="105">
        <f t="shared" si="2"/>
        <v>17610.1751735898</v>
      </c>
      <c r="I75" s="105">
        <f t="shared" si="3"/>
        <v>17610.1751735898</v>
      </c>
      <c r="J75" s="106">
        <v>0</v>
      </c>
    </row>
    <row r="76" spans="2:10" s="110" customFormat="1" ht="13.5" customHeight="1">
      <c r="B76" s="46">
        <v>72</v>
      </c>
      <c r="C76" s="85" t="s">
        <v>31</v>
      </c>
      <c r="D76" s="165">
        <v>15305.5704534373</v>
      </c>
      <c r="E76" s="165">
        <v>17451.800591995401</v>
      </c>
      <c r="F76" s="115"/>
      <c r="G76" s="116"/>
      <c r="H76" s="105">
        <f t="shared" si="2"/>
        <v>17610.1751735898</v>
      </c>
      <c r="I76" s="105">
        <f t="shared" si="3"/>
        <v>17610.1751735898</v>
      </c>
      <c r="J76" s="106">
        <v>0</v>
      </c>
    </row>
    <row r="77" spans="2:10" s="110" customFormat="1" ht="13.5" customHeight="1">
      <c r="B77" s="46">
        <v>73</v>
      </c>
      <c r="C77" s="85" t="s">
        <v>32</v>
      </c>
      <c r="D77" s="165">
        <v>16336.5970515971</v>
      </c>
      <c r="E77" s="165">
        <v>17454.2668435255</v>
      </c>
      <c r="F77" s="115"/>
      <c r="G77" s="116"/>
      <c r="H77" s="105">
        <f t="shared" si="2"/>
        <v>17610.1751735898</v>
      </c>
      <c r="I77" s="105">
        <f t="shared" si="3"/>
        <v>17610.1751735898</v>
      </c>
      <c r="J77" s="106">
        <v>0</v>
      </c>
    </row>
    <row r="78" spans="2:10" s="110" customFormat="1" ht="13.5" customHeight="1" thickBot="1">
      <c r="B78" s="46">
        <v>74</v>
      </c>
      <c r="C78" s="85" t="s">
        <v>33</v>
      </c>
      <c r="D78" s="165">
        <v>12011.2307692308</v>
      </c>
      <c r="E78" s="165">
        <v>17270.008392917702</v>
      </c>
      <c r="F78" s="115"/>
      <c r="G78" s="116"/>
      <c r="H78" s="105">
        <f t="shared" si="2"/>
        <v>17610.1751735898</v>
      </c>
      <c r="I78" s="105">
        <f t="shared" si="3"/>
        <v>17610.1751735898</v>
      </c>
      <c r="J78" s="106">
        <v>9999</v>
      </c>
    </row>
    <row r="79" spans="2:10" s="110" customFormat="1" ht="13.5" customHeight="1" thickTop="1">
      <c r="B79" s="179" t="s">
        <v>0</v>
      </c>
      <c r="C79" s="180"/>
      <c r="D79" s="166">
        <v>17610.1751735898</v>
      </c>
      <c r="E79" s="166">
        <v>17610.1751735898</v>
      </c>
      <c r="F79" s="115"/>
      <c r="G79" s="116"/>
      <c r="H79" s="96"/>
      <c r="I79" s="96"/>
      <c r="J79" s="96"/>
    </row>
    <row r="80" spans="2:10" ht="13.5" customHeight="1">
      <c r="B80" s="60" t="s">
        <v>211</v>
      </c>
    </row>
    <row r="81" spans="2:2" ht="13.5" customHeight="1">
      <c r="B81" s="60" t="s">
        <v>221</v>
      </c>
    </row>
    <row r="82" spans="2:2" ht="13.5" customHeight="1">
      <c r="B82" s="60" t="s">
        <v>169</v>
      </c>
    </row>
  </sheetData>
  <mergeCells count="7">
    <mergeCell ref="H3:H4"/>
    <mergeCell ref="I3:I4"/>
    <mergeCell ref="B79:C79"/>
    <mergeCell ref="B3:B4"/>
    <mergeCell ref="C3:C4"/>
    <mergeCell ref="D3:D4"/>
    <mergeCell ref="E3:E4"/>
  </mergeCells>
  <phoneticPr fontId="3"/>
  <pageMargins left="0.39370078740157483" right="0.19685039370078741" top="0.59055118110236227" bottom="0.39370078740157483" header="0.31496062992125984" footer="0.19685039370078741"/>
  <pageSetup paperSize="9" scale="69" fitToHeight="0" orientation="portrait" r:id="rId1"/>
  <headerFooter>
    <oddHeader>&amp;R&amp;"ＭＳ 明朝,標準"&amp;12 2-4.生活習慣病に係る医療費等の状況</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9"/>
  <dimension ref="A1:J3"/>
  <sheetViews>
    <sheetView showGridLines="0" zoomScaleNormal="100" zoomScaleSheetLayoutView="100" workbookViewId="0"/>
  </sheetViews>
  <sheetFormatPr defaultColWidth="9" defaultRowHeight="13.5"/>
  <cols>
    <col min="1" max="1" width="4.625" style="40" customWidth="1"/>
    <col min="2" max="2" width="3.25" style="40" customWidth="1"/>
    <col min="3" max="3" width="18.75" style="40" customWidth="1"/>
    <col min="4" max="5" width="20.625" style="40" customWidth="1"/>
    <col min="6" max="6" width="12.375" style="108" customWidth="1"/>
    <col min="7" max="7" width="6.25" style="40" customWidth="1"/>
    <col min="8" max="10" width="20.625" style="40" customWidth="1"/>
    <col min="11" max="16384" width="9" style="40"/>
  </cols>
  <sheetData>
    <row r="1" spans="1:10" ht="16.5" customHeight="1">
      <c r="A1" s="40" t="s">
        <v>187</v>
      </c>
    </row>
    <row r="2" spans="1:10" ht="16.5" customHeight="1">
      <c r="A2" s="40" t="s">
        <v>143</v>
      </c>
    </row>
    <row r="3" spans="1:10" ht="16.5" customHeight="1">
      <c r="A3" s="40" t="s">
        <v>170</v>
      </c>
      <c r="J3" s="40" t="s">
        <v>171</v>
      </c>
    </row>
  </sheetData>
  <phoneticPr fontId="3"/>
  <pageMargins left="0.39370078740157483" right="0.19685039370078741" top="0.59055118110236227" bottom="0.39370078740157483" header="0.31496062992125984" footer="0.19685039370078741"/>
  <pageSetup paperSize="8" scale="75" fitToHeight="0" orientation="landscape" r:id="rId1"/>
  <headerFooter>
    <oddHeader>&amp;R&amp;"ＭＳ 明朝,標準"&amp;12 2-4.生活習慣病に係る医療費等の状況</oddHead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30"/>
  <dimension ref="A1:J18"/>
  <sheetViews>
    <sheetView showGridLines="0" zoomScaleNormal="100" zoomScaleSheetLayoutView="100" workbookViewId="0"/>
  </sheetViews>
  <sheetFormatPr defaultColWidth="9" defaultRowHeight="13.5"/>
  <cols>
    <col min="1" max="1" width="4.625" style="40" customWidth="1"/>
    <col min="2" max="2" width="3.25" style="40" customWidth="1"/>
    <col min="3" max="3" width="18.75" style="40" customWidth="1"/>
    <col min="4" max="7" width="20.625" style="40" customWidth="1"/>
    <col min="8" max="10" width="20.625" style="94" customWidth="1"/>
    <col min="11" max="16384" width="9" style="40"/>
  </cols>
  <sheetData>
    <row r="1" spans="1:10" ht="16.5" customHeight="1">
      <c r="A1" s="40" t="s">
        <v>197</v>
      </c>
      <c r="F1" s="94"/>
      <c r="G1" s="94"/>
    </row>
    <row r="2" spans="1:10" ht="16.5" customHeight="1">
      <c r="A2" s="40" t="s">
        <v>140</v>
      </c>
      <c r="F2" s="94"/>
      <c r="G2" s="95"/>
      <c r="H2" s="96" t="s">
        <v>102</v>
      </c>
      <c r="I2" s="97"/>
      <c r="J2" s="95"/>
    </row>
    <row r="3" spans="1:10" ht="16.5" customHeight="1">
      <c r="B3" s="187"/>
      <c r="C3" s="189" t="s">
        <v>103</v>
      </c>
      <c r="D3" s="191" t="s">
        <v>198</v>
      </c>
      <c r="E3" s="191" t="s">
        <v>199</v>
      </c>
      <c r="F3" s="98"/>
      <c r="G3" s="99"/>
      <c r="H3" s="185" t="s">
        <v>200</v>
      </c>
      <c r="I3" s="185" t="s">
        <v>201</v>
      </c>
      <c r="J3" s="100"/>
    </row>
    <row r="4" spans="1:10" ht="18" customHeight="1">
      <c r="B4" s="188"/>
      <c r="C4" s="190"/>
      <c r="D4" s="192"/>
      <c r="E4" s="192"/>
      <c r="F4" s="98"/>
      <c r="G4" s="99"/>
      <c r="H4" s="186"/>
      <c r="I4" s="186"/>
      <c r="J4" s="101"/>
    </row>
    <row r="5" spans="1:10" ht="13.5" customHeight="1">
      <c r="B5" s="102">
        <v>1</v>
      </c>
      <c r="C5" s="47" t="s">
        <v>128</v>
      </c>
      <c r="D5" s="165">
        <v>30648.5115960779</v>
      </c>
      <c r="E5" s="165">
        <v>32502.998517900302</v>
      </c>
      <c r="F5" s="103"/>
      <c r="G5" s="104"/>
      <c r="H5" s="105">
        <f t="shared" ref="H5:H12" si="0">$D$13</f>
        <v>32305.065790082899</v>
      </c>
      <c r="I5" s="105">
        <f t="shared" ref="I5:I12" si="1">$E$13</f>
        <v>32305.065790082899</v>
      </c>
      <c r="J5" s="106">
        <v>0</v>
      </c>
    </row>
    <row r="6" spans="1:10" ht="13.5" customHeight="1">
      <c r="B6" s="46">
        <v>2</v>
      </c>
      <c r="C6" s="47" t="s">
        <v>7</v>
      </c>
      <c r="D6" s="165">
        <v>29559.968186599599</v>
      </c>
      <c r="E6" s="165">
        <v>32162.007515113899</v>
      </c>
      <c r="F6" s="103"/>
      <c r="G6" s="104"/>
      <c r="H6" s="105">
        <f t="shared" si="0"/>
        <v>32305.065790082899</v>
      </c>
      <c r="I6" s="105">
        <f t="shared" si="1"/>
        <v>32305.065790082899</v>
      </c>
      <c r="J6" s="106">
        <v>0</v>
      </c>
    </row>
    <row r="7" spans="1:10" ht="13.5" customHeight="1">
      <c r="B7" s="46">
        <v>3</v>
      </c>
      <c r="C7" s="50" t="s">
        <v>12</v>
      </c>
      <c r="D7" s="165">
        <v>29998.069413422199</v>
      </c>
      <c r="E7" s="165">
        <v>31983.914929385399</v>
      </c>
      <c r="F7" s="103"/>
      <c r="G7" s="104"/>
      <c r="H7" s="105">
        <f t="shared" si="0"/>
        <v>32305.065790082899</v>
      </c>
      <c r="I7" s="105">
        <f t="shared" si="1"/>
        <v>32305.065790082899</v>
      </c>
      <c r="J7" s="106">
        <v>0</v>
      </c>
    </row>
    <row r="8" spans="1:10" ht="13.5" customHeight="1">
      <c r="B8" s="46">
        <v>4</v>
      </c>
      <c r="C8" s="50" t="s">
        <v>20</v>
      </c>
      <c r="D8" s="165">
        <v>32949.632612778201</v>
      </c>
      <c r="E8" s="165">
        <v>32179.882033828198</v>
      </c>
      <c r="F8" s="103"/>
      <c r="G8" s="104"/>
      <c r="H8" s="105">
        <f t="shared" si="0"/>
        <v>32305.065790082899</v>
      </c>
      <c r="I8" s="105">
        <f t="shared" si="1"/>
        <v>32305.065790082899</v>
      </c>
      <c r="J8" s="106">
        <v>0</v>
      </c>
    </row>
    <row r="9" spans="1:10" ht="13.5" customHeight="1">
      <c r="B9" s="46">
        <v>5</v>
      </c>
      <c r="C9" s="50" t="s">
        <v>24</v>
      </c>
      <c r="D9" s="165">
        <v>32043.302972262201</v>
      </c>
      <c r="E9" s="165">
        <v>32278.794466185602</v>
      </c>
      <c r="F9" s="103"/>
      <c r="G9" s="104"/>
      <c r="H9" s="105">
        <f t="shared" si="0"/>
        <v>32305.065790082899</v>
      </c>
      <c r="I9" s="105">
        <f t="shared" si="1"/>
        <v>32305.065790082899</v>
      </c>
      <c r="J9" s="106">
        <v>0</v>
      </c>
    </row>
    <row r="10" spans="1:10" ht="13.5" customHeight="1">
      <c r="B10" s="46">
        <v>6</v>
      </c>
      <c r="C10" s="50" t="s">
        <v>34</v>
      </c>
      <c r="D10" s="165">
        <v>30471.4604049226</v>
      </c>
      <c r="E10" s="165">
        <v>32211.061037147501</v>
      </c>
      <c r="F10" s="103"/>
      <c r="G10" s="104"/>
      <c r="H10" s="105">
        <f t="shared" si="0"/>
        <v>32305.065790082899</v>
      </c>
      <c r="I10" s="105">
        <f t="shared" si="1"/>
        <v>32305.065790082899</v>
      </c>
      <c r="J10" s="106">
        <v>0</v>
      </c>
    </row>
    <row r="11" spans="1:10" ht="13.5" customHeight="1">
      <c r="B11" s="46">
        <v>7</v>
      </c>
      <c r="C11" s="50" t="s">
        <v>43</v>
      </c>
      <c r="D11" s="165">
        <v>33140.877375425604</v>
      </c>
      <c r="E11" s="165">
        <v>32255.541952764201</v>
      </c>
      <c r="F11" s="103"/>
      <c r="G11" s="104"/>
      <c r="H11" s="105">
        <f t="shared" si="0"/>
        <v>32305.065790082899</v>
      </c>
      <c r="I11" s="105">
        <f t="shared" si="1"/>
        <v>32305.065790082899</v>
      </c>
      <c r="J11" s="106">
        <v>0</v>
      </c>
    </row>
    <row r="12" spans="1:10" ht="13.5" customHeight="1" thickBot="1">
      <c r="B12" s="46">
        <v>8</v>
      </c>
      <c r="C12" s="50" t="s">
        <v>56</v>
      </c>
      <c r="D12" s="165">
        <v>33548.062601664598</v>
      </c>
      <c r="E12" s="165">
        <v>32635.960766825701</v>
      </c>
      <c r="F12" s="103"/>
      <c r="G12" s="104"/>
      <c r="H12" s="105">
        <f t="shared" si="0"/>
        <v>32305.065790082899</v>
      </c>
      <c r="I12" s="105">
        <f t="shared" si="1"/>
        <v>32305.065790082899</v>
      </c>
      <c r="J12" s="106">
        <v>999</v>
      </c>
    </row>
    <row r="13" spans="1:10" ht="13.5" customHeight="1" thickTop="1">
      <c r="B13" s="179" t="s">
        <v>0</v>
      </c>
      <c r="C13" s="180"/>
      <c r="D13" s="166">
        <v>32305.065790082899</v>
      </c>
      <c r="E13" s="166">
        <v>32305.065790082899</v>
      </c>
      <c r="F13" s="103"/>
      <c r="G13" s="104"/>
      <c r="H13" s="95"/>
    </row>
    <row r="14" spans="1:10" ht="13.5" customHeight="1">
      <c r="B14" s="60" t="s">
        <v>211</v>
      </c>
    </row>
    <row r="15" spans="1:10" ht="13.5" customHeight="1">
      <c r="B15" s="60" t="s">
        <v>221</v>
      </c>
    </row>
    <row r="16" spans="1:10" ht="13.5" customHeight="1">
      <c r="B16" s="60" t="s">
        <v>169</v>
      </c>
    </row>
    <row r="17" spans="2:2">
      <c r="B17" s="107"/>
    </row>
    <row r="18" spans="2:2">
      <c r="B18" s="107"/>
    </row>
  </sheetData>
  <mergeCells count="7">
    <mergeCell ref="H3:H4"/>
    <mergeCell ref="I3:I4"/>
    <mergeCell ref="B13:C13"/>
    <mergeCell ref="B3:B4"/>
    <mergeCell ref="C3:C4"/>
    <mergeCell ref="D3:D4"/>
    <mergeCell ref="E3:E4"/>
  </mergeCells>
  <phoneticPr fontId="3"/>
  <pageMargins left="0.39370078740157483" right="0.19685039370078741" top="0.59055118110236227" bottom="0.39370078740157483" header="0.31496062992125984" footer="0.19685039370078741"/>
  <pageSetup paperSize="9" scale="75" fitToHeight="0" orientation="portrait" r:id="rId1"/>
  <headerFooter>
    <oddHeader>&amp;R&amp;"ＭＳ 明朝,標準"&amp;12 2-4.生活習慣病に係る医療費等の状況</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M2"/>
  <sheetViews>
    <sheetView showGridLines="0" zoomScaleNormal="100" zoomScaleSheetLayoutView="100" workbookViewId="0"/>
  </sheetViews>
  <sheetFormatPr defaultColWidth="9" defaultRowHeight="13.5"/>
  <cols>
    <col min="1" max="1" width="4.625" style="4" customWidth="1"/>
    <col min="2" max="2" width="3.625" style="4" customWidth="1"/>
    <col min="3" max="3" width="9.625" style="4" customWidth="1"/>
    <col min="4" max="9" width="13.125" style="4" customWidth="1"/>
    <col min="10" max="12" width="20.625" style="4" customWidth="1"/>
    <col min="13" max="13" width="5.625" style="40" customWidth="1"/>
    <col min="14" max="16384" width="9" style="4"/>
  </cols>
  <sheetData>
    <row r="1" spans="1:12" ht="16.5" customHeight="1">
      <c r="A1" s="40" t="s">
        <v>139</v>
      </c>
      <c r="C1" s="40"/>
      <c r="D1" s="40"/>
      <c r="E1" s="40"/>
      <c r="F1" s="40"/>
      <c r="G1" s="40"/>
      <c r="H1" s="40"/>
      <c r="I1" s="40"/>
      <c r="J1" s="40"/>
      <c r="K1" s="40"/>
      <c r="L1" s="40"/>
    </row>
    <row r="2" spans="1:12" ht="16.5" customHeight="1">
      <c r="A2" s="40" t="s">
        <v>140</v>
      </c>
    </row>
  </sheetData>
  <phoneticPr fontId="3"/>
  <pageMargins left="0.39370078740157483" right="0.19685039370078741" top="0.47244094488188981" bottom="0.39370078740157483" header="0.31496062992125984" footer="0.19685039370078741"/>
  <pageSetup paperSize="9" scale="75" fitToHeight="0" orientation="portrait" r:id="rId1"/>
  <headerFooter>
    <oddHeader>&amp;R&amp;"ＭＳ 明朝,標準"&amp;12 2-4.生活習慣病に係る医療費等の状況</oddHead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1"/>
  <dimension ref="A1:J3"/>
  <sheetViews>
    <sheetView showGridLines="0" zoomScaleNormal="100" zoomScaleSheetLayoutView="100" workbookViewId="0"/>
  </sheetViews>
  <sheetFormatPr defaultColWidth="9" defaultRowHeight="13.5"/>
  <cols>
    <col min="1" max="1" width="4.625" style="40" customWidth="1"/>
    <col min="2" max="2" width="3.25" style="40" customWidth="1"/>
    <col min="3" max="3" width="18.75" style="40" customWidth="1"/>
    <col min="4" max="5" width="20.625" style="40" customWidth="1"/>
    <col min="6" max="6" width="12.375" style="108" customWidth="1"/>
    <col min="7" max="7" width="6.25" style="40" customWidth="1"/>
    <col min="8" max="10" width="20.625" style="40" customWidth="1"/>
    <col min="11" max="16384" width="9" style="40"/>
  </cols>
  <sheetData>
    <row r="1" spans="1:10" ht="16.5" customHeight="1">
      <c r="A1" s="40" t="s">
        <v>197</v>
      </c>
    </row>
    <row r="2" spans="1:10" ht="16.5" customHeight="1">
      <c r="A2" s="40" t="s">
        <v>140</v>
      </c>
    </row>
    <row r="3" spans="1:10" ht="16.5" customHeight="1">
      <c r="A3" s="40" t="s">
        <v>170</v>
      </c>
      <c r="J3" s="40" t="s">
        <v>171</v>
      </c>
    </row>
  </sheetData>
  <phoneticPr fontId="3"/>
  <pageMargins left="0.39370078740157483" right="0.19685039370078741" top="0.59055118110236227" bottom="0.39370078740157483" header="0.31496062992125984" footer="0.19685039370078741"/>
  <pageSetup paperSize="8" scale="75" fitToHeight="0" orientation="landscape" r:id="rId1"/>
  <headerFooter>
    <oddHeader>&amp;R&amp;"ＭＳ 明朝,標準"&amp;12 2-4.生活習慣病に係る医療費等の状況</odd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2"/>
  <dimension ref="A1:K82"/>
  <sheetViews>
    <sheetView showGridLines="0" zoomScaleNormal="100" zoomScaleSheetLayoutView="100" workbookViewId="0"/>
  </sheetViews>
  <sheetFormatPr defaultColWidth="9" defaultRowHeight="13.5"/>
  <cols>
    <col min="1" max="1" width="4.625" style="40" customWidth="1"/>
    <col min="2" max="2" width="3.25" style="40" customWidth="1"/>
    <col min="3" max="3" width="18.75" style="40" customWidth="1"/>
    <col min="4" max="5" width="20.625" style="40" customWidth="1"/>
    <col min="6" max="6" width="20.625" style="95" customWidth="1"/>
    <col min="7" max="7" width="20.625" style="109" customWidth="1"/>
    <col min="8" max="10" width="20.625" style="96" customWidth="1"/>
    <col min="11" max="11" width="9" style="110"/>
    <col min="12" max="16384" width="9" style="40"/>
  </cols>
  <sheetData>
    <row r="1" spans="1:10" ht="16.5" customHeight="1">
      <c r="A1" s="40" t="s">
        <v>197</v>
      </c>
    </row>
    <row r="2" spans="1:10" ht="16.5" customHeight="1">
      <c r="A2" s="40" t="s">
        <v>143</v>
      </c>
      <c r="H2" s="96" t="s">
        <v>102</v>
      </c>
      <c r="I2" s="97"/>
      <c r="J2" s="95"/>
    </row>
    <row r="3" spans="1:10" s="110" customFormat="1" ht="16.5" customHeight="1">
      <c r="B3" s="187"/>
      <c r="C3" s="189" t="s">
        <v>192</v>
      </c>
      <c r="D3" s="191" t="s">
        <v>202</v>
      </c>
      <c r="E3" s="191" t="s">
        <v>203</v>
      </c>
      <c r="F3" s="111"/>
      <c r="G3" s="112"/>
      <c r="H3" s="185" t="s">
        <v>204</v>
      </c>
      <c r="I3" s="185" t="s">
        <v>205</v>
      </c>
      <c r="J3" s="113"/>
    </row>
    <row r="4" spans="1:10" s="110" customFormat="1" ht="18" customHeight="1">
      <c r="B4" s="188"/>
      <c r="C4" s="190"/>
      <c r="D4" s="192"/>
      <c r="E4" s="192"/>
      <c r="F4" s="111"/>
      <c r="G4" s="112"/>
      <c r="H4" s="186"/>
      <c r="I4" s="186"/>
      <c r="J4" s="114"/>
    </row>
    <row r="5" spans="1:10" s="110" customFormat="1" ht="13.5" customHeight="1">
      <c r="B5" s="102">
        <v>1</v>
      </c>
      <c r="C5" s="83" t="s">
        <v>57</v>
      </c>
      <c r="D5" s="165">
        <v>33548.062601664598</v>
      </c>
      <c r="E5" s="165">
        <v>32635.960766825701</v>
      </c>
      <c r="F5" s="115"/>
      <c r="G5" s="116"/>
      <c r="H5" s="105">
        <f t="shared" ref="H5:H68" si="0">$D$79</f>
        <v>32305.065790082899</v>
      </c>
      <c r="I5" s="105">
        <f t="shared" ref="I5:I68" si="1">$E$79</f>
        <v>32305.065790082899</v>
      </c>
      <c r="J5" s="106">
        <v>0</v>
      </c>
    </row>
    <row r="6" spans="1:10" s="110" customFormat="1" ht="13.5" customHeight="1">
      <c r="B6" s="46">
        <v>2</v>
      </c>
      <c r="C6" s="83" t="s">
        <v>104</v>
      </c>
      <c r="D6" s="165">
        <v>31234.999258215299</v>
      </c>
      <c r="E6" s="165">
        <v>32768.135565391502</v>
      </c>
      <c r="F6" s="115"/>
      <c r="G6" s="116"/>
      <c r="H6" s="105">
        <f t="shared" si="0"/>
        <v>32305.065790082899</v>
      </c>
      <c r="I6" s="105">
        <f t="shared" si="1"/>
        <v>32305.065790082899</v>
      </c>
      <c r="J6" s="106">
        <v>0</v>
      </c>
    </row>
    <row r="7" spans="1:10" s="110" customFormat="1" ht="13.5" customHeight="1">
      <c r="B7" s="46">
        <v>3</v>
      </c>
      <c r="C7" s="84" t="s">
        <v>105</v>
      </c>
      <c r="D7" s="165">
        <v>30894.170475966101</v>
      </c>
      <c r="E7" s="165">
        <v>32763.834454130701</v>
      </c>
      <c r="F7" s="115"/>
      <c r="G7" s="116"/>
      <c r="H7" s="105">
        <f t="shared" si="0"/>
        <v>32305.065790082899</v>
      </c>
      <c r="I7" s="105">
        <f t="shared" si="1"/>
        <v>32305.065790082899</v>
      </c>
      <c r="J7" s="106">
        <v>0</v>
      </c>
    </row>
    <row r="8" spans="1:10" s="110" customFormat="1" ht="13.5" customHeight="1">
      <c r="B8" s="46">
        <v>4</v>
      </c>
      <c r="C8" s="84" t="s">
        <v>106</v>
      </c>
      <c r="D8" s="165">
        <v>35077.6188002852</v>
      </c>
      <c r="E8" s="165">
        <v>32624.378282736801</v>
      </c>
      <c r="F8" s="115"/>
      <c r="G8" s="116"/>
      <c r="H8" s="105">
        <f t="shared" si="0"/>
        <v>32305.065790082899</v>
      </c>
      <c r="I8" s="105">
        <f t="shared" si="1"/>
        <v>32305.065790082899</v>
      </c>
      <c r="J8" s="106">
        <v>0</v>
      </c>
    </row>
    <row r="9" spans="1:10" s="110" customFormat="1" ht="13.5" customHeight="1">
      <c r="B9" s="46">
        <v>5</v>
      </c>
      <c r="C9" s="84" t="s">
        <v>107</v>
      </c>
      <c r="D9" s="165">
        <v>27388.110221159601</v>
      </c>
      <c r="E9" s="165">
        <v>32681.686739577701</v>
      </c>
      <c r="F9" s="115"/>
      <c r="G9" s="116"/>
      <c r="H9" s="105">
        <f t="shared" si="0"/>
        <v>32305.065790082899</v>
      </c>
      <c r="I9" s="105">
        <f t="shared" si="1"/>
        <v>32305.065790082899</v>
      </c>
      <c r="J9" s="106">
        <v>0</v>
      </c>
    </row>
    <row r="10" spans="1:10" s="110" customFormat="1" ht="13.5" customHeight="1">
      <c r="B10" s="46">
        <v>6</v>
      </c>
      <c r="C10" s="84" t="s">
        <v>108</v>
      </c>
      <c r="D10" s="165">
        <v>31218.375668779299</v>
      </c>
      <c r="E10" s="165">
        <v>32539.216524352501</v>
      </c>
      <c r="F10" s="115"/>
      <c r="G10" s="116"/>
      <c r="H10" s="105">
        <f t="shared" si="0"/>
        <v>32305.065790082899</v>
      </c>
      <c r="I10" s="105">
        <f t="shared" si="1"/>
        <v>32305.065790082899</v>
      </c>
      <c r="J10" s="106">
        <v>0</v>
      </c>
    </row>
    <row r="11" spans="1:10" s="110" customFormat="1" ht="13.5" customHeight="1">
      <c r="B11" s="46">
        <v>7</v>
      </c>
      <c r="C11" s="84" t="s">
        <v>109</v>
      </c>
      <c r="D11" s="165">
        <v>31679.8558014132</v>
      </c>
      <c r="E11" s="165">
        <v>32412.931883885802</v>
      </c>
      <c r="F11" s="115"/>
      <c r="G11" s="116"/>
      <c r="H11" s="105">
        <f t="shared" si="0"/>
        <v>32305.065790082899</v>
      </c>
      <c r="I11" s="105">
        <f t="shared" si="1"/>
        <v>32305.065790082899</v>
      </c>
      <c r="J11" s="106">
        <v>0</v>
      </c>
    </row>
    <row r="12" spans="1:10" s="110" customFormat="1" ht="13.5" customHeight="1">
      <c r="B12" s="46">
        <v>8</v>
      </c>
      <c r="C12" s="84" t="s">
        <v>58</v>
      </c>
      <c r="D12" s="165">
        <v>31118.447738809398</v>
      </c>
      <c r="E12" s="165">
        <v>33006.751355019398</v>
      </c>
      <c r="F12" s="115"/>
      <c r="G12" s="116"/>
      <c r="H12" s="105">
        <f t="shared" si="0"/>
        <v>32305.065790082899</v>
      </c>
      <c r="I12" s="105">
        <f t="shared" si="1"/>
        <v>32305.065790082899</v>
      </c>
      <c r="J12" s="106">
        <v>0</v>
      </c>
    </row>
    <row r="13" spans="1:10" s="110" customFormat="1" ht="13.5" customHeight="1">
      <c r="B13" s="46">
        <v>9</v>
      </c>
      <c r="C13" s="84" t="s">
        <v>110</v>
      </c>
      <c r="D13" s="165">
        <v>32956.198923766802</v>
      </c>
      <c r="E13" s="165">
        <v>32626.6488076268</v>
      </c>
      <c r="F13" s="115"/>
      <c r="G13" s="116"/>
      <c r="H13" s="105">
        <f t="shared" si="0"/>
        <v>32305.065790082899</v>
      </c>
      <c r="I13" s="105">
        <f t="shared" si="1"/>
        <v>32305.065790082899</v>
      </c>
      <c r="J13" s="106">
        <v>0</v>
      </c>
    </row>
    <row r="14" spans="1:10" s="110" customFormat="1" ht="13.5" customHeight="1">
      <c r="B14" s="46">
        <v>10</v>
      </c>
      <c r="C14" s="84" t="s">
        <v>59</v>
      </c>
      <c r="D14" s="165">
        <v>30742.435247921199</v>
      </c>
      <c r="E14" s="165">
        <v>32525.715791778999</v>
      </c>
      <c r="F14" s="115"/>
      <c r="G14" s="116"/>
      <c r="H14" s="105">
        <f t="shared" si="0"/>
        <v>32305.065790082899</v>
      </c>
      <c r="I14" s="105">
        <f t="shared" si="1"/>
        <v>32305.065790082899</v>
      </c>
      <c r="J14" s="106">
        <v>0</v>
      </c>
    </row>
    <row r="15" spans="1:10" s="110" customFormat="1" ht="13.5" customHeight="1">
      <c r="B15" s="46">
        <v>11</v>
      </c>
      <c r="C15" s="84" t="s">
        <v>60</v>
      </c>
      <c r="D15" s="165">
        <v>32753.6994988691</v>
      </c>
      <c r="E15" s="165">
        <v>32505.185631237298</v>
      </c>
      <c r="F15" s="115"/>
      <c r="G15" s="116"/>
      <c r="H15" s="105">
        <f t="shared" si="0"/>
        <v>32305.065790082899</v>
      </c>
      <c r="I15" s="105">
        <f t="shared" si="1"/>
        <v>32305.065790082899</v>
      </c>
      <c r="J15" s="106">
        <v>0</v>
      </c>
    </row>
    <row r="16" spans="1:10" s="110" customFormat="1" ht="13.5" customHeight="1">
      <c r="B16" s="46">
        <v>12</v>
      </c>
      <c r="C16" s="84" t="s">
        <v>111</v>
      </c>
      <c r="D16" s="165">
        <v>34014.053052201998</v>
      </c>
      <c r="E16" s="165">
        <v>32889.452550597402</v>
      </c>
      <c r="F16" s="115"/>
      <c r="G16" s="116"/>
      <c r="H16" s="105">
        <f t="shared" si="0"/>
        <v>32305.065790082899</v>
      </c>
      <c r="I16" s="105">
        <f t="shared" si="1"/>
        <v>32305.065790082899</v>
      </c>
      <c r="J16" s="106">
        <v>0</v>
      </c>
    </row>
    <row r="17" spans="2:10" s="110" customFormat="1" ht="13.5" customHeight="1">
      <c r="B17" s="46">
        <v>13</v>
      </c>
      <c r="C17" s="84" t="s">
        <v>112</v>
      </c>
      <c r="D17" s="165">
        <v>36726.850783545502</v>
      </c>
      <c r="E17" s="165">
        <v>32733.030242076598</v>
      </c>
      <c r="F17" s="115"/>
      <c r="G17" s="116"/>
      <c r="H17" s="105">
        <f t="shared" si="0"/>
        <v>32305.065790082899</v>
      </c>
      <c r="I17" s="105">
        <f t="shared" si="1"/>
        <v>32305.065790082899</v>
      </c>
      <c r="J17" s="106">
        <v>0</v>
      </c>
    </row>
    <row r="18" spans="2:10" s="110" customFormat="1" ht="13.5" customHeight="1">
      <c r="B18" s="46">
        <v>14</v>
      </c>
      <c r="C18" s="84" t="s">
        <v>113</v>
      </c>
      <c r="D18" s="165">
        <v>32017.665256718901</v>
      </c>
      <c r="E18" s="165">
        <v>32948.069467416099</v>
      </c>
      <c r="F18" s="115"/>
      <c r="G18" s="116"/>
      <c r="H18" s="105">
        <f t="shared" si="0"/>
        <v>32305.065790082899</v>
      </c>
      <c r="I18" s="105">
        <f t="shared" si="1"/>
        <v>32305.065790082899</v>
      </c>
      <c r="J18" s="106">
        <v>0</v>
      </c>
    </row>
    <row r="19" spans="2:10" s="110" customFormat="1" ht="13.5" customHeight="1">
      <c r="B19" s="46">
        <v>15</v>
      </c>
      <c r="C19" s="84" t="s">
        <v>114</v>
      </c>
      <c r="D19" s="165">
        <v>32435.431794913799</v>
      </c>
      <c r="E19" s="165">
        <v>32598.519021026401</v>
      </c>
      <c r="F19" s="115"/>
      <c r="G19" s="116"/>
      <c r="H19" s="105">
        <f t="shared" si="0"/>
        <v>32305.065790082899</v>
      </c>
      <c r="I19" s="105">
        <f t="shared" si="1"/>
        <v>32305.065790082899</v>
      </c>
      <c r="J19" s="106">
        <v>0</v>
      </c>
    </row>
    <row r="20" spans="2:10" s="110" customFormat="1" ht="13.5" customHeight="1">
      <c r="B20" s="46">
        <v>16</v>
      </c>
      <c r="C20" s="84" t="s">
        <v>61</v>
      </c>
      <c r="D20" s="165">
        <v>32413.624051938601</v>
      </c>
      <c r="E20" s="165">
        <v>33105.327494985002</v>
      </c>
      <c r="F20" s="115"/>
      <c r="G20" s="116"/>
      <c r="H20" s="105">
        <f t="shared" si="0"/>
        <v>32305.065790082899</v>
      </c>
      <c r="I20" s="105">
        <f t="shared" si="1"/>
        <v>32305.065790082899</v>
      </c>
      <c r="J20" s="106">
        <v>0</v>
      </c>
    </row>
    <row r="21" spans="2:10" s="110" customFormat="1" ht="13.5" customHeight="1">
      <c r="B21" s="46">
        <v>17</v>
      </c>
      <c r="C21" s="84" t="s">
        <v>115</v>
      </c>
      <c r="D21" s="165">
        <v>32909.572136964103</v>
      </c>
      <c r="E21" s="165">
        <v>32912.603792785601</v>
      </c>
      <c r="F21" s="115"/>
      <c r="G21" s="116"/>
      <c r="H21" s="105">
        <f t="shared" si="0"/>
        <v>32305.065790082899</v>
      </c>
      <c r="I21" s="105">
        <f t="shared" si="1"/>
        <v>32305.065790082899</v>
      </c>
      <c r="J21" s="106">
        <v>0</v>
      </c>
    </row>
    <row r="22" spans="2:10" s="110" customFormat="1" ht="13.5" customHeight="1">
      <c r="B22" s="46">
        <v>18</v>
      </c>
      <c r="C22" s="84" t="s">
        <v>62</v>
      </c>
      <c r="D22" s="165">
        <v>34068.435972583298</v>
      </c>
      <c r="E22" s="165">
        <v>32913.610868705597</v>
      </c>
      <c r="F22" s="115"/>
      <c r="G22" s="116"/>
      <c r="H22" s="105">
        <f t="shared" si="0"/>
        <v>32305.065790082899</v>
      </c>
      <c r="I22" s="105">
        <f t="shared" si="1"/>
        <v>32305.065790082899</v>
      </c>
      <c r="J22" s="106">
        <v>0</v>
      </c>
    </row>
    <row r="23" spans="2:10" s="110" customFormat="1" ht="13.5" customHeight="1">
      <c r="B23" s="46">
        <v>19</v>
      </c>
      <c r="C23" s="84" t="s">
        <v>116</v>
      </c>
      <c r="D23" s="165">
        <v>36455.448313384099</v>
      </c>
      <c r="E23" s="165">
        <v>32662.497796269301</v>
      </c>
      <c r="F23" s="115"/>
      <c r="G23" s="116"/>
      <c r="H23" s="105">
        <f t="shared" si="0"/>
        <v>32305.065790082899</v>
      </c>
      <c r="I23" s="105">
        <f t="shared" si="1"/>
        <v>32305.065790082899</v>
      </c>
      <c r="J23" s="106">
        <v>0</v>
      </c>
    </row>
    <row r="24" spans="2:10" s="110" customFormat="1" ht="13.5" customHeight="1">
      <c r="B24" s="46">
        <v>20</v>
      </c>
      <c r="C24" s="84" t="s">
        <v>117</v>
      </c>
      <c r="D24" s="165">
        <v>31622.124925448501</v>
      </c>
      <c r="E24" s="165">
        <v>32563.929008545601</v>
      </c>
      <c r="F24" s="115"/>
      <c r="G24" s="116"/>
      <c r="H24" s="105">
        <f t="shared" si="0"/>
        <v>32305.065790082899</v>
      </c>
      <c r="I24" s="105">
        <f t="shared" si="1"/>
        <v>32305.065790082899</v>
      </c>
      <c r="J24" s="106">
        <v>0</v>
      </c>
    </row>
    <row r="25" spans="2:10" s="110" customFormat="1" ht="13.5" customHeight="1">
      <c r="B25" s="46">
        <v>21</v>
      </c>
      <c r="C25" s="84" t="s">
        <v>118</v>
      </c>
      <c r="D25" s="165">
        <v>34055.0254557964</v>
      </c>
      <c r="E25" s="165">
        <v>32465.478007883401</v>
      </c>
      <c r="F25" s="115"/>
      <c r="G25" s="116"/>
      <c r="H25" s="105">
        <f t="shared" si="0"/>
        <v>32305.065790082899</v>
      </c>
      <c r="I25" s="105">
        <f t="shared" si="1"/>
        <v>32305.065790082899</v>
      </c>
      <c r="J25" s="106">
        <v>0</v>
      </c>
    </row>
    <row r="26" spans="2:10" s="110" customFormat="1" ht="13.5" customHeight="1">
      <c r="B26" s="46">
        <v>22</v>
      </c>
      <c r="C26" s="84" t="s">
        <v>63</v>
      </c>
      <c r="D26" s="165">
        <v>31785.9116457198</v>
      </c>
      <c r="E26" s="165">
        <v>32414.960806822601</v>
      </c>
      <c r="F26" s="115"/>
      <c r="G26" s="116"/>
      <c r="H26" s="105">
        <f t="shared" si="0"/>
        <v>32305.065790082899</v>
      </c>
      <c r="I26" s="105">
        <f t="shared" si="1"/>
        <v>32305.065790082899</v>
      </c>
      <c r="J26" s="106">
        <v>0</v>
      </c>
    </row>
    <row r="27" spans="2:10" s="110" customFormat="1" ht="13.5" customHeight="1">
      <c r="B27" s="46">
        <v>23</v>
      </c>
      <c r="C27" s="84" t="s">
        <v>119</v>
      </c>
      <c r="D27" s="165">
        <v>33734.206508624899</v>
      </c>
      <c r="E27" s="165">
        <v>32424.1301441211</v>
      </c>
      <c r="F27" s="115"/>
      <c r="G27" s="116"/>
      <c r="H27" s="105">
        <f t="shared" si="0"/>
        <v>32305.065790082899</v>
      </c>
      <c r="I27" s="105">
        <f t="shared" si="1"/>
        <v>32305.065790082899</v>
      </c>
      <c r="J27" s="106">
        <v>0</v>
      </c>
    </row>
    <row r="28" spans="2:10" s="110" customFormat="1" ht="13.5" customHeight="1">
      <c r="B28" s="46">
        <v>24</v>
      </c>
      <c r="C28" s="84" t="s">
        <v>120</v>
      </c>
      <c r="D28" s="165">
        <v>29565.208380952401</v>
      </c>
      <c r="E28" s="165">
        <v>32746.841753769299</v>
      </c>
      <c r="F28" s="115"/>
      <c r="G28" s="116"/>
      <c r="H28" s="105">
        <f t="shared" si="0"/>
        <v>32305.065790082899</v>
      </c>
      <c r="I28" s="105">
        <f t="shared" si="1"/>
        <v>32305.065790082899</v>
      </c>
      <c r="J28" s="106">
        <v>0</v>
      </c>
    </row>
    <row r="29" spans="2:10" s="110" customFormat="1" ht="13.5" customHeight="1">
      <c r="B29" s="46">
        <v>25</v>
      </c>
      <c r="C29" s="84" t="s">
        <v>121</v>
      </c>
      <c r="D29" s="165">
        <v>29101.737605804101</v>
      </c>
      <c r="E29" s="165">
        <v>32820.9273762956</v>
      </c>
      <c r="F29" s="115"/>
      <c r="G29" s="116"/>
      <c r="H29" s="105">
        <f t="shared" si="0"/>
        <v>32305.065790082899</v>
      </c>
      <c r="I29" s="105">
        <f t="shared" si="1"/>
        <v>32305.065790082899</v>
      </c>
      <c r="J29" s="106">
        <v>0</v>
      </c>
    </row>
    <row r="30" spans="2:10" s="110" customFormat="1" ht="13.5" customHeight="1">
      <c r="B30" s="46">
        <v>26</v>
      </c>
      <c r="C30" s="84" t="s">
        <v>35</v>
      </c>
      <c r="D30" s="165">
        <v>30471.4604049226</v>
      </c>
      <c r="E30" s="165">
        <v>32211.061037147501</v>
      </c>
      <c r="F30" s="115"/>
      <c r="G30" s="116"/>
      <c r="H30" s="105">
        <f t="shared" si="0"/>
        <v>32305.065790082899</v>
      </c>
      <c r="I30" s="105">
        <f t="shared" si="1"/>
        <v>32305.065790082899</v>
      </c>
      <c r="J30" s="106">
        <v>0</v>
      </c>
    </row>
    <row r="31" spans="2:10" s="110" customFormat="1" ht="13.5" customHeight="1">
      <c r="B31" s="46">
        <v>27</v>
      </c>
      <c r="C31" s="84" t="s">
        <v>36</v>
      </c>
      <c r="D31" s="165">
        <v>29394.259220280001</v>
      </c>
      <c r="E31" s="165">
        <v>32660.919403986401</v>
      </c>
      <c r="F31" s="115"/>
      <c r="G31" s="116"/>
      <c r="H31" s="105">
        <f t="shared" si="0"/>
        <v>32305.065790082899</v>
      </c>
      <c r="I31" s="105">
        <f t="shared" si="1"/>
        <v>32305.065790082899</v>
      </c>
      <c r="J31" s="106">
        <v>0</v>
      </c>
    </row>
    <row r="32" spans="2:10" s="110" customFormat="1" ht="13.5" customHeight="1">
      <c r="B32" s="46">
        <v>28</v>
      </c>
      <c r="C32" s="84" t="s">
        <v>37</v>
      </c>
      <c r="D32" s="165">
        <v>29670.178439306401</v>
      </c>
      <c r="E32" s="165">
        <v>31924.2749787213</v>
      </c>
      <c r="F32" s="115"/>
      <c r="G32" s="116"/>
      <c r="H32" s="105">
        <f t="shared" si="0"/>
        <v>32305.065790082899</v>
      </c>
      <c r="I32" s="105">
        <f t="shared" si="1"/>
        <v>32305.065790082899</v>
      </c>
      <c r="J32" s="106">
        <v>0</v>
      </c>
    </row>
    <row r="33" spans="2:10" s="110" customFormat="1" ht="13.5" customHeight="1">
      <c r="B33" s="46">
        <v>29</v>
      </c>
      <c r="C33" s="84" t="s">
        <v>38</v>
      </c>
      <c r="D33" s="165">
        <v>31181.705537985301</v>
      </c>
      <c r="E33" s="165">
        <v>32313.717332838802</v>
      </c>
      <c r="F33" s="115"/>
      <c r="G33" s="116"/>
      <c r="H33" s="105">
        <f t="shared" si="0"/>
        <v>32305.065790082899</v>
      </c>
      <c r="I33" s="105">
        <f t="shared" si="1"/>
        <v>32305.065790082899</v>
      </c>
      <c r="J33" s="106">
        <v>0</v>
      </c>
    </row>
    <row r="34" spans="2:10" s="110" customFormat="1" ht="13.5" customHeight="1">
      <c r="B34" s="46">
        <v>30</v>
      </c>
      <c r="C34" s="84" t="s">
        <v>39</v>
      </c>
      <c r="D34" s="165">
        <v>30485.156970962598</v>
      </c>
      <c r="E34" s="165">
        <v>32466.9405890171</v>
      </c>
      <c r="F34" s="115"/>
      <c r="G34" s="116"/>
      <c r="H34" s="105">
        <f t="shared" si="0"/>
        <v>32305.065790082899</v>
      </c>
      <c r="I34" s="105">
        <f t="shared" si="1"/>
        <v>32305.065790082899</v>
      </c>
      <c r="J34" s="106">
        <v>0</v>
      </c>
    </row>
    <row r="35" spans="2:10" s="110" customFormat="1" ht="13.5" customHeight="1">
      <c r="B35" s="46">
        <v>31</v>
      </c>
      <c r="C35" s="84" t="s">
        <v>40</v>
      </c>
      <c r="D35" s="165">
        <v>27111.819231666501</v>
      </c>
      <c r="E35" s="165">
        <v>31916.5922732953</v>
      </c>
      <c r="F35" s="115"/>
      <c r="G35" s="116"/>
      <c r="H35" s="105">
        <f t="shared" si="0"/>
        <v>32305.065790082899</v>
      </c>
      <c r="I35" s="105">
        <f t="shared" si="1"/>
        <v>32305.065790082899</v>
      </c>
      <c r="J35" s="106">
        <v>0</v>
      </c>
    </row>
    <row r="36" spans="2:10" s="110" customFormat="1" ht="13.5" customHeight="1">
      <c r="B36" s="46">
        <v>32</v>
      </c>
      <c r="C36" s="84" t="s">
        <v>41</v>
      </c>
      <c r="D36" s="165">
        <v>31277.731717135601</v>
      </c>
      <c r="E36" s="165">
        <v>32305.576647313999</v>
      </c>
      <c r="F36" s="115"/>
      <c r="G36" s="116"/>
      <c r="H36" s="105">
        <f t="shared" si="0"/>
        <v>32305.065790082899</v>
      </c>
      <c r="I36" s="105">
        <f t="shared" si="1"/>
        <v>32305.065790082899</v>
      </c>
      <c r="J36" s="106">
        <v>0</v>
      </c>
    </row>
    <row r="37" spans="2:10" s="110" customFormat="1" ht="13.5" customHeight="1">
      <c r="B37" s="46">
        <v>33</v>
      </c>
      <c r="C37" s="84" t="s">
        <v>42</v>
      </c>
      <c r="D37" s="165">
        <v>33669.895685769501</v>
      </c>
      <c r="E37" s="165">
        <v>32049.7423694426</v>
      </c>
      <c r="F37" s="115"/>
      <c r="G37" s="116"/>
      <c r="H37" s="105">
        <f t="shared" si="0"/>
        <v>32305.065790082899</v>
      </c>
      <c r="I37" s="105">
        <f t="shared" si="1"/>
        <v>32305.065790082899</v>
      </c>
      <c r="J37" s="106">
        <v>0</v>
      </c>
    </row>
    <row r="38" spans="2:10" s="110" customFormat="1" ht="13.5" customHeight="1">
      <c r="B38" s="46">
        <v>34</v>
      </c>
      <c r="C38" s="84" t="s">
        <v>44</v>
      </c>
      <c r="D38" s="165">
        <v>31774.757842254701</v>
      </c>
      <c r="E38" s="165">
        <v>32361.036445805901</v>
      </c>
      <c r="F38" s="115"/>
      <c r="G38" s="116"/>
      <c r="H38" s="105">
        <f t="shared" si="0"/>
        <v>32305.065790082899</v>
      </c>
      <c r="I38" s="105">
        <f t="shared" si="1"/>
        <v>32305.065790082899</v>
      </c>
      <c r="J38" s="106">
        <v>0</v>
      </c>
    </row>
    <row r="39" spans="2:10" s="110" customFormat="1" ht="13.5" customHeight="1">
      <c r="B39" s="46">
        <v>35</v>
      </c>
      <c r="C39" s="84" t="s">
        <v>1</v>
      </c>
      <c r="D39" s="165">
        <v>30795.1815918678</v>
      </c>
      <c r="E39" s="165">
        <v>32539.3711514604</v>
      </c>
      <c r="F39" s="115"/>
      <c r="G39" s="116"/>
      <c r="H39" s="105">
        <f t="shared" si="0"/>
        <v>32305.065790082899</v>
      </c>
      <c r="I39" s="105">
        <f t="shared" si="1"/>
        <v>32305.065790082899</v>
      </c>
      <c r="J39" s="106">
        <v>0</v>
      </c>
    </row>
    <row r="40" spans="2:10" s="110" customFormat="1" ht="13.5" customHeight="1">
      <c r="B40" s="46">
        <v>36</v>
      </c>
      <c r="C40" s="84" t="s">
        <v>2</v>
      </c>
      <c r="D40" s="165">
        <v>29171.4737104411</v>
      </c>
      <c r="E40" s="165">
        <v>32718.411971517398</v>
      </c>
      <c r="F40" s="115"/>
      <c r="G40" s="116"/>
      <c r="H40" s="105">
        <f t="shared" si="0"/>
        <v>32305.065790082899</v>
      </c>
      <c r="I40" s="105">
        <f t="shared" si="1"/>
        <v>32305.065790082899</v>
      </c>
      <c r="J40" s="106">
        <v>0</v>
      </c>
    </row>
    <row r="41" spans="2:10" s="110" customFormat="1" ht="13.5" customHeight="1">
      <c r="B41" s="46">
        <v>37</v>
      </c>
      <c r="C41" s="84" t="s">
        <v>3</v>
      </c>
      <c r="D41" s="165">
        <v>30456.6950100047</v>
      </c>
      <c r="E41" s="165">
        <v>32525.2255198772</v>
      </c>
      <c r="F41" s="115"/>
      <c r="G41" s="116"/>
      <c r="H41" s="105">
        <f t="shared" si="0"/>
        <v>32305.065790082899</v>
      </c>
      <c r="I41" s="105">
        <f t="shared" si="1"/>
        <v>32305.065790082899</v>
      </c>
      <c r="J41" s="106">
        <v>0</v>
      </c>
    </row>
    <row r="42" spans="2:10" s="110" customFormat="1" ht="13.5" customHeight="1">
      <c r="B42" s="46">
        <v>38</v>
      </c>
      <c r="C42" s="85" t="s">
        <v>45</v>
      </c>
      <c r="D42" s="165">
        <v>32903.935133035498</v>
      </c>
      <c r="E42" s="165">
        <v>32392.652846628502</v>
      </c>
      <c r="F42" s="115"/>
      <c r="G42" s="116"/>
      <c r="H42" s="105">
        <f t="shared" si="0"/>
        <v>32305.065790082899</v>
      </c>
      <c r="I42" s="105">
        <f t="shared" si="1"/>
        <v>32305.065790082899</v>
      </c>
      <c r="J42" s="106">
        <v>0</v>
      </c>
    </row>
    <row r="43" spans="2:10" s="110" customFormat="1" ht="13.5" customHeight="1">
      <c r="B43" s="46">
        <v>39</v>
      </c>
      <c r="C43" s="85" t="s">
        <v>8</v>
      </c>
      <c r="D43" s="165">
        <v>29666.760993797499</v>
      </c>
      <c r="E43" s="165">
        <v>32221.872742023901</v>
      </c>
      <c r="F43" s="115"/>
      <c r="G43" s="116"/>
      <c r="H43" s="105">
        <f t="shared" si="0"/>
        <v>32305.065790082899</v>
      </c>
      <c r="I43" s="105">
        <f t="shared" si="1"/>
        <v>32305.065790082899</v>
      </c>
      <c r="J43" s="106">
        <v>0</v>
      </c>
    </row>
    <row r="44" spans="2:10" s="110" customFormat="1" ht="13.5" customHeight="1">
      <c r="B44" s="46">
        <v>40</v>
      </c>
      <c r="C44" s="85" t="s">
        <v>46</v>
      </c>
      <c r="D44" s="165">
        <v>34667.042753279602</v>
      </c>
      <c r="E44" s="165">
        <v>32358.800139905299</v>
      </c>
      <c r="F44" s="115"/>
      <c r="G44" s="116"/>
      <c r="H44" s="105">
        <f t="shared" si="0"/>
        <v>32305.065790082899</v>
      </c>
      <c r="I44" s="105">
        <f t="shared" si="1"/>
        <v>32305.065790082899</v>
      </c>
      <c r="J44" s="106">
        <v>0</v>
      </c>
    </row>
    <row r="45" spans="2:10" s="110" customFormat="1" ht="13.5" customHeight="1">
      <c r="B45" s="46">
        <v>41</v>
      </c>
      <c r="C45" s="85" t="s">
        <v>13</v>
      </c>
      <c r="D45" s="165">
        <v>32618.004845833901</v>
      </c>
      <c r="E45" s="165">
        <v>32224.776231129901</v>
      </c>
      <c r="F45" s="115"/>
      <c r="G45" s="116"/>
      <c r="H45" s="105">
        <f t="shared" si="0"/>
        <v>32305.065790082899</v>
      </c>
      <c r="I45" s="105">
        <f t="shared" si="1"/>
        <v>32305.065790082899</v>
      </c>
      <c r="J45" s="106">
        <v>0</v>
      </c>
    </row>
    <row r="46" spans="2:10" s="110" customFormat="1" ht="13.5" customHeight="1">
      <c r="B46" s="46">
        <v>42</v>
      </c>
      <c r="C46" s="85" t="s">
        <v>14</v>
      </c>
      <c r="D46" s="165">
        <v>28403.0864599501</v>
      </c>
      <c r="E46" s="165">
        <v>32083.214964644201</v>
      </c>
      <c r="F46" s="115"/>
      <c r="G46" s="116"/>
      <c r="H46" s="105">
        <f t="shared" si="0"/>
        <v>32305.065790082899</v>
      </c>
      <c r="I46" s="105">
        <f t="shared" si="1"/>
        <v>32305.065790082899</v>
      </c>
      <c r="J46" s="106">
        <v>0</v>
      </c>
    </row>
    <row r="47" spans="2:10" s="110" customFormat="1" ht="13.5" customHeight="1">
      <c r="B47" s="46">
        <v>43</v>
      </c>
      <c r="C47" s="85" t="s">
        <v>9</v>
      </c>
      <c r="D47" s="165">
        <v>28704.982761944098</v>
      </c>
      <c r="E47" s="165">
        <v>32198.8205580289</v>
      </c>
      <c r="F47" s="115"/>
      <c r="G47" s="116"/>
      <c r="H47" s="105">
        <f t="shared" si="0"/>
        <v>32305.065790082899</v>
      </c>
      <c r="I47" s="105">
        <f t="shared" si="1"/>
        <v>32305.065790082899</v>
      </c>
      <c r="J47" s="106">
        <v>0</v>
      </c>
    </row>
    <row r="48" spans="2:10" s="110" customFormat="1" ht="13.5" customHeight="1">
      <c r="B48" s="46">
        <v>44</v>
      </c>
      <c r="C48" s="85" t="s">
        <v>21</v>
      </c>
      <c r="D48" s="165">
        <v>30966.914299563701</v>
      </c>
      <c r="E48" s="165">
        <v>32200.490851160499</v>
      </c>
      <c r="F48" s="115"/>
      <c r="G48" s="116"/>
      <c r="H48" s="105">
        <f t="shared" si="0"/>
        <v>32305.065790082899</v>
      </c>
      <c r="I48" s="105">
        <f t="shared" si="1"/>
        <v>32305.065790082899</v>
      </c>
      <c r="J48" s="106">
        <v>0</v>
      </c>
    </row>
    <row r="49" spans="2:10" s="110" customFormat="1" ht="13.5" customHeight="1">
      <c r="B49" s="46">
        <v>45</v>
      </c>
      <c r="C49" s="85" t="s">
        <v>47</v>
      </c>
      <c r="D49" s="165">
        <v>34140.8968116744</v>
      </c>
      <c r="E49" s="165">
        <v>32379.572190235402</v>
      </c>
      <c r="F49" s="115"/>
      <c r="G49" s="116"/>
      <c r="H49" s="105">
        <f t="shared" si="0"/>
        <v>32305.065790082899</v>
      </c>
      <c r="I49" s="105">
        <f t="shared" si="1"/>
        <v>32305.065790082899</v>
      </c>
      <c r="J49" s="106">
        <v>0</v>
      </c>
    </row>
    <row r="50" spans="2:10" s="110" customFormat="1" ht="13.5" customHeight="1">
      <c r="B50" s="46">
        <v>46</v>
      </c>
      <c r="C50" s="85" t="s">
        <v>25</v>
      </c>
      <c r="D50" s="165">
        <v>31070.882742757</v>
      </c>
      <c r="E50" s="165">
        <v>32408.732992687801</v>
      </c>
      <c r="F50" s="115"/>
      <c r="G50" s="116"/>
      <c r="H50" s="105">
        <f t="shared" si="0"/>
        <v>32305.065790082899</v>
      </c>
      <c r="I50" s="105">
        <f t="shared" si="1"/>
        <v>32305.065790082899</v>
      </c>
      <c r="J50" s="106">
        <v>0</v>
      </c>
    </row>
    <row r="51" spans="2:10" s="110" customFormat="1" ht="13.5" customHeight="1">
      <c r="B51" s="46">
        <v>47</v>
      </c>
      <c r="C51" s="85" t="s">
        <v>15</v>
      </c>
      <c r="D51" s="165">
        <v>28966.025285103799</v>
      </c>
      <c r="E51" s="165">
        <v>31930.724756935299</v>
      </c>
      <c r="F51" s="115"/>
      <c r="G51" s="116"/>
      <c r="H51" s="105">
        <f t="shared" si="0"/>
        <v>32305.065790082899</v>
      </c>
      <c r="I51" s="105">
        <f t="shared" si="1"/>
        <v>32305.065790082899</v>
      </c>
      <c r="J51" s="106">
        <v>0</v>
      </c>
    </row>
    <row r="52" spans="2:10" s="110" customFormat="1" ht="13.5" customHeight="1">
      <c r="B52" s="46">
        <v>48</v>
      </c>
      <c r="C52" s="85" t="s">
        <v>26</v>
      </c>
      <c r="D52" s="165">
        <v>30573.5897826529</v>
      </c>
      <c r="E52" s="165">
        <v>32326.5557937308</v>
      </c>
      <c r="F52" s="115"/>
      <c r="G52" s="116"/>
      <c r="H52" s="105">
        <f t="shared" si="0"/>
        <v>32305.065790082899</v>
      </c>
      <c r="I52" s="105">
        <f t="shared" si="1"/>
        <v>32305.065790082899</v>
      </c>
      <c r="J52" s="106">
        <v>0</v>
      </c>
    </row>
    <row r="53" spans="2:10" s="110" customFormat="1" ht="13.5" customHeight="1">
      <c r="B53" s="46">
        <v>49</v>
      </c>
      <c r="C53" s="85" t="s">
        <v>27</v>
      </c>
      <c r="D53" s="165">
        <v>32477.1714071856</v>
      </c>
      <c r="E53" s="165">
        <v>32075.986226405199</v>
      </c>
      <c r="F53" s="115"/>
      <c r="G53" s="116"/>
      <c r="H53" s="105">
        <f t="shared" si="0"/>
        <v>32305.065790082899</v>
      </c>
      <c r="I53" s="105">
        <f t="shared" si="1"/>
        <v>32305.065790082899</v>
      </c>
      <c r="J53" s="106">
        <v>0</v>
      </c>
    </row>
    <row r="54" spans="2:10" s="110" customFormat="1" ht="13.5" customHeight="1">
      <c r="B54" s="46">
        <v>50</v>
      </c>
      <c r="C54" s="85" t="s">
        <v>16</v>
      </c>
      <c r="D54" s="165">
        <v>30475.078147856399</v>
      </c>
      <c r="E54" s="165">
        <v>31868.054470305</v>
      </c>
      <c r="F54" s="115"/>
      <c r="G54" s="116"/>
      <c r="H54" s="105">
        <f t="shared" si="0"/>
        <v>32305.065790082899</v>
      </c>
      <c r="I54" s="105">
        <f t="shared" si="1"/>
        <v>32305.065790082899</v>
      </c>
      <c r="J54" s="106">
        <v>0</v>
      </c>
    </row>
    <row r="55" spans="2:10" s="110" customFormat="1" ht="13.5" customHeight="1">
      <c r="B55" s="46">
        <v>51</v>
      </c>
      <c r="C55" s="85" t="s">
        <v>48</v>
      </c>
      <c r="D55" s="165">
        <v>32216.6891282139</v>
      </c>
      <c r="E55" s="165">
        <v>32166.270190620598</v>
      </c>
      <c r="F55" s="115"/>
      <c r="G55" s="116"/>
      <c r="H55" s="105">
        <f t="shared" si="0"/>
        <v>32305.065790082899</v>
      </c>
      <c r="I55" s="105">
        <f t="shared" si="1"/>
        <v>32305.065790082899</v>
      </c>
      <c r="J55" s="106">
        <v>0</v>
      </c>
    </row>
    <row r="56" spans="2:10" s="110" customFormat="1" ht="13.5" customHeight="1">
      <c r="B56" s="46">
        <v>52</v>
      </c>
      <c r="C56" s="85" t="s">
        <v>4</v>
      </c>
      <c r="D56" s="165">
        <v>30285.2247406639</v>
      </c>
      <c r="E56" s="165">
        <v>32378.109956422501</v>
      </c>
      <c r="F56" s="115"/>
      <c r="G56" s="116"/>
      <c r="H56" s="105">
        <f t="shared" si="0"/>
        <v>32305.065790082899</v>
      </c>
      <c r="I56" s="105">
        <f t="shared" si="1"/>
        <v>32305.065790082899</v>
      </c>
      <c r="J56" s="106">
        <v>0</v>
      </c>
    </row>
    <row r="57" spans="2:10" s="110" customFormat="1" ht="13.5" customHeight="1">
      <c r="B57" s="46">
        <v>53</v>
      </c>
      <c r="C57" s="85" t="s">
        <v>22</v>
      </c>
      <c r="D57" s="165">
        <v>33944.459179937803</v>
      </c>
      <c r="E57" s="165">
        <v>32173.780456393601</v>
      </c>
      <c r="F57" s="115"/>
      <c r="G57" s="116"/>
      <c r="H57" s="105">
        <f t="shared" si="0"/>
        <v>32305.065790082899</v>
      </c>
      <c r="I57" s="105">
        <f t="shared" si="1"/>
        <v>32305.065790082899</v>
      </c>
      <c r="J57" s="106">
        <v>0</v>
      </c>
    </row>
    <row r="58" spans="2:10" s="110" customFormat="1" ht="13.5" customHeight="1">
      <c r="B58" s="46">
        <v>54</v>
      </c>
      <c r="C58" s="85" t="s">
        <v>28</v>
      </c>
      <c r="D58" s="165">
        <v>31796.047347249401</v>
      </c>
      <c r="E58" s="165">
        <v>32257.2362635629</v>
      </c>
      <c r="F58" s="115"/>
      <c r="G58" s="116"/>
      <c r="H58" s="105">
        <f t="shared" si="0"/>
        <v>32305.065790082899</v>
      </c>
      <c r="I58" s="105">
        <f t="shared" si="1"/>
        <v>32305.065790082899</v>
      </c>
      <c r="J58" s="106">
        <v>0</v>
      </c>
    </row>
    <row r="59" spans="2:10" s="110" customFormat="1" ht="13.5" customHeight="1">
      <c r="B59" s="46">
        <v>55</v>
      </c>
      <c r="C59" s="85" t="s">
        <v>17</v>
      </c>
      <c r="D59" s="165">
        <v>31501.196821261099</v>
      </c>
      <c r="E59" s="165">
        <v>31895.801000592299</v>
      </c>
      <c r="F59" s="115"/>
      <c r="G59" s="116"/>
      <c r="H59" s="105">
        <f t="shared" si="0"/>
        <v>32305.065790082899</v>
      </c>
      <c r="I59" s="105">
        <f t="shared" si="1"/>
        <v>32305.065790082899</v>
      </c>
      <c r="J59" s="106">
        <v>0</v>
      </c>
    </row>
    <row r="60" spans="2:10" s="110" customFormat="1" ht="13.5" customHeight="1">
      <c r="B60" s="46">
        <v>56</v>
      </c>
      <c r="C60" s="85" t="s">
        <v>10</v>
      </c>
      <c r="D60" s="165">
        <v>29765.414980956401</v>
      </c>
      <c r="E60" s="165">
        <v>31827.190861157502</v>
      </c>
      <c r="F60" s="115"/>
      <c r="G60" s="116"/>
      <c r="H60" s="105">
        <f t="shared" si="0"/>
        <v>32305.065790082899</v>
      </c>
      <c r="I60" s="105">
        <f t="shared" si="1"/>
        <v>32305.065790082899</v>
      </c>
      <c r="J60" s="106">
        <v>0</v>
      </c>
    </row>
    <row r="61" spans="2:10" s="110" customFormat="1" ht="13.5" customHeight="1">
      <c r="B61" s="46">
        <v>57</v>
      </c>
      <c r="C61" s="85" t="s">
        <v>49</v>
      </c>
      <c r="D61" s="165">
        <v>34418.906992532196</v>
      </c>
      <c r="E61" s="165">
        <v>32501.333789640299</v>
      </c>
      <c r="F61" s="115"/>
      <c r="G61" s="116"/>
      <c r="H61" s="105">
        <f t="shared" si="0"/>
        <v>32305.065790082899</v>
      </c>
      <c r="I61" s="105">
        <f t="shared" si="1"/>
        <v>32305.065790082899</v>
      </c>
      <c r="J61" s="106">
        <v>0</v>
      </c>
    </row>
    <row r="62" spans="2:10" s="110" customFormat="1" ht="13.5" customHeight="1">
      <c r="B62" s="46">
        <v>58</v>
      </c>
      <c r="C62" s="85" t="s">
        <v>29</v>
      </c>
      <c r="D62" s="165">
        <v>33025.380483525099</v>
      </c>
      <c r="E62" s="165">
        <v>32445.801830471199</v>
      </c>
      <c r="F62" s="115"/>
      <c r="G62" s="116"/>
      <c r="H62" s="105">
        <f t="shared" si="0"/>
        <v>32305.065790082899</v>
      </c>
      <c r="I62" s="105">
        <f t="shared" si="1"/>
        <v>32305.065790082899</v>
      </c>
      <c r="J62" s="106">
        <v>0</v>
      </c>
    </row>
    <row r="63" spans="2:10" s="110" customFormat="1" ht="13.5" customHeight="1">
      <c r="B63" s="46">
        <v>59</v>
      </c>
      <c r="C63" s="85" t="s">
        <v>23</v>
      </c>
      <c r="D63" s="165">
        <v>33660.8886893831</v>
      </c>
      <c r="E63" s="165">
        <v>32184.4663448176</v>
      </c>
      <c r="F63" s="115"/>
      <c r="G63" s="116"/>
      <c r="H63" s="105">
        <f t="shared" si="0"/>
        <v>32305.065790082899</v>
      </c>
      <c r="I63" s="105">
        <f t="shared" si="1"/>
        <v>32305.065790082899</v>
      </c>
      <c r="J63" s="106">
        <v>0</v>
      </c>
    </row>
    <row r="64" spans="2:10" s="110" customFormat="1" ht="13.5" customHeight="1">
      <c r="B64" s="46">
        <v>60</v>
      </c>
      <c r="C64" s="85" t="s">
        <v>50</v>
      </c>
      <c r="D64" s="165">
        <v>32013.290628957398</v>
      </c>
      <c r="E64" s="165">
        <v>32087.164409568599</v>
      </c>
      <c r="F64" s="115"/>
      <c r="G64" s="116"/>
      <c r="H64" s="105">
        <f t="shared" si="0"/>
        <v>32305.065790082899</v>
      </c>
      <c r="I64" s="105">
        <f t="shared" si="1"/>
        <v>32305.065790082899</v>
      </c>
      <c r="J64" s="106">
        <v>0</v>
      </c>
    </row>
    <row r="65" spans="2:10" s="110" customFormat="1" ht="13.5" customHeight="1">
      <c r="B65" s="46">
        <v>61</v>
      </c>
      <c r="C65" s="85" t="s">
        <v>18</v>
      </c>
      <c r="D65" s="165">
        <v>29422.1160363458</v>
      </c>
      <c r="E65" s="165">
        <v>31865.8603322046</v>
      </c>
      <c r="F65" s="115"/>
      <c r="G65" s="116"/>
      <c r="H65" s="105">
        <f t="shared" si="0"/>
        <v>32305.065790082899</v>
      </c>
      <c r="I65" s="105">
        <f t="shared" si="1"/>
        <v>32305.065790082899</v>
      </c>
      <c r="J65" s="106">
        <v>0</v>
      </c>
    </row>
    <row r="66" spans="2:10" s="110" customFormat="1" ht="13.5" customHeight="1">
      <c r="B66" s="46">
        <v>62</v>
      </c>
      <c r="C66" s="85" t="s">
        <v>19</v>
      </c>
      <c r="D66" s="165">
        <v>28418.1841191067</v>
      </c>
      <c r="E66" s="165">
        <v>31914.130702436301</v>
      </c>
      <c r="F66" s="115"/>
      <c r="G66" s="116"/>
      <c r="H66" s="105">
        <f t="shared" si="0"/>
        <v>32305.065790082899</v>
      </c>
      <c r="I66" s="105">
        <f t="shared" si="1"/>
        <v>32305.065790082899</v>
      </c>
      <c r="J66" s="106">
        <v>0</v>
      </c>
    </row>
    <row r="67" spans="2:10" s="110" customFormat="1" ht="13.5" customHeight="1">
      <c r="B67" s="46">
        <v>63</v>
      </c>
      <c r="C67" s="85" t="s">
        <v>30</v>
      </c>
      <c r="D67" s="165">
        <v>32325.4063911472</v>
      </c>
      <c r="E67" s="165">
        <v>32323.643752231699</v>
      </c>
      <c r="F67" s="115"/>
      <c r="G67" s="116"/>
      <c r="H67" s="105">
        <f t="shared" si="0"/>
        <v>32305.065790082899</v>
      </c>
      <c r="I67" s="105">
        <f t="shared" si="1"/>
        <v>32305.065790082899</v>
      </c>
      <c r="J67" s="106">
        <v>0</v>
      </c>
    </row>
    <row r="68" spans="2:10" s="110" customFormat="1" ht="13.5" customHeight="1">
      <c r="B68" s="46">
        <v>64</v>
      </c>
      <c r="C68" s="85" t="s">
        <v>51</v>
      </c>
      <c r="D68" s="165">
        <v>30923.115318784799</v>
      </c>
      <c r="E68" s="165">
        <v>31961.287733573801</v>
      </c>
      <c r="F68" s="115"/>
      <c r="G68" s="116"/>
      <c r="H68" s="105">
        <f t="shared" si="0"/>
        <v>32305.065790082899</v>
      </c>
      <c r="I68" s="105">
        <f t="shared" si="1"/>
        <v>32305.065790082899</v>
      </c>
      <c r="J68" s="106">
        <v>0</v>
      </c>
    </row>
    <row r="69" spans="2:10" s="110" customFormat="1" ht="13.5" customHeight="1">
      <c r="B69" s="46">
        <v>65</v>
      </c>
      <c r="C69" s="85" t="s">
        <v>11</v>
      </c>
      <c r="D69" s="165">
        <v>29880.354910219499</v>
      </c>
      <c r="E69" s="165">
        <v>32278.2044350328</v>
      </c>
      <c r="F69" s="115"/>
      <c r="G69" s="116"/>
      <c r="H69" s="105">
        <f t="shared" ref="H69:H78" si="2">$D$79</f>
        <v>32305.065790082899</v>
      </c>
      <c r="I69" s="105">
        <f t="shared" ref="I69:I78" si="3">$E$79</f>
        <v>32305.065790082899</v>
      </c>
      <c r="J69" s="106">
        <v>0</v>
      </c>
    </row>
    <row r="70" spans="2:10" s="110" customFormat="1" ht="13.5" customHeight="1">
      <c r="B70" s="46">
        <v>66</v>
      </c>
      <c r="C70" s="85" t="s">
        <v>5</v>
      </c>
      <c r="D70" s="165">
        <v>29898.802582622</v>
      </c>
      <c r="E70" s="165">
        <v>32151.372783528299</v>
      </c>
      <c r="F70" s="115"/>
      <c r="G70" s="116"/>
      <c r="H70" s="105">
        <f t="shared" si="2"/>
        <v>32305.065790082899</v>
      </c>
      <c r="I70" s="105">
        <f t="shared" si="3"/>
        <v>32305.065790082899</v>
      </c>
      <c r="J70" s="106">
        <v>0</v>
      </c>
    </row>
    <row r="71" spans="2:10" s="110" customFormat="1" ht="13.5" customHeight="1">
      <c r="B71" s="46">
        <v>67</v>
      </c>
      <c r="C71" s="85" t="s">
        <v>6</v>
      </c>
      <c r="D71" s="165">
        <v>26180.339577329501</v>
      </c>
      <c r="E71" s="165">
        <v>32728.888094360002</v>
      </c>
      <c r="F71" s="115"/>
      <c r="G71" s="116"/>
      <c r="H71" s="105">
        <f t="shared" si="2"/>
        <v>32305.065790082899</v>
      </c>
      <c r="I71" s="105">
        <f t="shared" si="3"/>
        <v>32305.065790082899</v>
      </c>
      <c r="J71" s="106">
        <v>0</v>
      </c>
    </row>
    <row r="72" spans="2:10" s="110" customFormat="1" ht="13.5" customHeight="1">
      <c r="B72" s="46">
        <v>68</v>
      </c>
      <c r="C72" s="85" t="s">
        <v>52</v>
      </c>
      <c r="D72" s="165">
        <v>36412.529390934797</v>
      </c>
      <c r="E72" s="165">
        <v>32631.034781596201</v>
      </c>
      <c r="F72" s="115"/>
      <c r="G72" s="116"/>
      <c r="H72" s="105">
        <f t="shared" si="2"/>
        <v>32305.065790082899</v>
      </c>
      <c r="I72" s="105">
        <f t="shared" si="3"/>
        <v>32305.065790082899</v>
      </c>
      <c r="J72" s="106">
        <v>0</v>
      </c>
    </row>
    <row r="73" spans="2:10" s="110" customFormat="1" ht="13.5" customHeight="1">
      <c r="B73" s="46">
        <v>69</v>
      </c>
      <c r="C73" s="85" t="s">
        <v>53</v>
      </c>
      <c r="D73" s="165">
        <v>29885.018313253</v>
      </c>
      <c r="E73" s="165">
        <v>31966.038049609</v>
      </c>
      <c r="F73" s="115"/>
      <c r="G73" s="116"/>
      <c r="H73" s="105">
        <f t="shared" si="2"/>
        <v>32305.065790082899</v>
      </c>
      <c r="I73" s="105">
        <f t="shared" si="3"/>
        <v>32305.065790082899</v>
      </c>
      <c r="J73" s="106">
        <v>0</v>
      </c>
    </row>
    <row r="74" spans="2:10" s="110" customFormat="1" ht="13.5" customHeight="1">
      <c r="B74" s="46">
        <v>70</v>
      </c>
      <c r="C74" s="85" t="s">
        <v>54</v>
      </c>
      <c r="D74" s="165">
        <v>35274.500843170303</v>
      </c>
      <c r="E74" s="165">
        <v>32500.036359181799</v>
      </c>
      <c r="F74" s="115"/>
      <c r="G74" s="116"/>
      <c r="H74" s="105">
        <f t="shared" si="2"/>
        <v>32305.065790082899</v>
      </c>
      <c r="I74" s="105">
        <f t="shared" si="3"/>
        <v>32305.065790082899</v>
      </c>
      <c r="J74" s="106">
        <v>0</v>
      </c>
    </row>
    <row r="75" spans="2:10" s="110" customFormat="1" ht="13.5" customHeight="1">
      <c r="B75" s="46">
        <v>71</v>
      </c>
      <c r="C75" s="85" t="s">
        <v>55</v>
      </c>
      <c r="D75" s="165">
        <v>31753.377848283799</v>
      </c>
      <c r="E75" s="165">
        <v>32510.4133152951</v>
      </c>
      <c r="F75" s="115"/>
      <c r="G75" s="116"/>
      <c r="H75" s="105">
        <f t="shared" si="2"/>
        <v>32305.065790082899</v>
      </c>
      <c r="I75" s="105">
        <f t="shared" si="3"/>
        <v>32305.065790082899</v>
      </c>
      <c r="J75" s="106">
        <v>0</v>
      </c>
    </row>
    <row r="76" spans="2:10" s="110" customFormat="1" ht="13.5" customHeight="1">
      <c r="B76" s="46">
        <v>72</v>
      </c>
      <c r="C76" s="85" t="s">
        <v>31</v>
      </c>
      <c r="D76" s="165">
        <v>31578.071184787899</v>
      </c>
      <c r="E76" s="165">
        <v>32291.779122297201</v>
      </c>
      <c r="F76" s="115"/>
      <c r="G76" s="116"/>
      <c r="H76" s="105">
        <f t="shared" si="2"/>
        <v>32305.065790082899</v>
      </c>
      <c r="I76" s="105">
        <f t="shared" si="3"/>
        <v>32305.065790082899</v>
      </c>
      <c r="J76" s="106">
        <v>0</v>
      </c>
    </row>
    <row r="77" spans="2:10" s="110" customFormat="1" ht="13.5" customHeight="1">
      <c r="B77" s="46">
        <v>73</v>
      </c>
      <c r="C77" s="85" t="s">
        <v>32</v>
      </c>
      <c r="D77" s="165">
        <v>31936.655317655299</v>
      </c>
      <c r="E77" s="165">
        <v>32530.897368228099</v>
      </c>
      <c r="F77" s="115"/>
      <c r="G77" s="116"/>
      <c r="H77" s="105">
        <f t="shared" si="2"/>
        <v>32305.065790082899</v>
      </c>
      <c r="I77" s="105">
        <f t="shared" si="3"/>
        <v>32305.065790082899</v>
      </c>
      <c r="J77" s="106">
        <v>0</v>
      </c>
    </row>
    <row r="78" spans="2:10" s="110" customFormat="1" ht="13.5" customHeight="1" thickBot="1">
      <c r="B78" s="46">
        <v>74</v>
      </c>
      <c r="C78" s="85" t="s">
        <v>33</v>
      </c>
      <c r="D78" s="165">
        <v>33333.439782439797</v>
      </c>
      <c r="E78" s="165">
        <v>32264.673672828099</v>
      </c>
      <c r="F78" s="115"/>
      <c r="G78" s="116"/>
      <c r="H78" s="105">
        <f t="shared" si="2"/>
        <v>32305.065790082899</v>
      </c>
      <c r="I78" s="105">
        <f t="shared" si="3"/>
        <v>32305.065790082899</v>
      </c>
      <c r="J78" s="106">
        <v>9999</v>
      </c>
    </row>
    <row r="79" spans="2:10" s="110" customFormat="1" ht="13.5" customHeight="1" thickTop="1">
      <c r="B79" s="179" t="s">
        <v>0</v>
      </c>
      <c r="C79" s="180"/>
      <c r="D79" s="166">
        <v>32305.065790082899</v>
      </c>
      <c r="E79" s="166">
        <v>32305.065790082899</v>
      </c>
      <c r="F79" s="115"/>
      <c r="G79" s="116"/>
      <c r="H79" s="96"/>
      <c r="I79" s="96"/>
      <c r="J79" s="96"/>
    </row>
    <row r="80" spans="2:10" ht="13.5" customHeight="1">
      <c r="B80" s="60" t="s">
        <v>211</v>
      </c>
    </row>
    <row r="81" spans="2:2" ht="13.5" customHeight="1">
      <c r="B81" s="60" t="s">
        <v>221</v>
      </c>
    </row>
    <row r="82" spans="2:2" ht="13.5" customHeight="1">
      <c r="B82" s="60" t="s">
        <v>169</v>
      </c>
    </row>
  </sheetData>
  <mergeCells count="7">
    <mergeCell ref="H3:H4"/>
    <mergeCell ref="I3:I4"/>
    <mergeCell ref="B79:C79"/>
    <mergeCell ref="B3:B4"/>
    <mergeCell ref="C3:C4"/>
    <mergeCell ref="D3:D4"/>
    <mergeCell ref="E3:E4"/>
  </mergeCells>
  <phoneticPr fontId="3"/>
  <pageMargins left="0.39370078740157483" right="0.19685039370078741" top="0.59055118110236227" bottom="0.39370078740157483" header="0.31496062992125984" footer="0.19685039370078741"/>
  <pageSetup paperSize="9" scale="69" fitToHeight="0" orientation="portrait" r:id="rId1"/>
  <headerFooter>
    <oddHeader>&amp;R&amp;"ＭＳ 明朝,標準"&amp;12 2-4.生活習慣病に係る医療費等の状況</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3"/>
  <dimension ref="A1:J3"/>
  <sheetViews>
    <sheetView showGridLines="0" zoomScaleNormal="100" zoomScaleSheetLayoutView="100" workbookViewId="0"/>
  </sheetViews>
  <sheetFormatPr defaultColWidth="9" defaultRowHeight="13.5"/>
  <cols>
    <col min="1" max="1" width="4.625" style="40" customWidth="1"/>
    <col min="2" max="2" width="3.25" style="40" customWidth="1"/>
    <col min="3" max="3" width="18.75" style="40" customWidth="1"/>
    <col min="4" max="5" width="20.625" style="40" customWidth="1"/>
    <col min="6" max="6" width="12.375" style="108" customWidth="1"/>
    <col min="7" max="7" width="6.25" style="40" customWidth="1"/>
    <col min="8" max="10" width="20.625" style="40" customWidth="1"/>
    <col min="11" max="16384" width="9" style="40"/>
  </cols>
  <sheetData>
    <row r="1" spans="1:10" ht="16.5" customHeight="1">
      <c r="A1" s="40" t="s">
        <v>197</v>
      </c>
    </row>
    <row r="2" spans="1:10" ht="16.5" customHeight="1">
      <c r="A2" s="40" t="s">
        <v>143</v>
      </c>
    </row>
    <row r="3" spans="1:10" ht="16.5" customHeight="1">
      <c r="A3" s="40" t="s">
        <v>170</v>
      </c>
      <c r="J3" s="40" t="s">
        <v>171</v>
      </c>
    </row>
  </sheetData>
  <phoneticPr fontId="3"/>
  <pageMargins left="0.39370078740157483" right="0.19685039370078741" top="0.59055118110236227" bottom="0.39370078740157483" header="0.31496062992125984" footer="0.19685039370078741"/>
  <pageSetup paperSize="8" scale="75" fitToHeight="0" orientation="landscape" r:id="rId1"/>
  <headerFooter>
    <oddHeader>&amp;R&amp;"ＭＳ 明朝,標準"&amp;12 2-4.生活習慣病に係る医療費等の状況</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P84"/>
  <sheetViews>
    <sheetView showGridLines="0" zoomScaleNormal="100" zoomScaleSheetLayoutView="100" workbookViewId="0"/>
  </sheetViews>
  <sheetFormatPr defaultColWidth="9" defaultRowHeight="13.5"/>
  <cols>
    <col min="1" max="1" width="4.625" style="33" customWidth="1"/>
    <col min="2" max="2" width="2.125" style="33" customWidth="1"/>
    <col min="3" max="3" width="8.375" style="33" customWidth="1"/>
    <col min="4" max="4" width="11.625" style="33" customWidth="1"/>
    <col min="5" max="5" width="5.5" style="33" bestFit="1" customWidth="1"/>
    <col min="6" max="6" width="11.625" style="33" customWidth="1"/>
    <col min="7" max="7" width="5.5" style="33" customWidth="1"/>
    <col min="8" max="15" width="8.875" style="33" customWidth="1"/>
    <col min="16" max="16" width="5.625" style="33" customWidth="1"/>
    <col min="17" max="17" width="2" style="4" customWidth="1"/>
    <col min="18" max="16384" width="9" style="4"/>
  </cols>
  <sheetData>
    <row r="1" spans="1:16">
      <c r="A1" s="33" t="s">
        <v>206</v>
      </c>
    </row>
    <row r="2" spans="1:16">
      <c r="A2" s="33" t="s">
        <v>207</v>
      </c>
    </row>
    <row r="4" spans="1:16" ht="13.5" customHeight="1">
      <c r="B4" s="117"/>
      <c r="C4" s="118"/>
      <c r="D4" s="118"/>
      <c r="E4" s="118"/>
      <c r="F4" s="118"/>
      <c r="G4" s="119"/>
    </row>
    <row r="5" spans="1:16" ht="13.5" customHeight="1">
      <c r="B5" s="120"/>
      <c r="C5" s="121"/>
      <c r="D5" s="122">
        <v>0.83200000000000007</v>
      </c>
      <c r="E5" s="108" t="s">
        <v>217</v>
      </c>
      <c r="F5" s="123">
        <v>0.84</v>
      </c>
      <c r="G5" s="124" t="s">
        <v>218</v>
      </c>
    </row>
    <row r="6" spans="1:16">
      <c r="B6" s="120"/>
      <c r="D6" s="122"/>
      <c r="E6" s="108"/>
      <c r="F6" s="123"/>
      <c r="G6" s="124"/>
    </row>
    <row r="7" spans="1:16">
      <c r="B7" s="120"/>
      <c r="C7" s="125"/>
      <c r="D7" s="122">
        <v>0.82400000000000007</v>
      </c>
      <c r="E7" s="108" t="s">
        <v>217</v>
      </c>
      <c r="F7" s="123">
        <v>0.83200000000000007</v>
      </c>
      <c r="G7" s="124" t="s">
        <v>219</v>
      </c>
    </row>
    <row r="8" spans="1:16">
      <c r="B8" s="120"/>
      <c r="D8" s="122"/>
      <c r="E8" s="108"/>
      <c r="F8" s="123"/>
      <c r="G8" s="124"/>
    </row>
    <row r="9" spans="1:16">
      <c r="B9" s="120"/>
      <c r="C9" s="126"/>
      <c r="D9" s="122">
        <v>0.81600000000000006</v>
      </c>
      <c r="E9" s="108" t="s">
        <v>217</v>
      </c>
      <c r="F9" s="123">
        <v>0.82400000000000007</v>
      </c>
      <c r="G9" s="124" t="s">
        <v>219</v>
      </c>
    </row>
    <row r="10" spans="1:16">
      <c r="B10" s="120"/>
      <c r="D10" s="122"/>
      <c r="E10" s="108"/>
      <c r="F10" s="123"/>
      <c r="G10" s="124"/>
    </row>
    <row r="11" spans="1:16">
      <c r="B11" s="120"/>
      <c r="C11" s="127"/>
      <c r="D11" s="122">
        <v>0.80800000000000005</v>
      </c>
      <c r="E11" s="108" t="s">
        <v>217</v>
      </c>
      <c r="F11" s="123">
        <v>0.81600000000000006</v>
      </c>
      <c r="G11" s="124" t="s">
        <v>219</v>
      </c>
    </row>
    <row r="12" spans="1:16">
      <c r="B12" s="120"/>
      <c r="D12" s="122"/>
      <c r="E12" s="108"/>
      <c r="F12" s="123"/>
      <c r="G12" s="124"/>
    </row>
    <row r="13" spans="1:16">
      <c r="B13" s="120"/>
      <c r="C13" s="128"/>
      <c r="D13" s="122">
        <v>0.8</v>
      </c>
      <c r="E13" s="108" t="s">
        <v>217</v>
      </c>
      <c r="F13" s="123">
        <v>0.80800000000000005</v>
      </c>
      <c r="G13" s="124" t="s">
        <v>219</v>
      </c>
    </row>
    <row r="14" spans="1:16">
      <c r="B14" s="129"/>
      <c r="C14" s="130"/>
      <c r="D14" s="130"/>
      <c r="E14" s="130"/>
      <c r="F14" s="130"/>
      <c r="G14" s="131"/>
    </row>
    <row r="16" spans="1:16">
      <c r="B16" s="117"/>
      <c r="C16" s="118"/>
      <c r="D16" s="118"/>
      <c r="E16" s="118"/>
      <c r="F16" s="118"/>
      <c r="G16" s="118"/>
      <c r="H16" s="118"/>
      <c r="I16" s="118"/>
      <c r="J16" s="118"/>
      <c r="K16" s="118"/>
      <c r="L16" s="118"/>
      <c r="M16" s="118"/>
      <c r="N16" s="118"/>
      <c r="O16" s="118"/>
      <c r="P16" s="119"/>
    </row>
    <row r="17" spans="2:16">
      <c r="B17" s="120"/>
      <c r="P17" s="132"/>
    </row>
    <row r="18" spans="2:16">
      <c r="B18" s="120"/>
      <c r="P18" s="132"/>
    </row>
    <row r="19" spans="2:16">
      <c r="B19" s="120"/>
      <c r="P19" s="132"/>
    </row>
    <row r="20" spans="2:16">
      <c r="B20" s="120"/>
      <c r="P20" s="132"/>
    </row>
    <row r="21" spans="2:16">
      <c r="B21" s="120"/>
      <c r="P21" s="132"/>
    </row>
    <row r="22" spans="2:16">
      <c r="B22" s="120"/>
      <c r="P22" s="132"/>
    </row>
    <row r="23" spans="2:16">
      <c r="B23" s="120"/>
      <c r="P23" s="132"/>
    </row>
    <row r="24" spans="2:16">
      <c r="B24" s="120"/>
      <c r="P24" s="132"/>
    </row>
    <row r="25" spans="2:16">
      <c r="B25" s="120"/>
      <c r="P25" s="132"/>
    </row>
    <row r="26" spans="2:16">
      <c r="B26" s="120"/>
      <c r="P26" s="132"/>
    </row>
    <row r="27" spans="2:16">
      <c r="B27" s="120"/>
      <c r="P27" s="132"/>
    </row>
    <row r="28" spans="2:16">
      <c r="B28" s="120"/>
      <c r="P28" s="132"/>
    </row>
    <row r="29" spans="2:16">
      <c r="B29" s="120"/>
      <c r="P29" s="132"/>
    </row>
    <row r="30" spans="2:16">
      <c r="B30" s="120"/>
      <c r="P30" s="132"/>
    </row>
    <row r="31" spans="2:16">
      <c r="B31" s="120"/>
      <c r="P31" s="132"/>
    </row>
    <row r="32" spans="2:16">
      <c r="B32" s="120"/>
      <c r="P32" s="132"/>
    </row>
    <row r="33" spans="2:16">
      <c r="B33" s="120"/>
      <c r="P33" s="132"/>
    </row>
    <row r="34" spans="2:16">
      <c r="B34" s="120"/>
      <c r="P34" s="132"/>
    </row>
    <row r="35" spans="2:16">
      <c r="B35" s="120"/>
      <c r="P35" s="132"/>
    </row>
    <row r="36" spans="2:16">
      <c r="B36" s="120"/>
      <c r="P36" s="132"/>
    </row>
    <row r="37" spans="2:16">
      <c r="B37" s="120"/>
      <c r="P37" s="132"/>
    </row>
    <row r="38" spans="2:16">
      <c r="B38" s="120"/>
      <c r="P38" s="132"/>
    </row>
    <row r="39" spans="2:16">
      <c r="B39" s="120"/>
      <c r="P39" s="132"/>
    </row>
    <row r="40" spans="2:16">
      <c r="B40" s="120"/>
      <c r="P40" s="132"/>
    </row>
    <row r="41" spans="2:16">
      <c r="B41" s="120"/>
      <c r="P41" s="132"/>
    </row>
    <row r="42" spans="2:16">
      <c r="B42" s="120"/>
      <c r="P42" s="132"/>
    </row>
    <row r="43" spans="2:16">
      <c r="B43" s="120"/>
      <c r="P43" s="132"/>
    </row>
    <row r="44" spans="2:16">
      <c r="B44" s="120"/>
      <c r="P44" s="132"/>
    </row>
    <row r="45" spans="2:16">
      <c r="B45" s="120"/>
      <c r="P45" s="132"/>
    </row>
    <row r="46" spans="2:16">
      <c r="B46" s="120"/>
      <c r="P46" s="132"/>
    </row>
    <row r="47" spans="2:16">
      <c r="B47" s="120"/>
      <c r="P47" s="132"/>
    </row>
    <row r="48" spans="2:16">
      <c r="B48" s="120"/>
      <c r="P48" s="132"/>
    </row>
    <row r="49" spans="2:16">
      <c r="B49" s="120"/>
      <c r="P49" s="132"/>
    </row>
    <row r="50" spans="2:16">
      <c r="B50" s="120"/>
      <c r="P50" s="132"/>
    </row>
    <row r="51" spans="2:16">
      <c r="B51" s="120"/>
      <c r="P51" s="132"/>
    </row>
    <row r="52" spans="2:16">
      <c r="B52" s="120"/>
      <c r="P52" s="132"/>
    </row>
    <row r="53" spans="2:16">
      <c r="B53" s="120"/>
      <c r="P53" s="132"/>
    </row>
    <row r="54" spans="2:16">
      <c r="B54" s="120"/>
      <c r="P54" s="132"/>
    </row>
    <row r="55" spans="2:16">
      <c r="B55" s="120"/>
      <c r="P55" s="132"/>
    </row>
    <row r="56" spans="2:16">
      <c r="B56" s="120"/>
      <c r="P56" s="132"/>
    </row>
    <row r="57" spans="2:16">
      <c r="B57" s="120"/>
      <c r="P57" s="132"/>
    </row>
    <row r="58" spans="2:16">
      <c r="B58" s="120"/>
      <c r="P58" s="132"/>
    </row>
    <row r="59" spans="2:16">
      <c r="B59" s="120"/>
      <c r="P59" s="132"/>
    </row>
    <row r="60" spans="2:16">
      <c r="B60" s="120"/>
      <c r="P60" s="132"/>
    </row>
    <row r="61" spans="2:16">
      <c r="B61" s="120"/>
      <c r="P61" s="132"/>
    </row>
    <row r="62" spans="2:16">
      <c r="B62" s="120"/>
      <c r="P62" s="132"/>
    </row>
    <row r="63" spans="2:16">
      <c r="B63" s="120"/>
      <c r="P63" s="132"/>
    </row>
    <row r="64" spans="2:16">
      <c r="B64" s="120"/>
      <c r="P64" s="132"/>
    </row>
    <row r="65" spans="2:16">
      <c r="B65" s="120"/>
      <c r="P65" s="132"/>
    </row>
    <row r="66" spans="2:16">
      <c r="B66" s="120"/>
      <c r="P66" s="132"/>
    </row>
    <row r="67" spans="2:16">
      <c r="B67" s="120"/>
      <c r="P67" s="132"/>
    </row>
    <row r="68" spans="2:16">
      <c r="B68" s="120"/>
      <c r="P68" s="132"/>
    </row>
    <row r="69" spans="2:16">
      <c r="B69" s="120"/>
      <c r="P69" s="132"/>
    </row>
    <row r="70" spans="2:16">
      <c r="B70" s="120"/>
      <c r="P70" s="132"/>
    </row>
    <row r="71" spans="2:16">
      <c r="B71" s="120"/>
      <c r="P71" s="132"/>
    </row>
    <row r="72" spans="2:16">
      <c r="B72" s="120"/>
      <c r="P72" s="132"/>
    </row>
    <row r="73" spans="2:16">
      <c r="B73" s="120"/>
      <c r="P73" s="132"/>
    </row>
    <row r="74" spans="2:16">
      <c r="B74" s="120"/>
      <c r="P74" s="132"/>
    </row>
    <row r="75" spans="2:16">
      <c r="B75" s="120"/>
      <c r="P75" s="132"/>
    </row>
    <row r="76" spans="2:16">
      <c r="B76" s="120"/>
      <c r="P76" s="132"/>
    </row>
    <row r="77" spans="2:16">
      <c r="B77" s="120"/>
      <c r="P77" s="132"/>
    </row>
    <row r="78" spans="2:16">
      <c r="B78" s="120"/>
      <c r="P78" s="132"/>
    </row>
    <row r="79" spans="2:16">
      <c r="B79" s="120"/>
      <c r="P79" s="132"/>
    </row>
    <row r="80" spans="2:16">
      <c r="B80" s="120"/>
      <c r="P80" s="132"/>
    </row>
    <row r="81" spans="2:16">
      <c r="B81" s="120"/>
      <c r="P81" s="132"/>
    </row>
    <row r="82" spans="2:16">
      <c r="B82" s="120"/>
      <c r="P82" s="132"/>
    </row>
    <row r="83" spans="2:16">
      <c r="B83" s="120"/>
      <c r="P83" s="132"/>
    </row>
    <row r="84" spans="2:16">
      <c r="B84" s="129"/>
      <c r="C84" s="130"/>
      <c r="D84" s="130"/>
      <c r="E84" s="130"/>
      <c r="F84" s="130"/>
      <c r="G84" s="130"/>
      <c r="H84" s="130"/>
      <c r="I84" s="130"/>
      <c r="J84" s="130"/>
      <c r="K84" s="130"/>
      <c r="L84" s="130"/>
      <c r="M84" s="130"/>
      <c r="N84" s="130"/>
      <c r="O84" s="130"/>
      <c r="P84" s="133"/>
    </row>
  </sheetData>
  <phoneticPr fontId="3"/>
  <pageMargins left="0.39370078740157483" right="0.19685039370078741" top="0.47244094488188981" bottom="0.39370078740157483" header="0.31496062992125984" footer="0.19685039370078741"/>
  <pageSetup paperSize="9" scale="75" orientation="portrait" r:id="rId1"/>
  <headerFooter>
    <oddHeader>&amp;R&amp;"ＭＳ 明朝,標準"&amp;12 2-4.生活習慣病に係る医療費等の状況</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M2"/>
  <sheetViews>
    <sheetView showGridLines="0" zoomScaleNormal="100" zoomScaleSheetLayoutView="100" workbookViewId="0"/>
  </sheetViews>
  <sheetFormatPr defaultColWidth="9" defaultRowHeight="13.5"/>
  <cols>
    <col min="1" max="1" width="4.625" style="4" customWidth="1"/>
    <col min="2" max="2" width="3.625" style="4" customWidth="1"/>
    <col min="3" max="3" width="9.625" style="4" customWidth="1"/>
    <col min="4" max="9" width="13.125" style="4" customWidth="1"/>
    <col min="10" max="12" width="20.625" style="4" customWidth="1"/>
    <col min="13" max="13" width="5.625" style="40" customWidth="1"/>
    <col min="14" max="16384" width="9" style="4"/>
  </cols>
  <sheetData>
    <row r="1" spans="1:12" ht="16.5" customHeight="1">
      <c r="A1" s="40" t="s">
        <v>141</v>
      </c>
      <c r="C1" s="40"/>
      <c r="D1" s="40"/>
      <c r="E1" s="40"/>
      <c r="F1" s="40"/>
      <c r="G1" s="40"/>
      <c r="H1" s="40"/>
      <c r="I1" s="40"/>
      <c r="J1" s="40"/>
      <c r="K1" s="40"/>
      <c r="L1" s="40"/>
    </row>
    <row r="2" spans="1:12" ht="16.5" customHeight="1">
      <c r="A2" s="40" t="s">
        <v>140</v>
      </c>
    </row>
  </sheetData>
  <phoneticPr fontId="3"/>
  <pageMargins left="0.39370078740157483" right="0.19685039370078741" top="0.47244094488188981" bottom="0.39370078740157483" header="0.31496062992125984" footer="0.19685039370078741"/>
  <pageSetup paperSize="9" scale="75" fitToHeight="0" orientation="portrait" r:id="rId1"/>
  <headerFooter>
    <oddHeader>&amp;R&amp;"ＭＳ 明朝,標準"&amp;12 2-4.生活習慣病に係る医療費等の状況</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P84"/>
  <sheetViews>
    <sheetView showGridLines="0" zoomScaleNormal="100" zoomScaleSheetLayoutView="100" workbookViewId="0"/>
  </sheetViews>
  <sheetFormatPr defaultColWidth="9" defaultRowHeight="13.5"/>
  <cols>
    <col min="1" max="1" width="4.625" style="33" customWidth="1"/>
    <col min="2" max="2" width="2.125" style="33" customWidth="1"/>
    <col min="3" max="3" width="8.375" style="33" customWidth="1"/>
    <col min="4" max="4" width="11.625" style="33" customWidth="1"/>
    <col min="5" max="5" width="5.5" style="33" bestFit="1" customWidth="1"/>
    <col min="6" max="6" width="11.625" style="33" customWidth="1"/>
    <col min="7" max="7" width="5.5" style="33" customWidth="1"/>
    <col min="8" max="15" width="8.875" style="33" customWidth="1"/>
    <col min="16" max="16" width="5.625" style="33" customWidth="1"/>
    <col min="17" max="17" width="2" style="4" customWidth="1"/>
    <col min="18" max="16384" width="9" style="4"/>
  </cols>
  <sheetData>
    <row r="1" spans="1:16">
      <c r="A1" s="33" t="s">
        <v>208</v>
      </c>
    </row>
    <row r="2" spans="1:16">
      <c r="A2" s="33" t="s">
        <v>207</v>
      </c>
    </row>
    <row r="4" spans="1:16" ht="13.5" customHeight="1">
      <c r="B4" s="117"/>
      <c r="C4" s="118"/>
      <c r="D4" s="118"/>
      <c r="E4" s="118"/>
      <c r="F4" s="118"/>
      <c r="G4" s="119"/>
    </row>
    <row r="5" spans="1:16" ht="13.5" customHeight="1">
      <c r="B5" s="120"/>
      <c r="C5" s="121"/>
      <c r="D5" s="134">
        <v>230020</v>
      </c>
      <c r="E5" s="108" t="s">
        <v>217</v>
      </c>
      <c r="F5" s="134">
        <v>236400</v>
      </c>
      <c r="G5" s="124" t="s">
        <v>218</v>
      </c>
    </row>
    <row r="6" spans="1:16">
      <c r="B6" s="120"/>
      <c r="D6" s="134"/>
      <c r="E6" s="108"/>
      <c r="F6" s="134"/>
      <c r="G6" s="124"/>
    </row>
    <row r="7" spans="1:16">
      <c r="B7" s="120"/>
      <c r="C7" s="125"/>
      <c r="D7" s="134">
        <v>223640</v>
      </c>
      <c r="E7" s="108" t="s">
        <v>217</v>
      </c>
      <c r="F7" s="134">
        <v>230020</v>
      </c>
      <c r="G7" s="124" t="s">
        <v>219</v>
      </c>
    </row>
    <row r="8" spans="1:16">
      <c r="B8" s="120"/>
      <c r="D8" s="134"/>
      <c r="E8" s="108"/>
      <c r="F8" s="134"/>
      <c r="G8" s="124"/>
    </row>
    <row r="9" spans="1:16">
      <c r="B9" s="120"/>
      <c r="C9" s="126"/>
      <c r="D9" s="134">
        <v>217260</v>
      </c>
      <c r="E9" s="108" t="s">
        <v>217</v>
      </c>
      <c r="F9" s="134">
        <v>223640</v>
      </c>
      <c r="G9" s="124" t="s">
        <v>219</v>
      </c>
    </row>
    <row r="10" spans="1:16">
      <c r="B10" s="120"/>
      <c r="D10" s="134"/>
      <c r="E10" s="108"/>
      <c r="F10" s="134"/>
      <c r="G10" s="124"/>
    </row>
    <row r="11" spans="1:16">
      <c r="B11" s="120"/>
      <c r="C11" s="127"/>
      <c r="D11" s="134">
        <v>210880</v>
      </c>
      <c r="E11" s="108" t="s">
        <v>217</v>
      </c>
      <c r="F11" s="134">
        <v>217260</v>
      </c>
      <c r="G11" s="124" t="s">
        <v>219</v>
      </c>
    </row>
    <row r="12" spans="1:16">
      <c r="B12" s="120"/>
      <c r="D12" s="134"/>
      <c r="E12" s="108"/>
      <c r="F12" s="134"/>
      <c r="G12" s="124"/>
    </row>
    <row r="13" spans="1:16">
      <c r="B13" s="120"/>
      <c r="C13" s="128"/>
      <c r="D13" s="134">
        <v>204500</v>
      </c>
      <c r="E13" s="108" t="s">
        <v>217</v>
      </c>
      <c r="F13" s="134">
        <v>210880</v>
      </c>
      <c r="G13" s="124" t="s">
        <v>219</v>
      </c>
    </row>
    <row r="14" spans="1:16">
      <c r="B14" s="129"/>
      <c r="C14" s="130"/>
      <c r="D14" s="130"/>
      <c r="E14" s="130"/>
      <c r="F14" s="130"/>
      <c r="G14" s="133"/>
    </row>
    <row r="16" spans="1:16">
      <c r="B16" s="117"/>
      <c r="C16" s="118"/>
      <c r="D16" s="118"/>
      <c r="E16" s="118"/>
      <c r="F16" s="118"/>
      <c r="G16" s="118"/>
      <c r="H16" s="118"/>
      <c r="I16" s="118"/>
      <c r="J16" s="118"/>
      <c r="K16" s="118"/>
      <c r="L16" s="118"/>
      <c r="M16" s="118"/>
      <c r="N16" s="118"/>
      <c r="O16" s="118"/>
      <c r="P16" s="119"/>
    </row>
    <row r="17" spans="2:16">
      <c r="B17" s="120"/>
      <c r="P17" s="132"/>
    </row>
    <row r="18" spans="2:16">
      <c r="B18" s="120"/>
      <c r="P18" s="132"/>
    </row>
    <row r="19" spans="2:16">
      <c r="B19" s="120"/>
      <c r="P19" s="132"/>
    </row>
    <row r="20" spans="2:16">
      <c r="B20" s="120"/>
      <c r="P20" s="132"/>
    </row>
    <row r="21" spans="2:16">
      <c r="B21" s="120"/>
      <c r="P21" s="132"/>
    </row>
    <row r="22" spans="2:16">
      <c r="B22" s="120"/>
      <c r="P22" s="132"/>
    </row>
    <row r="23" spans="2:16">
      <c r="B23" s="120"/>
      <c r="P23" s="132"/>
    </row>
    <row r="24" spans="2:16">
      <c r="B24" s="120"/>
      <c r="P24" s="132"/>
    </row>
    <row r="25" spans="2:16">
      <c r="B25" s="120"/>
      <c r="P25" s="132"/>
    </row>
    <row r="26" spans="2:16">
      <c r="B26" s="120"/>
      <c r="P26" s="132"/>
    </row>
    <row r="27" spans="2:16">
      <c r="B27" s="120"/>
      <c r="P27" s="132"/>
    </row>
    <row r="28" spans="2:16">
      <c r="B28" s="120"/>
      <c r="P28" s="132"/>
    </row>
    <row r="29" spans="2:16">
      <c r="B29" s="120"/>
      <c r="P29" s="132"/>
    </row>
    <row r="30" spans="2:16">
      <c r="B30" s="120"/>
      <c r="P30" s="132"/>
    </row>
    <row r="31" spans="2:16">
      <c r="B31" s="120"/>
      <c r="P31" s="132"/>
    </row>
    <row r="32" spans="2:16">
      <c r="B32" s="120"/>
      <c r="P32" s="132"/>
    </row>
    <row r="33" spans="2:16">
      <c r="B33" s="120"/>
      <c r="P33" s="132"/>
    </row>
    <row r="34" spans="2:16">
      <c r="B34" s="120"/>
      <c r="P34" s="132"/>
    </row>
    <row r="35" spans="2:16">
      <c r="B35" s="120"/>
      <c r="P35" s="132"/>
    </row>
    <row r="36" spans="2:16">
      <c r="B36" s="120"/>
      <c r="P36" s="132"/>
    </row>
    <row r="37" spans="2:16">
      <c r="B37" s="120"/>
      <c r="P37" s="132"/>
    </row>
    <row r="38" spans="2:16">
      <c r="B38" s="120"/>
      <c r="P38" s="132"/>
    </row>
    <row r="39" spans="2:16">
      <c r="B39" s="120"/>
      <c r="P39" s="132"/>
    </row>
    <row r="40" spans="2:16">
      <c r="B40" s="120"/>
      <c r="P40" s="132"/>
    </row>
    <row r="41" spans="2:16">
      <c r="B41" s="120"/>
      <c r="P41" s="132"/>
    </row>
    <row r="42" spans="2:16">
      <c r="B42" s="120"/>
      <c r="P42" s="132"/>
    </row>
    <row r="43" spans="2:16">
      <c r="B43" s="120"/>
      <c r="P43" s="132"/>
    </row>
    <row r="44" spans="2:16">
      <c r="B44" s="120"/>
      <c r="P44" s="132"/>
    </row>
    <row r="45" spans="2:16">
      <c r="B45" s="120"/>
      <c r="P45" s="132"/>
    </row>
    <row r="46" spans="2:16">
      <c r="B46" s="120"/>
      <c r="P46" s="132"/>
    </row>
    <row r="47" spans="2:16">
      <c r="B47" s="120"/>
      <c r="P47" s="132"/>
    </row>
    <row r="48" spans="2:16">
      <c r="B48" s="120"/>
      <c r="P48" s="132"/>
    </row>
    <row r="49" spans="2:16">
      <c r="B49" s="120"/>
      <c r="P49" s="132"/>
    </row>
    <row r="50" spans="2:16">
      <c r="B50" s="120"/>
      <c r="P50" s="132"/>
    </row>
    <row r="51" spans="2:16">
      <c r="B51" s="120"/>
      <c r="P51" s="132"/>
    </row>
    <row r="52" spans="2:16">
      <c r="B52" s="120"/>
      <c r="P52" s="132"/>
    </row>
    <row r="53" spans="2:16">
      <c r="B53" s="120"/>
      <c r="P53" s="132"/>
    </row>
    <row r="54" spans="2:16">
      <c r="B54" s="120"/>
      <c r="P54" s="132"/>
    </row>
    <row r="55" spans="2:16">
      <c r="B55" s="120"/>
      <c r="P55" s="132"/>
    </row>
    <row r="56" spans="2:16">
      <c r="B56" s="120"/>
      <c r="P56" s="132"/>
    </row>
    <row r="57" spans="2:16">
      <c r="B57" s="120"/>
      <c r="P57" s="132"/>
    </row>
    <row r="58" spans="2:16">
      <c r="B58" s="120"/>
      <c r="P58" s="132"/>
    </row>
    <row r="59" spans="2:16">
      <c r="B59" s="120"/>
      <c r="P59" s="132"/>
    </row>
    <row r="60" spans="2:16">
      <c r="B60" s="120"/>
      <c r="P60" s="132"/>
    </row>
    <row r="61" spans="2:16">
      <c r="B61" s="120"/>
      <c r="P61" s="132"/>
    </row>
    <row r="62" spans="2:16">
      <c r="B62" s="120"/>
      <c r="P62" s="132"/>
    </row>
    <row r="63" spans="2:16">
      <c r="B63" s="120"/>
      <c r="P63" s="132"/>
    </row>
    <row r="64" spans="2:16">
      <c r="B64" s="120"/>
      <c r="P64" s="132"/>
    </row>
    <row r="65" spans="2:16">
      <c r="B65" s="120"/>
      <c r="P65" s="132"/>
    </row>
    <row r="66" spans="2:16">
      <c r="B66" s="120"/>
      <c r="P66" s="132"/>
    </row>
    <row r="67" spans="2:16">
      <c r="B67" s="120"/>
      <c r="P67" s="132"/>
    </row>
    <row r="68" spans="2:16">
      <c r="B68" s="120"/>
      <c r="P68" s="132"/>
    </row>
    <row r="69" spans="2:16">
      <c r="B69" s="120"/>
      <c r="P69" s="132"/>
    </row>
    <row r="70" spans="2:16">
      <c r="B70" s="120"/>
      <c r="P70" s="132"/>
    </row>
    <row r="71" spans="2:16">
      <c r="B71" s="120"/>
      <c r="P71" s="132"/>
    </row>
    <row r="72" spans="2:16">
      <c r="B72" s="120"/>
      <c r="P72" s="132"/>
    </row>
    <row r="73" spans="2:16">
      <c r="B73" s="120"/>
      <c r="P73" s="132"/>
    </row>
    <row r="74" spans="2:16">
      <c r="B74" s="120"/>
      <c r="P74" s="132"/>
    </row>
    <row r="75" spans="2:16">
      <c r="B75" s="120"/>
      <c r="P75" s="132"/>
    </row>
    <row r="76" spans="2:16">
      <c r="B76" s="120"/>
      <c r="P76" s="132"/>
    </row>
    <row r="77" spans="2:16">
      <c r="B77" s="120"/>
      <c r="P77" s="132"/>
    </row>
    <row r="78" spans="2:16">
      <c r="B78" s="120"/>
      <c r="P78" s="132"/>
    </row>
    <row r="79" spans="2:16">
      <c r="B79" s="120"/>
      <c r="P79" s="132"/>
    </row>
    <row r="80" spans="2:16">
      <c r="B80" s="120"/>
      <c r="P80" s="132"/>
    </row>
    <row r="81" spans="2:16">
      <c r="B81" s="120"/>
      <c r="P81" s="132"/>
    </row>
    <row r="82" spans="2:16">
      <c r="B82" s="120"/>
      <c r="P82" s="132"/>
    </row>
    <row r="83" spans="2:16">
      <c r="B83" s="120"/>
      <c r="P83" s="132"/>
    </row>
    <row r="84" spans="2:16">
      <c r="B84" s="129"/>
      <c r="C84" s="130"/>
      <c r="D84" s="130"/>
      <c r="E84" s="130"/>
      <c r="F84" s="130"/>
      <c r="G84" s="130"/>
      <c r="H84" s="130"/>
      <c r="I84" s="130"/>
      <c r="J84" s="130"/>
      <c r="K84" s="130"/>
      <c r="L84" s="130"/>
      <c r="M84" s="130"/>
      <c r="N84" s="130"/>
      <c r="O84" s="130"/>
      <c r="P84" s="133"/>
    </row>
  </sheetData>
  <phoneticPr fontId="3"/>
  <pageMargins left="0.39370078740157483" right="0.19685039370078741" top="0.47244094488188981" bottom="0.39370078740157483" header="0.31496062992125984" footer="0.19685039370078741"/>
  <pageSetup paperSize="9" scale="75" orientation="portrait" r:id="rId1"/>
  <headerFooter>
    <oddHeader>&amp;R&amp;"ＭＳ 明朝,標準"&amp;12 2-4.生活習慣病に係る医療費等の状況</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T79"/>
  <sheetViews>
    <sheetView showGridLines="0" zoomScaleNormal="100" zoomScaleSheetLayoutView="100" workbookViewId="0"/>
  </sheetViews>
  <sheetFormatPr defaultColWidth="9" defaultRowHeight="13.5"/>
  <cols>
    <col min="1" max="1" width="4.625" style="4" customWidth="1"/>
    <col min="2" max="2" width="3.25" style="4" customWidth="1"/>
    <col min="3" max="3" width="13.75" style="4" customWidth="1"/>
    <col min="4" max="9" width="17.625" style="4" customWidth="1"/>
    <col min="10" max="10" width="9" style="33"/>
    <col min="11" max="11" width="12.25" style="1" bestFit="1" customWidth="1"/>
    <col min="12" max="12" width="9" style="33"/>
    <col min="13" max="13" width="12.25" style="33" bestFit="1" customWidth="1"/>
    <col min="14" max="14" width="10.625" style="33" customWidth="1"/>
    <col min="15" max="15" width="9" style="33"/>
    <col min="16" max="18" width="15.625" style="1" customWidth="1"/>
    <col min="19" max="20" width="9" style="33"/>
    <col min="21" max="16384" width="9" style="4"/>
  </cols>
  <sheetData>
    <row r="1" spans="1:18" ht="16.5" customHeight="1">
      <c r="A1" s="45" t="s">
        <v>132</v>
      </c>
    </row>
    <row r="2" spans="1:18" ht="16.5" customHeight="1">
      <c r="A2" s="45" t="s">
        <v>161</v>
      </c>
    </row>
    <row r="3" spans="1:18" ht="16.5" customHeight="1">
      <c r="B3" s="181"/>
      <c r="C3" s="182" t="s">
        <v>123</v>
      </c>
      <c r="D3" s="183" t="s">
        <v>95</v>
      </c>
      <c r="E3" s="178" t="s">
        <v>69</v>
      </c>
      <c r="F3" s="178" t="s">
        <v>70</v>
      </c>
      <c r="G3" s="178" t="s">
        <v>96</v>
      </c>
      <c r="H3" s="178" t="s">
        <v>133</v>
      </c>
      <c r="I3" s="178" t="s">
        <v>212</v>
      </c>
      <c r="K3" s="36" t="s">
        <v>102</v>
      </c>
      <c r="L3" s="34"/>
      <c r="M3" s="37"/>
      <c r="N3" s="37"/>
    </row>
    <row r="4" spans="1:18" ht="48" customHeight="1">
      <c r="B4" s="181"/>
      <c r="C4" s="182"/>
      <c r="D4" s="184"/>
      <c r="E4" s="178"/>
      <c r="F4" s="178"/>
      <c r="G4" s="178"/>
      <c r="H4" s="178"/>
      <c r="I4" s="178"/>
      <c r="K4" s="176" t="s">
        <v>137</v>
      </c>
      <c r="L4" s="177"/>
      <c r="M4" s="176" t="s">
        <v>138</v>
      </c>
      <c r="N4" s="177"/>
      <c r="P4" s="73" t="s">
        <v>97</v>
      </c>
      <c r="Q4" s="73" t="s">
        <v>71</v>
      </c>
      <c r="R4" s="70"/>
    </row>
    <row r="5" spans="1:18">
      <c r="B5" s="46">
        <v>1</v>
      </c>
      <c r="C5" s="83" t="s">
        <v>57</v>
      </c>
      <c r="D5" s="160">
        <v>358409</v>
      </c>
      <c r="E5" s="160">
        <v>326586592980</v>
      </c>
      <c r="F5" s="160">
        <v>69976505926</v>
      </c>
      <c r="G5" s="160">
        <v>296117</v>
      </c>
      <c r="H5" s="48">
        <f>IFERROR(G5/D5,"-")</f>
        <v>0.82619856086203192</v>
      </c>
      <c r="I5" s="87">
        <f>IFERROR(F5/G5,"-")</f>
        <v>236313.70683209677</v>
      </c>
      <c r="J5" s="49"/>
      <c r="K5" s="35" t="str">
        <f t="shared" ref="K5:K36" si="0">INDEX($C$5:$C$78,MATCH(L5,H$5:H$78,0))</f>
        <v>田尻町</v>
      </c>
      <c r="L5" s="74">
        <f>LARGE(H$5:H$78,ROW(A1))</f>
        <v>0.8701517706576728</v>
      </c>
      <c r="M5" s="35" t="str">
        <f t="shared" ref="M5:M36" si="1">INDEX($C$5:$C$78,MATCH(N5,I$5:I$78,0))</f>
        <v>浪速区</v>
      </c>
      <c r="N5" s="89">
        <f>LARGE(I$5:I$78,ROW(A1))</f>
        <v>270053.42593468999</v>
      </c>
      <c r="O5" s="49"/>
      <c r="P5" s="75">
        <f t="shared" ref="P5:P68" si="2">$H$79</f>
        <v>0.83763988166039471</v>
      </c>
      <c r="Q5" s="90">
        <f>$I$79</f>
        <v>219666.7517943205</v>
      </c>
      <c r="R5" s="90">
        <v>0</v>
      </c>
    </row>
    <row r="6" spans="1:18">
      <c r="B6" s="46">
        <v>2</v>
      </c>
      <c r="C6" s="83" t="s">
        <v>104</v>
      </c>
      <c r="D6" s="160">
        <v>13481</v>
      </c>
      <c r="E6" s="160">
        <v>11398392970</v>
      </c>
      <c r="F6" s="160">
        <v>2464472005</v>
      </c>
      <c r="G6" s="160">
        <v>10321</v>
      </c>
      <c r="H6" s="48">
        <f t="shared" ref="H6:H69" si="3">IFERROR(G6/D6,"-")</f>
        <v>0.76559602403382543</v>
      </c>
      <c r="I6" s="87">
        <f t="shared" ref="I6:I69" si="4">IFERROR(F6/G6,"-")</f>
        <v>238782.28902238156</v>
      </c>
      <c r="J6" s="49"/>
      <c r="K6" s="35" t="str">
        <f t="shared" si="0"/>
        <v>泉佐野市</v>
      </c>
      <c r="L6" s="74">
        <f t="shared" ref="L6:L69" si="5">LARGE(H$5:H$78,ROW(A2))</f>
        <v>0.8426585517670655</v>
      </c>
      <c r="M6" s="35" t="str">
        <f t="shared" si="1"/>
        <v>千早赤阪村</v>
      </c>
      <c r="N6" s="89">
        <f t="shared" ref="N6:N69" si="6">LARGE(I$5:I$78,ROW(A2))</f>
        <v>257684.15295256535</v>
      </c>
      <c r="O6" s="49"/>
      <c r="P6" s="75">
        <f t="shared" si="2"/>
        <v>0.83763988166039471</v>
      </c>
      <c r="Q6" s="90">
        <f t="shared" ref="Q6:Q69" si="7">$I$79</f>
        <v>219666.7517943205</v>
      </c>
      <c r="R6" s="90">
        <v>0</v>
      </c>
    </row>
    <row r="7" spans="1:18">
      <c r="B7" s="46">
        <v>3</v>
      </c>
      <c r="C7" s="84" t="s">
        <v>105</v>
      </c>
      <c r="D7" s="160">
        <v>8488</v>
      </c>
      <c r="E7" s="160">
        <v>7607285540</v>
      </c>
      <c r="F7" s="160">
        <v>1597433534</v>
      </c>
      <c r="G7" s="160">
        <v>6706</v>
      </c>
      <c r="H7" s="48">
        <f t="shared" si="3"/>
        <v>0.79005655042412815</v>
      </c>
      <c r="I7" s="87">
        <f t="shared" si="4"/>
        <v>238209.59349835967</v>
      </c>
      <c r="J7" s="49"/>
      <c r="K7" s="35" t="str">
        <f t="shared" si="0"/>
        <v>泉大津市</v>
      </c>
      <c r="L7" s="74">
        <f t="shared" si="5"/>
        <v>0.83822101378908531</v>
      </c>
      <c r="M7" s="35" t="str">
        <f t="shared" si="1"/>
        <v>住之江区</v>
      </c>
      <c r="N7" s="89">
        <f t="shared" si="6"/>
        <v>253057.52780699448</v>
      </c>
      <c r="O7" s="49"/>
      <c r="P7" s="75">
        <f t="shared" si="2"/>
        <v>0.83763988166039471</v>
      </c>
      <c r="Q7" s="90">
        <f t="shared" si="7"/>
        <v>219666.7517943205</v>
      </c>
      <c r="R7" s="90">
        <v>0</v>
      </c>
    </row>
    <row r="8" spans="1:18">
      <c r="B8" s="46">
        <v>4</v>
      </c>
      <c r="C8" s="84" t="s">
        <v>106</v>
      </c>
      <c r="D8" s="160">
        <v>9819</v>
      </c>
      <c r="E8" s="160">
        <v>9437737360</v>
      </c>
      <c r="F8" s="160">
        <v>1999191213</v>
      </c>
      <c r="G8" s="160">
        <v>8050</v>
      </c>
      <c r="H8" s="48">
        <f t="shared" si="3"/>
        <v>0.81983908748345047</v>
      </c>
      <c r="I8" s="87">
        <f t="shared" si="4"/>
        <v>248346.73453416149</v>
      </c>
      <c r="J8" s="49"/>
      <c r="K8" s="35" t="str">
        <f t="shared" si="0"/>
        <v>阪南市</v>
      </c>
      <c r="L8" s="74">
        <f t="shared" si="5"/>
        <v>0.83611467693624308</v>
      </c>
      <c r="M8" s="35" t="str">
        <f t="shared" si="1"/>
        <v>大正区</v>
      </c>
      <c r="N8" s="89">
        <f t="shared" si="6"/>
        <v>252677.74621639936</v>
      </c>
      <c r="O8" s="49"/>
      <c r="P8" s="75">
        <f t="shared" si="2"/>
        <v>0.83763988166039471</v>
      </c>
      <c r="Q8" s="90">
        <f t="shared" si="7"/>
        <v>219666.7517943205</v>
      </c>
      <c r="R8" s="90">
        <v>0</v>
      </c>
    </row>
    <row r="9" spans="1:18">
      <c r="B9" s="46">
        <v>5</v>
      </c>
      <c r="C9" s="84" t="s">
        <v>107</v>
      </c>
      <c r="D9" s="160">
        <v>8365</v>
      </c>
      <c r="E9" s="160">
        <v>6827374790</v>
      </c>
      <c r="F9" s="160">
        <v>1552334299</v>
      </c>
      <c r="G9" s="160">
        <v>6438</v>
      </c>
      <c r="H9" s="48">
        <f t="shared" si="3"/>
        <v>0.76963538553496713</v>
      </c>
      <c r="I9" s="87">
        <f t="shared" si="4"/>
        <v>241120.58077042559</v>
      </c>
      <c r="J9" s="49"/>
      <c r="K9" s="35" t="str">
        <f t="shared" si="0"/>
        <v>柏原市</v>
      </c>
      <c r="L9" s="74">
        <f t="shared" si="5"/>
        <v>0.83562145341387517</v>
      </c>
      <c r="M9" s="35" t="str">
        <f t="shared" si="1"/>
        <v>西成区</v>
      </c>
      <c r="N9" s="89">
        <f t="shared" si="6"/>
        <v>249674.80759782417</v>
      </c>
      <c r="O9" s="49"/>
      <c r="P9" s="75">
        <f t="shared" si="2"/>
        <v>0.83763988166039471</v>
      </c>
      <c r="Q9" s="90">
        <f t="shared" si="7"/>
        <v>219666.7517943205</v>
      </c>
      <c r="R9" s="90">
        <v>0</v>
      </c>
    </row>
    <row r="10" spans="1:18">
      <c r="B10" s="46">
        <v>6</v>
      </c>
      <c r="C10" s="84" t="s">
        <v>108</v>
      </c>
      <c r="D10" s="160">
        <v>12149</v>
      </c>
      <c r="E10" s="160">
        <v>10755114250</v>
      </c>
      <c r="F10" s="160">
        <v>2351530842</v>
      </c>
      <c r="G10" s="160">
        <v>9847</v>
      </c>
      <c r="H10" s="48">
        <f t="shared" si="3"/>
        <v>0.81051938431146597</v>
      </c>
      <c r="I10" s="87">
        <f t="shared" si="4"/>
        <v>238806.82867878542</v>
      </c>
      <c r="J10" s="49"/>
      <c r="K10" s="35" t="str">
        <f t="shared" si="0"/>
        <v>高石市</v>
      </c>
      <c r="L10" s="74">
        <f t="shared" si="5"/>
        <v>0.83355962887531121</v>
      </c>
      <c r="M10" s="35" t="str">
        <f t="shared" si="1"/>
        <v>堺市美原区</v>
      </c>
      <c r="N10" s="89">
        <f t="shared" si="6"/>
        <v>249604.0947431541</v>
      </c>
      <c r="O10" s="49"/>
      <c r="P10" s="75">
        <f t="shared" si="2"/>
        <v>0.83763988166039471</v>
      </c>
      <c r="Q10" s="90">
        <f t="shared" si="7"/>
        <v>219666.7517943205</v>
      </c>
      <c r="R10" s="90">
        <v>0</v>
      </c>
    </row>
    <row r="11" spans="1:18">
      <c r="B11" s="46">
        <v>7</v>
      </c>
      <c r="C11" s="84" t="s">
        <v>109</v>
      </c>
      <c r="D11" s="161">
        <v>10756</v>
      </c>
      <c r="E11" s="161">
        <v>10188572860</v>
      </c>
      <c r="F11" s="160">
        <v>2237208765</v>
      </c>
      <c r="G11" s="161">
        <v>8854</v>
      </c>
      <c r="H11" s="51">
        <f t="shared" si="3"/>
        <v>0.82316846411305322</v>
      </c>
      <c r="I11" s="53">
        <f t="shared" si="4"/>
        <v>252677.74621639936</v>
      </c>
      <c r="J11" s="49"/>
      <c r="K11" s="35" t="str">
        <f t="shared" si="0"/>
        <v>平野区</v>
      </c>
      <c r="L11" s="74">
        <f t="shared" si="5"/>
        <v>0.83346920142172365</v>
      </c>
      <c r="M11" s="35" t="str">
        <f t="shared" si="1"/>
        <v>此花区</v>
      </c>
      <c r="N11" s="89">
        <f t="shared" si="6"/>
        <v>248346.73453416149</v>
      </c>
      <c r="O11" s="49"/>
      <c r="P11" s="75">
        <f t="shared" si="2"/>
        <v>0.83763988166039471</v>
      </c>
      <c r="Q11" s="90">
        <f t="shared" si="7"/>
        <v>219666.7517943205</v>
      </c>
      <c r="R11" s="90">
        <v>0</v>
      </c>
    </row>
    <row r="12" spans="1:18">
      <c r="B12" s="46">
        <v>8</v>
      </c>
      <c r="C12" s="84" t="s">
        <v>58</v>
      </c>
      <c r="D12" s="162">
        <v>8668</v>
      </c>
      <c r="E12" s="162">
        <v>7289482130</v>
      </c>
      <c r="F12" s="160">
        <v>1498296516</v>
      </c>
      <c r="G12" s="162">
        <v>6483</v>
      </c>
      <c r="H12" s="52">
        <f t="shared" si="3"/>
        <v>0.74792339640055372</v>
      </c>
      <c r="I12" s="88">
        <f t="shared" si="4"/>
        <v>231111.60203609441</v>
      </c>
      <c r="K12" s="35" t="str">
        <f t="shared" si="0"/>
        <v>東大阪市</v>
      </c>
      <c r="L12" s="74">
        <f t="shared" si="5"/>
        <v>0.83294565734884041</v>
      </c>
      <c r="M12" s="35" t="str">
        <f t="shared" si="1"/>
        <v>生野区</v>
      </c>
      <c r="N12" s="89">
        <f t="shared" si="6"/>
        <v>246121.27516982047</v>
      </c>
      <c r="O12" s="49"/>
      <c r="P12" s="75">
        <f t="shared" si="2"/>
        <v>0.83763988166039471</v>
      </c>
      <c r="Q12" s="90">
        <f t="shared" si="7"/>
        <v>219666.7517943205</v>
      </c>
      <c r="R12" s="90">
        <v>0</v>
      </c>
    </row>
    <row r="13" spans="1:18">
      <c r="B13" s="46">
        <v>9</v>
      </c>
      <c r="C13" s="84" t="s">
        <v>110</v>
      </c>
      <c r="D13" s="160">
        <v>5575</v>
      </c>
      <c r="E13" s="160">
        <v>4760182320</v>
      </c>
      <c r="F13" s="160">
        <v>1141245778</v>
      </c>
      <c r="G13" s="160">
        <v>4226</v>
      </c>
      <c r="H13" s="48">
        <f t="shared" si="3"/>
        <v>0.75802690582959642</v>
      </c>
      <c r="I13" s="87">
        <f t="shared" si="4"/>
        <v>270053.42593468999</v>
      </c>
      <c r="K13" s="35" t="str">
        <f t="shared" si="0"/>
        <v>守口市</v>
      </c>
      <c r="L13" s="74">
        <f t="shared" si="5"/>
        <v>0.83232557142244523</v>
      </c>
      <c r="M13" s="35" t="str">
        <f t="shared" si="1"/>
        <v>西区</v>
      </c>
      <c r="N13" s="89">
        <f t="shared" si="6"/>
        <v>241120.58077042559</v>
      </c>
      <c r="O13" s="49"/>
      <c r="P13" s="75">
        <f t="shared" si="2"/>
        <v>0.83763988166039471</v>
      </c>
      <c r="Q13" s="90">
        <f t="shared" si="7"/>
        <v>219666.7517943205</v>
      </c>
      <c r="R13" s="90">
        <v>0</v>
      </c>
    </row>
    <row r="14" spans="1:18">
      <c r="B14" s="46">
        <v>10</v>
      </c>
      <c r="C14" s="84" t="s">
        <v>59</v>
      </c>
      <c r="D14" s="160">
        <v>12988</v>
      </c>
      <c r="E14" s="160">
        <v>11689906920</v>
      </c>
      <c r="F14" s="160">
        <v>2352495095</v>
      </c>
      <c r="G14" s="160">
        <v>10708</v>
      </c>
      <c r="H14" s="48">
        <f t="shared" si="3"/>
        <v>0.82445334154604255</v>
      </c>
      <c r="I14" s="87">
        <f t="shared" si="4"/>
        <v>219695.09665670525</v>
      </c>
      <c r="K14" s="35" t="str">
        <f t="shared" si="0"/>
        <v>忠岡町</v>
      </c>
      <c r="L14" s="74">
        <f t="shared" si="5"/>
        <v>0.8321529745042493</v>
      </c>
      <c r="M14" s="35" t="str">
        <f t="shared" si="1"/>
        <v>東住吉区</v>
      </c>
      <c r="N14" s="89">
        <f t="shared" si="6"/>
        <v>240747.63514693046</v>
      </c>
      <c r="O14" s="49"/>
      <c r="P14" s="75">
        <f t="shared" si="2"/>
        <v>0.83763988166039471</v>
      </c>
      <c r="Q14" s="90">
        <f t="shared" si="7"/>
        <v>219666.7517943205</v>
      </c>
      <c r="R14" s="90">
        <v>0</v>
      </c>
    </row>
    <row r="15" spans="1:18">
      <c r="B15" s="46">
        <v>11</v>
      </c>
      <c r="C15" s="84" t="s">
        <v>60</v>
      </c>
      <c r="D15" s="160">
        <v>22549</v>
      </c>
      <c r="E15" s="160">
        <v>19176898100</v>
      </c>
      <c r="F15" s="160">
        <v>4078756759</v>
      </c>
      <c r="G15" s="160">
        <v>18234</v>
      </c>
      <c r="H15" s="48">
        <f t="shared" si="3"/>
        <v>0.8086389640338818</v>
      </c>
      <c r="I15" s="87">
        <f t="shared" si="4"/>
        <v>223689.63249972579</v>
      </c>
      <c r="K15" s="35" t="str">
        <f t="shared" si="0"/>
        <v>岬町</v>
      </c>
      <c r="L15" s="74">
        <f t="shared" si="5"/>
        <v>0.83126622440149989</v>
      </c>
      <c r="M15" s="35" t="str">
        <f t="shared" si="1"/>
        <v>住吉区</v>
      </c>
      <c r="N15" s="89">
        <f t="shared" si="6"/>
        <v>239989.31533294547</v>
      </c>
      <c r="O15" s="49"/>
      <c r="P15" s="75">
        <f t="shared" si="2"/>
        <v>0.83763988166039471</v>
      </c>
      <c r="Q15" s="90">
        <f t="shared" si="7"/>
        <v>219666.7517943205</v>
      </c>
      <c r="R15" s="90">
        <v>0</v>
      </c>
    </row>
    <row r="16" spans="1:18">
      <c r="B16" s="46">
        <v>12</v>
      </c>
      <c r="C16" s="84" t="s">
        <v>111</v>
      </c>
      <c r="D16" s="160">
        <v>11762</v>
      </c>
      <c r="E16" s="160">
        <v>10200509140</v>
      </c>
      <c r="F16" s="160">
        <v>2158505784</v>
      </c>
      <c r="G16" s="160">
        <v>9286</v>
      </c>
      <c r="H16" s="48">
        <f t="shared" si="3"/>
        <v>0.78949158306410472</v>
      </c>
      <c r="I16" s="87">
        <f t="shared" si="4"/>
        <v>232447.31682102088</v>
      </c>
      <c r="K16" s="35" t="str">
        <f t="shared" si="0"/>
        <v>大阪狭山市</v>
      </c>
      <c r="L16" s="74">
        <f t="shared" si="5"/>
        <v>0.83107497741644087</v>
      </c>
      <c r="M16" s="35" t="str">
        <f t="shared" si="1"/>
        <v>港区</v>
      </c>
      <c r="N16" s="89">
        <f t="shared" si="6"/>
        <v>238806.82867878542</v>
      </c>
      <c r="O16" s="49"/>
      <c r="P16" s="75">
        <f t="shared" si="2"/>
        <v>0.83763988166039471</v>
      </c>
      <c r="Q16" s="90">
        <f t="shared" si="7"/>
        <v>219666.7517943205</v>
      </c>
      <c r="R16" s="90">
        <v>0</v>
      </c>
    </row>
    <row r="17" spans="2:18">
      <c r="B17" s="46">
        <v>13</v>
      </c>
      <c r="C17" s="84" t="s">
        <v>112</v>
      </c>
      <c r="D17" s="160">
        <v>20420</v>
      </c>
      <c r="E17" s="160">
        <v>18730762300</v>
      </c>
      <c r="F17" s="160">
        <v>4058047585</v>
      </c>
      <c r="G17" s="160">
        <v>16488</v>
      </c>
      <c r="H17" s="48">
        <f t="shared" si="3"/>
        <v>0.80744368266405486</v>
      </c>
      <c r="I17" s="87">
        <f t="shared" si="4"/>
        <v>246121.27516982047</v>
      </c>
      <c r="K17" s="35" t="str">
        <f t="shared" si="0"/>
        <v>熊取町</v>
      </c>
      <c r="L17" s="74">
        <f t="shared" si="5"/>
        <v>0.83068273092369482</v>
      </c>
      <c r="M17" s="35" t="str">
        <f t="shared" si="1"/>
        <v>都島区</v>
      </c>
      <c r="N17" s="89">
        <f t="shared" si="6"/>
        <v>238782.28902238156</v>
      </c>
      <c r="O17" s="49"/>
      <c r="P17" s="75">
        <f t="shared" si="2"/>
        <v>0.83763988166039471</v>
      </c>
      <c r="Q17" s="90">
        <f t="shared" si="7"/>
        <v>219666.7517943205</v>
      </c>
      <c r="R17" s="90">
        <v>0</v>
      </c>
    </row>
    <row r="18" spans="2:18">
      <c r="B18" s="46">
        <v>14</v>
      </c>
      <c r="C18" s="84" t="s">
        <v>113</v>
      </c>
      <c r="D18" s="160">
        <v>15367</v>
      </c>
      <c r="E18" s="160">
        <v>13258626070</v>
      </c>
      <c r="F18" s="160">
        <v>2783064535</v>
      </c>
      <c r="G18" s="160">
        <v>12301</v>
      </c>
      <c r="H18" s="48">
        <f t="shared" si="3"/>
        <v>0.80048155137632593</v>
      </c>
      <c r="I18" s="87">
        <f t="shared" si="4"/>
        <v>226247.01528331029</v>
      </c>
      <c r="K18" s="35" t="str">
        <f t="shared" si="0"/>
        <v>鶴見区</v>
      </c>
      <c r="L18" s="74">
        <f t="shared" si="5"/>
        <v>0.83047815617475063</v>
      </c>
      <c r="M18" s="35" t="str">
        <f t="shared" si="1"/>
        <v>福島区</v>
      </c>
      <c r="N18" s="89">
        <f t="shared" si="6"/>
        <v>238209.59349835967</v>
      </c>
      <c r="O18" s="49"/>
      <c r="P18" s="75">
        <f t="shared" si="2"/>
        <v>0.83763988166039471</v>
      </c>
      <c r="Q18" s="90">
        <f t="shared" si="7"/>
        <v>219666.7517943205</v>
      </c>
      <c r="R18" s="90">
        <v>0</v>
      </c>
    </row>
    <row r="19" spans="2:18">
      <c r="B19" s="46">
        <v>15</v>
      </c>
      <c r="C19" s="84" t="s">
        <v>114</v>
      </c>
      <c r="D19" s="161">
        <v>24419</v>
      </c>
      <c r="E19" s="161">
        <v>21111024150</v>
      </c>
      <c r="F19" s="160">
        <v>4422113272</v>
      </c>
      <c r="G19" s="161">
        <v>19567</v>
      </c>
      <c r="H19" s="51">
        <f t="shared" si="3"/>
        <v>0.8013022646300012</v>
      </c>
      <c r="I19" s="53">
        <f t="shared" si="4"/>
        <v>225998.53181376809</v>
      </c>
      <c r="K19" s="35" t="str">
        <f t="shared" si="0"/>
        <v>太子町</v>
      </c>
      <c r="L19" s="74">
        <f t="shared" si="5"/>
        <v>0.82983910287664553</v>
      </c>
      <c r="M19" s="35" t="str">
        <f t="shared" si="1"/>
        <v>大阪市</v>
      </c>
      <c r="N19" s="89">
        <f t="shared" si="6"/>
        <v>236313.70683209677</v>
      </c>
      <c r="O19" s="49"/>
      <c r="P19" s="75">
        <f t="shared" si="2"/>
        <v>0.83763988166039471</v>
      </c>
      <c r="Q19" s="90">
        <f t="shared" si="7"/>
        <v>219666.7517943205</v>
      </c>
      <c r="R19" s="90">
        <v>0</v>
      </c>
    </row>
    <row r="20" spans="2:18">
      <c r="B20" s="46">
        <v>16</v>
      </c>
      <c r="C20" s="84" t="s">
        <v>61</v>
      </c>
      <c r="D20" s="162">
        <v>16481</v>
      </c>
      <c r="E20" s="162">
        <v>14009662850</v>
      </c>
      <c r="F20" s="160">
        <v>2858219479</v>
      </c>
      <c r="G20" s="162">
        <v>12816</v>
      </c>
      <c r="H20" s="52">
        <f t="shared" si="3"/>
        <v>0.77762271706813912</v>
      </c>
      <c r="I20" s="88">
        <f t="shared" si="4"/>
        <v>223019.62226903869</v>
      </c>
      <c r="K20" s="35" t="str">
        <f t="shared" si="0"/>
        <v>松原市</v>
      </c>
      <c r="L20" s="74">
        <f t="shared" si="5"/>
        <v>0.82979041916167662</v>
      </c>
      <c r="M20" s="35" t="str">
        <f t="shared" si="1"/>
        <v>鶴見区</v>
      </c>
      <c r="N20" s="89">
        <f t="shared" si="6"/>
        <v>235214.65653218457</v>
      </c>
      <c r="O20" s="49"/>
      <c r="P20" s="75">
        <f t="shared" si="2"/>
        <v>0.83763988166039471</v>
      </c>
      <c r="Q20" s="90">
        <f t="shared" si="7"/>
        <v>219666.7517943205</v>
      </c>
      <c r="R20" s="90">
        <v>0</v>
      </c>
    </row>
    <row r="21" spans="2:18">
      <c r="B21" s="46">
        <v>17</v>
      </c>
      <c r="C21" s="84" t="s">
        <v>115</v>
      </c>
      <c r="D21" s="160">
        <v>23393</v>
      </c>
      <c r="E21" s="160">
        <v>21290275970</v>
      </c>
      <c r="F21" s="160">
        <v>4537477985</v>
      </c>
      <c r="G21" s="160">
        <v>18907</v>
      </c>
      <c r="H21" s="48">
        <f t="shared" si="3"/>
        <v>0.80823323216346765</v>
      </c>
      <c r="I21" s="87">
        <f t="shared" si="4"/>
        <v>239989.31533294547</v>
      </c>
      <c r="K21" s="35" t="str">
        <f t="shared" si="0"/>
        <v>交野市</v>
      </c>
      <c r="L21" s="74">
        <f t="shared" si="5"/>
        <v>0.82969396195202649</v>
      </c>
      <c r="M21" s="35" t="str">
        <f t="shared" si="1"/>
        <v>淀川区</v>
      </c>
      <c r="N21" s="89">
        <f t="shared" si="6"/>
        <v>234788.38704403225</v>
      </c>
      <c r="O21" s="49"/>
      <c r="P21" s="75">
        <f t="shared" si="2"/>
        <v>0.83763988166039471</v>
      </c>
      <c r="Q21" s="90">
        <f t="shared" si="7"/>
        <v>219666.7517943205</v>
      </c>
      <c r="R21" s="90">
        <v>0</v>
      </c>
    </row>
    <row r="22" spans="2:18">
      <c r="B22" s="46">
        <v>18</v>
      </c>
      <c r="C22" s="84" t="s">
        <v>62</v>
      </c>
      <c r="D22" s="160">
        <v>21155</v>
      </c>
      <c r="E22" s="160">
        <v>18966893140</v>
      </c>
      <c r="F22" s="160">
        <v>4137248110</v>
      </c>
      <c r="G22" s="160">
        <v>17185</v>
      </c>
      <c r="H22" s="48">
        <f t="shared" si="3"/>
        <v>0.81233750886315292</v>
      </c>
      <c r="I22" s="87">
        <f t="shared" si="4"/>
        <v>240747.63514693046</v>
      </c>
      <c r="K22" s="35" t="str">
        <f t="shared" si="0"/>
        <v>島本町</v>
      </c>
      <c r="L22" s="74">
        <f t="shared" si="5"/>
        <v>0.82908446020837956</v>
      </c>
      <c r="M22" s="35" t="str">
        <f t="shared" si="1"/>
        <v>平野区</v>
      </c>
      <c r="N22" s="89">
        <f t="shared" si="6"/>
        <v>233425.51369327074</v>
      </c>
      <c r="O22" s="49"/>
      <c r="P22" s="75">
        <f t="shared" si="2"/>
        <v>0.83763988166039471</v>
      </c>
      <c r="Q22" s="90">
        <f t="shared" si="7"/>
        <v>219666.7517943205</v>
      </c>
      <c r="R22" s="90">
        <v>0</v>
      </c>
    </row>
    <row r="23" spans="2:18">
      <c r="B23" s="46">
        <v>19</v>
      </c>
      <c r="C23" s="84" t="s">
        <v>116</v>
      </c>
      <c r="D23" s="160">
        <v>14704</v>
      </c>
      <c r="E23" s="160">
        <v>13412861250</v>
      </c>
      <c r="F23" s="160">
        <v>2845793457</v>
      </c>
      <c r="G23" s="160">
        <v>11398</v>
      </c>
      <c r="H23" s="48">
        <f t="shared" si="3"/>
        <v>0.77516322089227419</v>
      </c>
      <c r="I23" s="87">
        <f t="shared" si="4"/>
        <v>249674.80759782417</v>
      </c>
      <c r="K23" s="35" t="str">
        <f t="shared" si="0"/>
        <v>泉南市</v>
      </c>
      <c r="L23" s="74">
        <f t="shared" si="5"/>
        <v>0.82893626002532717</v>
      </c>
      <c r="M23" s="35" t="str">
        <f t="shared" si="1"/>
        <v>東成区</v>
      </c>
      <c r="N23" s="89">
        <f t="shared" si="6"/>
        <v>232447.31682102088</v>
      </c>
      <c r="O23" s="49"/>
      <c r="P23" s="75">
        <f t="shared" si="2"/>
        <v>0.83763988166039471</v>
      </c>
      <c r="Q23" s="90">
        <f t="shared" si="7"/>
        <v>219666.7517943205</v>
      </c>
      <c r="R23" s="90">
        <v>0</v>
      </c>
    </row>
    <row r="24" spans="2:18">
      <c r="B24" s="46">
        <v>20</v>
      </c>
      <c r="C24" s="84" t="s">
        <v>117</v>
      </c>
      <c r="D24" s="160">
        <v>21797</v>
      </c>
      <c r="E24" s="160">
        <v>19714600950</v>
      </c>
      <c r="F24" s="160">
        <v>4164441621</v>
      </c>
      <c r="G24" s="160">
        <v>17737</v>
      </c>
      <c r="H24" s="48">
        <f t="shared" si="3"/>
        <v>0.8137358352066798</v>
      </c>
      <c r="I24" s="87">
        <f t="shared" si="4"/>
        <v>234788.38704403225</v>
      </c>
      <c r="K24" s="35" t="str">
        <f t="shared" si="0"/>
        <v>八尾市</v>
      </c>
      <c r="L24" s="74">
        <f t="shared" si="5"/>
        <v>0.82731459040232669</v>
      </c>
      <c r="M24" s="35" t="str">
        <f t="shared" si="1"/>
        <v>岸和田市</v>
      </c>
      <c r="N24" s="89">
        <f t="shared" si="6"/>
        <v>231662.50033732501</v>
      </c>
      <c r="O24" s="49"/>
      <c r="P24" s="75">
        <f t="shared" si="2"/>
        <v>0.83763988166039471</v>
      </c>
      <c r="Q24" s="90">
        <f t="shared" si="7"/>
        <v>219666.7517943205</v>
      </c>
      <c r="R24" s="90">
        <v>0</v>
      </c>
    </row>
    <row r="25" spans="2:18">
      <c r="B25" s="46">
        <v>21</v>
      </c>
      <c r="C25" s="84" t="s">
        <v>118</v>
      </c>
      <c r="D25" s="160">
        <v>14535</v>
      </c>
      <c r="E25" s="160">
        <v>12924584710</v>
      </c>
      <c r="F25" s="160">
        <v>2839276119</v>
      </c>
      <c r="G25" s="160">
        <v>12071</v>
      </c>
      <c r="H25" s="48">
        <f t="shared" si="3"/>
        <v>0.83047815617475063</v>
      </c>
      <c r="I25" s="87">
        <f t="shared" si="4"/>
        <v>235214.65653218457</v>
      </c>
      <c r="K25" s="35" t="str">
        <f t="shared" si="0"/>
        <v>摂津市</v>
      </c>
      <c r="L25" s="74">
        <f t="shared" si="5"/>
        <v>0.82640710960643249</v>
      </c>
      <c r="M25" s="35" t="str">
        <f t="shared" si="1"/>
        <v>天王寺区</v>
      </c>
      <c r="N25" s="89">
        <f t="shared" si="6"/>
        <v>231111.60203609441</v>
      </c>
      <c r="O25" s="49"/>
      <c r="P25" s="75">
        <f t="shared" si="2"/>
        <v>0.83763988166039471</v>
      </c>
      <c r="Q25" s="90">
        <f t="shared" si="7"/>
        <v>219666.7517943205</v>
      </c>
      <c r="R25" s="90">
        <v>0</v>
      </c>
    </row>
    <row r="26" spans="2:18">
      <c r="B26" s="46">
        <v>22</v>
      </c>
      <c r="C26" s="84" t="s">
        <v>63</v>
      </c>
      <c r="D26" s="160">
        <v>18539</v>
      </c>
      <c r="E26" s="160">
        <v>17195379660</v>
      </c>
      <c r="F26" s="160">
        <v>3849511113</v>
      </c>
      <c r="G26" s="160">
        <v>15212</v>
      </c>
      <c r="H26" s="48">
        <f t="shared" si="3"/>
        <v>0.82054048222665732</v>
      </c>
      <c r="I26" s="87">
        <f t="shared" si="4"/>
        <v>253057.52780699448</v>
      </c>
      <c r="K26" s="35" t="str">
        <f t="shared" si="0"/>
        <v>大阪市</v>
      </c>
      <c r="L26" s="74">
        <f t="shared" si="5"/>
        <v>0.82619856086203192</v>
      </c>
      <c r="M26" s="35" t="str">
        <f t="shared" si="1"/>
        <v>中央区</v>
      </c>
      <c r="N26" s="89">
        <f t="shared" si="6"/>
        <v>230630.07387862797</v>
      </c>
      <c r="O26" s="49"/>
      <c r="P26" s="75">
        <f t="shared" si="2"/>
        <v>0.83763988166039471</v>
      </c>
      <c r="Q26" s="90">
        <f t="shared" si="7"/>
        <v>219666.7517943205</v>
      </c>
      <c r="R26" s="90">
        <v>0</v>
      </c>
    </row>
    <row r="27" spans="2:18">
      <c r="B27" s="46">
        <v>23</v>
      </c>
      <c r="C27" s="84" t="s">
        <v>119</v>
      </c>
      <c r="D27" s="161">
        <v>30667</v>
      </c>
      <c r="E27" s="161">
        <v>27087030270</v>
      </c>
      <c r="F27" s="160">
        <v>5966356130</v>
      </c>
      <c r="G27" s="161">
        <v>25560</v>
      </c>
      <c r="H27" s="51">
        <f t="shared" si="3"/>
        <v>0.83346920142172365</v>
      </c>
      <c r="I27" s="53">
        <f t="shared" si="4"/>
        <v>233425.51369327074</v>
      </c>
      <c r="K27" s="35" t="str">
        <f t="shared" si="0"/>
        <v>枚方市</v>
      </c>
      <c r="L27" s="74">
        <f t="shared" si="5"/>
        <v>0.82583170254403127</v>
      </c>
      <c r="M27" s="35" t="str">
        <f t="shared" si="1"/>
        <v>北区</v>
      </c>
      <c r="N27" s="89">
        <f t="shared" si="6"/>
        <v>230077.75574548909</v>
      </c>
      <c r="O27" s="49"/>
      <c r="P27" s="75">
        <f t="shared" si="2"/>
        <v>0.83763988166039471</v>
      </c>
      <c r="Q27" s="90">
        <f t="shared" si="7"/>
        <v>219666.7517943205</v>
      </c>
      <c r="R27" s="90">
        <v>0</v>
      </c>
    </row>
    <row r="28" spans="2:18">
      <c r="B28" s="46">
        <v>24</v>
      </c>
      <c r="C28" s="84" t="s">
        <v>120</v>
      </c>
      <c r="D28" s="162">
        <v>13125</v>
      </c>
      <c r="E28" s="162">
        <v>11678700630</v>
      </c>
      <c r="F28" s="160">
        <v>2422718768</v>
      </c>
      <c r="G28" s="162">
        <v>10530</v>
      </c>
      <c r="H28" s="52">
        <f t="shared" si="3"/>
        <v>0.80228571428571427</v>
      </c>
      <c r="I28" s="88">
        <f t="shared" si="4"/>
        <v>230077.75574548909</v>
      </c>
      <c r="K28" s="35" t="str">
        <f t="shared" si="0"/>
        <v>西淀川区</v>
      </c>
      <c r="L28" s="74">
        <f t="shared" si="5"/>
        <v>0.82445334154604255</v>
      </c>
      <c r="M28" s="35" t="str">
        <f t="shared" si="1"/>
        <v>泉南市</v>
      </c>
      <c r="N28" s="89">
        <f t="shared" si="6"/>
        <v>229996.47485677912</v>
      </c>
      <c r="O28" s="49"/>
      <c r="P28" s="75">
        <f t="shared" si="2"/>
        <v>0.83763988166039471</v>
      </c>
      <c r="Q28" s="90">
        <f t="shared" si="7"/>
        <v>219666.7517943205</v>
      </c>
      <c r="R28" s="90">
        <v>0</v>
      </c>
    </row>
    <row r="29" spans="2:18">
      <c r="B29" s="46">
        <v>25</v>
      </c>
      <c r="C29" s="84" t="s">
        <v>121</v>
      </c>
      <c r="D29" s="160">
        <v>9097</v>
      </c>
      <c r="E29" s="160">
        <v>7874734650</v>
      </c>
      <c r="F29" s="160">
        <v>1660767162</v>
      </c>
      <c r="G29" s="160">
        <v>7201</v>
      </c>
      <c r="H29" s="48">
        <f t="shared" si="3"/>
        <v>0.79157964164010108</v>
      </c>
      <c r="I29" s="87">
        <f t="shared" si="4"/>
        <v>230630.07387862797</v>
      </c>
      <c r="K29" s="35" t="str">
        <f t="shared" si="0"/>
        <v>河南町</v>
      </c>
      <c r="L29" s="74">
        <f t="shared" si="5"/>
        <v>0.82414882414882418</v>
      </c>
      <c r="M29" s="35" t="str">
        <f t="shared" si="1"/>
        <v>堺市堺区</v>
      </c>
      <c r="N29" s="89">
        <f t="shared" si="6"/>
        <v>229849.80139108072</v>
      </c>
      <c r="O29" s="49"/>
      <c r="P29" s="75">
        <f t="shared" si="2"/>
        <v>0.83763988166039471</v>
      </c>
      <c r="Q29" s="90">
        <f t="shared" si="7"/>
        <v>219666.7517943205</v>
      </c>
      <c r="R29" s="90">
        <v>0</v>
      </c>
    </row>
    <row r="30" spans="2:18">
      <c r="B30" s="46">
        <v>26</v>
      </c>
      <c r="C30" s="84" t="s">
        <v>35</v>
      </c>
      <c r="D30" s="160">
        <v>125950</v>
      </c>
      <c r="E30" s="160">
        <v>109712501370</v>
      </c>
      <c r="F30" s="160">
        <v>22963747195</v>
      </c>
      <c r="G30" s="160">
        <v>101394</v>
      </c>
      <c r="H30" s="48">
        <f t="shared" si="3"/>
        <v>0.80503374354902735</v>
      </c>
      <c r="I30" s="87">
        <f t="shared" si="4"/>
        <v>226480.33606525042</v>
      </c>
      <c r="K30" s="35" t="str">
        <f t="shared" si="0"/>
        <v>四條畷市</v>
      </c>
      <c r="L30" s="74">
        <f t="shared" si="5"/>
        <v>0.82391944990176813</v>
      </c>
      <c r="M30" s="35" t="str">
        <f t="shared" si="1"/>
        <v>堺市中区</v>
      </c>
      <c r="N30" s="89">
        <f t="shared" si="6"/>
        <v>228285.95433521768</v>
      </c>
      <c r="O30" s="49"/>
      <c r="P30" s="75">
        <f t="shared" si="2"/>
        <v>0.83763988166039471</v>
      </c>
      <c r="Q30" s="90">
        <f t="shared" si="7"/>
        <v>219666.7517943205</v>
      </c>
      <c r="R30" s="90">
        <v>0</v>
      </c>
    </row>
    <row r="31" spans="2:18">
      <c r="B31" s="46">
        <v>27</v>
      </c>
      <c r="C31" s="84" t="s">
        <v>36</v>
      </c>
      <c r="D31" s="160">
        <v>21854</v>
      </c>
      <c r="E31" s="160">
        <v>19006070660</v>
      </c>
      <c r="F31" s="160">
        <v>3932500252</v>
      </c>
      <c r="G31" s="160">
        <v>17109</v>
      </c>
      <c r="H31" s="48">
        <f t="shared" si="3"/>
        <v>0.78287727647112659</v>
      </c>
      <c r="I31" s="87">
        <f t="shared" si="4"/>
        <v>229849.80139108072</v>
      </c>
      <c r="K31" s="35" t="str">
        <f t="shared" si="0"/>
        <v>高槻市</v>
      </c>
      <c r="L31" s="74">
        <f t="shared" si="5"/>
        <v>0.82369851557599838</v>
      </c>
      <c r="M31" s="35" t="str">
        <f t="shared" si="1"/>
        <v>門真市</v>
      </c>
      <c r="N31" s="89">
        <f t="shared" si="6"/>
        <v>227216.23370116693</v>
      </c>
      <c r="O31" s="49"/>
      <c r="P31" s="75">
        <f t="shared" si="2"/>
        <v>0.83763988166039471</v>
      </c>
      <c r="Q31" s="90">
        <f t="shared" si="7"/>
        <v>219666.7517943205</v>
      </c>
      <c r="R31" s="90">
        <v>0</v>
      </c>
    </row>
    <row r="32" spans="2:18">
      <c r="B32" s="46">
        <v>28</v>
      </c>
      <c r="C32" s="84" t="s">
        <v>37</v>
      </c>
      <c r="D32" s="160">
        <v>17300</v>
      </c>
      <c r="E32" s="160">
        <v>14536003960</v>
      </c>
      <c r="F32" s="160">
        <v>3109482984</v>
      </c>
      <c r="G32" s="160">
        <v>13621</v>
      </c>
      <c r="H32" s="48">
        <f t="shared" si="3"/>
        <v>0.7873410404624277</v>
      </c>
      <c r="I32" s="87">
        <f t="shared" si="4"/>
        <v>228285.95433521768</v>
      </c>
      <c r="K32" s="35" t="str">
        <f t="shared" si="0"/>
        <v>大正区</v>
      </c>
      <c r="L32" s="74">
        <f t="shared" si="5"/>
        <v>0.82316846411305322</v>
      </c>
      <c r="M32" s="35" t="str">
        <f t="shared" si="1"/>
        <v>堺市</v>
      </c>
      <c r="N32" s="89">
        <f t="shared" si="6"/>
        <v>226480.33606525042</v>
      </c>
      <c r="O32" s="49"/>
      <c r="P32" s="75">
        <f t="shared" si="2"/>
        <v>0.83763988166039471</v>
      </c>
      <c r="Q32" s="90">
        <f t="shared" si="7"/>
        <v>219666.7517943205</v>
      </c>
      <c r="R32" s="90">
        <v>0</v>
      </c>
    </row>
    <row r="33" spans="2:18">
      <c r="B33" s="46">
        <v>29</v>
      </c>
      <c r="C33" s="84" t="s">
        <v>38</v>
      </c>
      <c r="D33" s="160">
        <v>14861</v>
      </c>
      <c r="E33" s="160">
        <v>12712937650</v>
      </c>
      <c r="F33" s="160">
        <v>2657693953</v>
      </c>
      <c r="G33" s="160">
        <v>11860</v>
      </c>
      <c r="H33" s="48">
        <f t="shared" si="3"/>
        <v>0.79806204158535765</v>
      </c>
      <c r="I33" s="87">
        <f t="shared" si="4"/>
        <v>224088.86618887016</v>
      </c>
      <c r="K33" s="35" t="str">
        <f t="shared" si="0"/>
        <v>門真市</v>
      </c>
      <c r="L33" s="74">
        <f t="shared" si="5"/>
        <v>0.82167795726941117</v>
      </c>
      <c r="M33" s="35" t="str">
        <f t="shared" si="1"/>
        <v>旭区</v>
      </c>
      <c r="N33" s="89">
        <f t="shared" si="6"/>
        <v>226247.01528331029</v>
      </c>
      <c r="O33" s="49"/>
      <c r="P33" s="75">
        <f t="shared" si="2"/>
        <v>0.83763988166039471</v>
      </c>
      <c r="Q33" s="90">
        <f t="shared" si="7"/>
        <v>219666.7517943205</v>
      </c>
      <c r="R33" s="90">
        <v>0</v>
      </c>
    </row>
    <row r="34" spans="2:18">
      <c r="B34" s="46">
        <v>30</v>
      </c>
      <c r="C34" s="84" t="s">
        <v>39</v>
      </c>
      <c r="D34" s="160">
        <v>20112</v>
      </c>
      <c r="E34" s="160">
        <v>17249592040</v>
      </c>
      <c r="F34" s="160">
        <v>3495490581</v>
      </c>
      <c r="G34" s="160">
        <v>16037</v>
      </c>
      <c r="H34" s="48">
        <f t="shared" si="3"/>
        <v>0.79738464598249803</v>
      </c>
      <c r="I34" s="87">
        <f t="shared" si="4"/>
        <v>217964.11928664963</v>
      </c>
      <c r="K34" s="35" t="str">
        <f t="shared" si="0"/>
        <v>藤井寺市</v>
      </c>
      <c r="L34" s="74">
        <f t="shared" si="5"/>
        <v>0.82140768180931956</v>
      </c>
      <c r="M34" s="35" t="str">
        <f t="shared" si="1"/>
        <v>城東区</v>
      </c>
      <c r="N34" s="89">
        <f t="shared" si="6"/>
        <v>225998.53181376809</v>
      </c>
      <c r="O34" s="49"/>
      <c r="P34" s="75">
        <f t="shared" si="2"/>
        <v>0.83763988166039471</v>
      </c>
      <c r="Q34" s="90">
        <f t="shared" si="7"/>
        <v>219666.7517943205</v>
      </c>
      <c r="R34" s="90">
        <v>0</v>
      </c>
    </row>
    <row r="35" spans="2:18">
      <c r="B35" s="46">
        <v>31</v>
      </c>
      <c r="C35" s="84" t="s">
        <v>40</v>
      </c>
      <c r="D35" s="161">
        <v>25718</v>
      </c>
      <c r="E35" s="161">
        <v>20936733230</v>
      </c>
      <c r="F35" s="160">
        <v>4526910612</v>
      </c>
      <c r="G35" s="161">
        <v>20067</v>
      </c>
      <c r="H35" s="51">
        <f t="shared" si="3"/>
        <v>0.78027062757601684</v>
      </c>
      <c r="I35" s="53">
        <f t="shared" si="4"/>
        <v>225589.80475407385</v>
      </c>
      <c r="K35" s="35" t="str">
        <f t="shared" si="0"/>
        <v>岸和田市</v>
      </c>
      <c r="L35" s="74">
        <f t="shared" si="5"/>
        <v>0.82113427047988363</v>
      </c>
      <c r="M35" s="35" t="str">
        <f t="shared" si="1"/>
        <v>堺市南区</v>
      </c>
      <c r="N35" s="89">
        <f t="shared" si="6"/>
        <v>225589.80475407385</v>
      </c>
      <c r="O35" s="49"/>
      <c r="P35" s="75">
        <f t="shared" si="2"/>
        <v>0.83763988166039471</v>
      </c>
      <c r="Q35" s="90">
        <f t="shared" si="7"/>
        <v>219666.7517943205</v>
      </c>
      <c r="R35" s="90">
        <v>0</v>
      </c>
    </row>
    <row r="36" spans="2:18">
      <c r="B36" s="46">
        <v>32</v>
      </c>
      <c r="C36" s="84" t="s">
        <v>41</v>
      </c>
      <c r="D36" s="162">
        <v>22357</v>
      </c>
      <c r="E36" s="162">
        <v>19754492070</v>
      </c>
      <c r="F36" s="160">
        <v>3992899527</v>
      </c>
      <c r="G36" s="162">
        <v>17701</v>
      </c>
      <c r="H36" s="52">
        <f t="shared" si="3"/>
        <v>0.7917430782305318</v>
      </c>
      <c r="I36" s="88">
        <f t="shared" si="4"/>
        <v>225574.79955934692</v>
      </c>
      <c r="K36" s="35" t="str">
        <f t="shared" si="0"/>
        <v>住之江区</v>
      </c>
      <c r="L36" s="74">
        <f t="shared" si="5"/>
        <v>0.82054048222665732</v>
      </c>
      <c r="M36" s="35" t="str">
        <f t="shared" si="1"/>
        <v>堺市北区</v>
      </c>
      <c r="N36" s="89">
        <f t="shared" si="6"/>
        <v>225574.79955934692</v>
      </c>
      <c r="O36" s="49"/>
      <c r="P36" s="75">
        <f t="shared" si="2"/>
        <v>0.83763988166039471</v>
      </c>
      <c r="Q36" s="90">
        <f t="shared" si="7"/>
        <v>219666.7517943205</v>
      </c>
      <c r="R36" s="90">
        <v>0</v>
      </c>
    </row>
    <row r="37" spans="2:18">
      <c r="B37" s="46">
        <v>33</v>
      </c>
      <c r="C37" s="84" t="s">
        <v>42</v>
      </c>
      <c r="D37" s="161">
        <v>6212</v>
      </c>
      <c r="E37" s="161">
        <v>5516671760</v>
      </c>
      <c r="F37" s="160">
        <v>1248769286</v>
      </c>
      <c r="G37" s="161">
        <v>5003</v>
      </c>
      <c r="H37" s="51">
        <f t="shared" si="3"/>
        <v>0.80537669027688341</v>
      </c>
      <c r="I37" s="53">
        <f t="shared" si="4"/>
        <v>249604.0947431541</v>
      </c>
      <c r="K37" s="35" t="str">
        <f t="shared" ref="K37:K68" si="8">INDEX($C$5:$C$78,MATCH(L37,H$5:H$78,0))</f>
        <v>河内長野市</v>
      </c>
      <c r="L37" s="74">
        <f t="shared" si="5"/>
        <v>0.82033313020515941</v>
      </c>
      <c r="M37" s="35" t="str">
        <f t="shared" ref="M37:M68" si="9">INDEX($C$5:$C$78,MATCH(N37,I$5:I$78,0))</f>
        <v>貝塚市</v>
      </c>
      <c r="N37" s="89">
        <f t="shared" si="6"/>
        <v>225333.15929804149</v>
      </c>
      <c r="O37" s="49"/>
      <c r="P37" s="75">
        <f t="shared" si="2"/>
        <v>0.83763988166039471</v>
      </c>
      <c r="Q37" s="90">
        <f t="shared" si="7"/>
        <v>219666.7517943205</v>
      </c>
      <c r="R37" s="90">
        <v>0</v>
      </c>
    </row>
    <row r="38" spans="2:18">
      <c r="B38" s="46">
        <v>34</v>
      </c>
      <c r="C38" s="84" t="s">
        <v>44</v>
      </c>
      <c r="D38" s="161">
        <v>28882</v>
      </c>
      <c r="E38" s="161">
        <v>26508760720</v>
      </c>
      <c r="F38" s="160">
        <v>5494107858</v>
      </c>
      <c r="G38" s="161">
        <v>23716</v>
      </c>
      <c r="H38" s="51">
        <f t="shared" si="3"/>
        <v>0.82113427047988363</v>
      </c>
      <c r="I38" s="53">
        <f t="shared" si="4"/>
        <v>231662.50033732501</v>
      </c>
      <c r="K38" s="35" t="str">
        <f t="shared" si="8"/>
        <v>池田市</v>
      </c>
      <c r="L38" s="74">
        <f t="shared" si="5"/>
        <v>0.82020931971093947</v>
      </c>
      <c r="M38" s="35" t="str">
        <f t="shared" si="9"/>
        <v>阪南市</v>
      </c>
      <c r="N38" s="89">
        <f t="shared" si="6"/>
        <v>224858.74846468781</v>
      </c>
      <c r="O38" s="49"/>
      <c r="P38" s="75">
        <f t="shared" si="2"/>
        <v>0.83763988166039471</v>
      </c>
      <c r="Q38" s="90">
        <f t="shared" si="7"/>
        <v>219666.7517943205</v>
      </c>
      <c r="R38" s="90">
        <v>0</v>
      </c>
    </row>
    <row r="39" spans="2:18">
      <c r="B39" s="46">
        <v>35</v>
      </c>
      <c r="C39" s="84" t="s">
        <v>1</v>
      </c>
      <c r="D39" s="161">
        <v>57844</v>
      </c>
      <c r="E39" s="161">
        <v>47232242430</v>
      </c>
      <c r="F39" s="160">
        <v>9828655071</v>
      </c>
      <c r="G39" s="161">
        <v>46217</v>
      </c>
      <c r="H39" s="51">
        <f t="shared" si="3"/>
        <v>0.79899384551552455</v>
      </c>
      <c r="I39" s="53">
        <f t="shared" si="4"/>
        <v>212663.19906095159</v>
      </c>
      <c r="K39" s="35" t="str">
        <f t="shared" si="8"/>
        <v>此花区</v>
      </c>
      <c r="L39" s="74">
        <f t="shared" si="5"/>
        <v>0.81983908748345047</v>
      </c>
      <c r="M39" s="35" t="str">
        <f t="shared" si="9"/>
        <v>守口市</v>
      </c>
      <c r="N39" s="89">
        <f t="shared" si="6"/>
        <v>224817.29532691019</v>
      </c>
      <c r="O39" s="49"/>
      <c r="P39" s="75">
        <f t="shared" si="2"/>
        <v>0.83763988166039471</v>
      </c>
      <c r="Q39" s="90">
        <f t="shared" si="7"/>
        <v>219666.7517943205</v>
      </c>
      <c r="R39" s="90">
        <v>0</v>
      </c>
    </row>
    <row r="40" spans="2:18">
      <c r="B40" s="46">
        <v>36</v>
      </c>
      <c r="C40" s="84" t="s">
        <v>2</v>
      </c>
      <c r="D40" s="161">
        <v>16052</v>
      </c>
      <c r="E40" s="161">
        <v>13323554420</v>
      </c>
      <c r="F40" s="160">
        <v>2740275257</v>
      </c>
      <c r="G40" s="161">
        <v>13166</v>
      </c>
      <c r="H40" s="51">
        <f t="shared" si="3"/>
        <v>0.82020931971093947</v>
      </c>
      <c r="I40" s="53">
        <f t="shared" si="4"/>
        <v>208132.7097827738</v>
      </c>
      <c r="K40" s="35" t="str">
        <f t="shared" si="8"/>
        <v>羽曳野市</v>
      </c>
      <c r="L40" s="74">
        <f t="shared" si="5"/>
        <v>0.81811263318112637</v>
      </c>
      <c r="M40" s="35" t="str">
        <f t="shared" si="9"/>
        <v>高石市</v>
      </c>
      <c r="N40" s="89">
        <f t="shared" si="6"/>
        <v>224764.16166689291</v>
      </c>
      <c r="O40" s="49"/>
      <c r="P40" s="75">
        <f t="shared" si="2"/>
        <v>0.83763988166039471</v>
      </c>
      <c r="Q40" s="90">
        <f t="shared" si="7"/>
        <v>219666.7517943205</v>
      </c>
      <c r="R40" s="90">
        <v>0</v>
      </c>
    </row>
    <row r="41" spans="2:18">
      <c r="B41" s="46">
        <v>37</v>
      </c>
      <c r="C41" s="84" t="s">
        <v>3</v>
      </c>
      <c r="D41" s="161">
        <v>48477</v>
      </c>
      <c r="E41" s="161">
        <v>40767817250</v>
      </c>
      <c r="F41" s="160">
        <v>8195822457</v>
      </c>
      <c r="G41" s="161">
        <v>39579</v>
      </c>
      <c r="H41" s="51">
        <f t="shared" si="3"/>
        <v>0.81644903768797572</v>
      </c>
      <c r="I41" s="53">
        <f t="shared" si="4"/>
        <v>207075.02607443341</v>
      </c>
      <c r="K41" s="35" t="str">
        <f t="shared" si="8"/>
        <v>富田林市</v>
      </c>
      <c r="L41" s="74">
        <f t="shared" si="5"/>
        <v>0.81800755791664381</v>
      </c>
      <c r="M41" s="35" t="str">
        <f t="shared" si="9"/>
        <v>泉佐野市</v>
      </c>
      <c r="N41" s="89">
        <f t="shared" si="6"/>
        <v>224197.16053841103</v>
      </c>
      <c r="O41" s="49"/>
      <c r="P41" s="75">
        <f t="shared" si="2"/>
        <v>0.83763988166039471</v>
      </c>
      <c r="Q41" s="90">
        <f t="shared" si="7"/>
        <v>219666.7517943205</v>
      </c>
      <c r="R41" s="90">
        <v>0</v>
      </c>
    </row>
    <row r="42" spans="2:18">
      <c r="B42" s="46">
        <v>38</v>
      </c>
      <c r="C42" s="85" t="s">
        <v>45</v>
      </c>
      <c r="D42" s="161">
        <v>10298</v>
      </c>
      <c r="E42" s="161">
        <v>9380013580</v>
      </c>
      <c r="F42" s="160">
        <v>1843901727</v>
      </c>
      <c r="G42" s="161">
        <v>8632</v>
      </c>
      <c r="H42" s="51">
        <f t="shared" si="3"/>
        <v>0.83822101378908531</v>
      </c>
      <c r="I42" s="53">
        <f t="shared" si="4"/>
        <v>213612.34094068583</v>
      </c>
      <c r="K42" s="35" t="str">
        <f t="shared" si="8"/>
        <v>吹田市</v>
      </c>
      <c r="L42" s="74">
        <f t="shared" si="5"/>
        <v>0.81644903768797572</v>
      </c>
      <c r="M42" s="35" t="str">
        <f t="shared" si="9"/>
        <v>堺市東区</v>
      </c>
      <c r="N42" s="89">
        <f t="shared" si="6"/>
        <v>224088.86618887016</v>
      </c>
      <c r="O42" s="49"/>
      <c r="P42" s="75">
        <f t="shared" si="2"/>
        <v>0.83763988166039471</v>
      </c>
      <c r="Q42" s="90">
        <f t="shared" si="7"/>
        <v>219666.7517943205</v>
      </c>
      <c r="R42" s="90">
        <v>0</v>
      </c>
    </row>
    <row r="43" spans="2:18">
      <c r="B43" s="46">
        <v>39</v>
      </c>
      <c r="C43" s="85" t="s">
        <v>8</v>
      </c>
      <c r="D43" s="161">
        <v>57396</v>
      </c>
      <c r="E43" s="161">
        <v>48896487050</v>
      </c>
      <c r="F43" s="160">
        <v>9730989084</v>
      </c>
      <c r="G43" s="161">
        <v>47277</v>
      </c>
      <c r="H43" s="51">
        <f t="shared" si="3"/>
        <v>0.82369851557599838</v>
      </c>
      <c r="I43" s="53">
        <f t="shared" si="4"/>
        <v>205829.24221080018</v>
      </c>
      <c r="K43" s="35" t="str">
        <f t="shared" si="8"/>
        <v>大東市</v>
      </c>
      <c r="L43" s="74">
        <f t="shared" si="5"/>
        <v>0.81529199954990439</v>
      </c>
      <c r="M43" s="35" t="str">
        <f t="shared" si="9"/>
        <v>東淀川区</v>
      </c>
      <c r="N43" s="89">
        <f t="shared" si="6"/>
        <v>223689.63249972579</v>
      </c>
      <c r="O43" s="49"/>
      <c r="P43" s="75">
        <f t="shared" si="2"/>
        <v>0.83763988166039471</v>
      </c>
      <c r="Q43" s="90">
        <f t="shared" si="7"/>
        <v>219666.7517943205</v>
      </c>
      <c r="R43" s="90">
        <v>0</v>
      </c>
    </row>
    <row r="44" spans="2:18">
      <c r="B44" s="46">
        <v>40</v>
      </c>
      <c r="C44" s="85" t="s">
        <v>46</v>
      </c>
      <c r="D44" s="161">
        <v>12654</v>
      </c>
      <c r="E44" s="161">
        <v>11365315130</v>
      </c>
      <c r="F44" s="160">
        <v>2324086205</v>
      </c>
      <c r="G44" s="161">
        <v>10314</v>
      </c>
      <c r="H44" s="51">
        <f t="shared" si="3"/>
        <v>0.81507823613086772</v>
      </c>
      <c r="I44" s="53">
        <f t="shared" si="4"/>
        <v>225333.15929804149</v>
      </c>
      <c r="K44" s="35" t="str">
        <f t="shared" si="8"/>
        <v>貝塚市</v>
      </c>
      <c r="L44" s="74">
        <f t="shared" si="5"/>
        <v>0.81507823613086772</v>
      </c>
      <c r="M44" s="35" t="str">
        <f t="shared" si="9"/>
        <v>阿倍野区</v>
      </c>
      <c r="N44" s="89">
        <f t="shared" si="6"/>
        <v>223019.62226903869</v>
      </c>
      <c r="O44" s="49"/>
      <c r="P44" s="75">
        <f t="shared" si="2"/>
        <v>0.83763988166039471</v>
      </c>
      <c r="Q44" s="90">
        <f t="shared" si="7"/>
        <v>219666.7517943205</v>
      </c>
      <c r="R44" s="90">
        <v>0</v>
      </c>
    </row>
    <row r="45" spans="2:18">
      <c r="B45" s="46">
        <v>41</v>
      </c>
      <c r="C45" s="85" t="s">
        <v>13</v>
      </c>
      <c r="D45" s="161">
        <v>23319</v>
      </c>
      <c r="E45" s="161">
        <v>19758470780</v>
      </c>
      <c r="F45" s="160">
        <v>4363478885</v>
      </c>
      <c r="G45" s="161">
        <v>19409</v>
      </c>
      <c r="H45" s="51">
        <f t="shared" si="3"/>
        <v>0.83232557142244523</v>
      </c>
      <c r="I45" s="53">
        <f t="shared" si="4"/>
        <v>224817.29532691019</v>
      </c>
      <c r="K45" s="35" t="str">
        <f t="shared" si="8"/>
        <v>和泉市</v>
      </c>
      <c r="L45" s="74">
        <f t="shared" si="5"/>
        <v>0.81423463306657584</v>
      </c>
      <c r="M45" s="35" t="str">
        <f t="shared" si="9"/>
        <v>大東市</v>
      </c>
      <c r="N45" s="89">
        <f t="shared" si="6"/>
        <v>221491.4335794631</v>
      </c>
      <c r="O45" s="49"/>
      <c r="P45" s="75">
        <f t="shared" si="2"/>
        <v>0.83763988166039471</v>
      </c>
      <c r="Q45" s="90">
        <f t="shared" si="7"/>
        <v>219666.7517943205</v>
      </c>
      <c r="R45" s="90">
        <v>0</v>
      </c>
    </row>
    <row r="46" spans="2:18">
      <c r="B46" s="46">
        <v>42</v>
      </c>
      <c r="C46" s="85" t="s">
        <v>14</v>
      </c>
      <c r="D46" s="161">
        <v>59276</v>
      </c>
      <c r="E46" s="161">
        <v>48202921530</v>
      </c>
      <c r="F46" s="160">
        <v>10020334158</v>
      </c>
      <c r="G46" s="161">
        <v>48952</v>
      </c>
      <c r="H46" s="51">
        <f t="shared" si="3"/>
        <v>0.82583170254403127</v>
      </c>
      <c r="I46" s="53">
        <f t="shared" si="4"/>
        <v>204697.13511194641</v>
      </c>
      <c r="K46" s="35" t="str">
        <f t="shared" si="8"/>
        <v>淀川区</v>
      </c>
      <c r="L46" s="74">
        <f t="shared" si="5"/>
        <v>0.8137358352066798</v>
      </c>
      <c r="M46" s="35" t="str">
        <f t="shared" si="9"/>
        <v>能勢町</v>
      </c>
      <c r="N46" s="89">
        <f t="shared" si="6"/>
        <v>220516.85867620751</v>
      </c>
      <c r="O46" s="49"/>
      <c r="P46" s="75">
        <f t="shared" si="2"/>
        <v>0.83763988166039471</v>
      </c>
      <c r="Q46" s="90">
        <f t="shared" si="7"/>
        <v>219666.7517943205</v>
      </c>
      <c r="R46" s="90">
        <v>0</v>
      </c>
    </row>
    <row r="47" spans="2:18">
      <c r="B47" s="46">
        <v>43</v>
      </c>
      <c r="C47" s="85" t="s">
        <v>9</v>
      </c>
      <c r="D47" s="161">
        <v>36315</v>
      </c>
      <c r="E47" s="161">
        <v>32246394030</v>
      </c>
      <c r="F47" s="160">
        <v>6195307538</v>
      </c>
      <c r="G47" s="163">
        <v>29483</v>
      </c>
      <c r="H47" s="51">
        <f t="shared" si="3"/>
        <v>0.81186837395015832</v>
      </c>
      <c r="I47" s="53">
        <f t="shared" si="4"/>
        <v>210131.51775599498</v>
      </c>
      <c r="K47" s="35" t="str">
        <f t="shared" si="8"/>
        <v>東住吉区</v>
      </c>
      <c r="L47" s="74">
        <f t="shared" si="5"/>
        <v>0.81233750886315292</v>
      </c>
      <c r="M47" s="35" t="str">
        <f t="shared" si="9"/>
        <v>西淀川区</v>
      </c>
      <c r="N47" s="89">
        <f t="shared" si="6"/>
        <v>219695.09665670525</v>
      </c>
      <c r="O47" s="49"/>
      <c r="P47" s="75">
        <f t="shared" si="2"/>
        <v>0.83763988166039471</v>
      </c>
      <c r="Q47" s="90">
        <f t="shared" si="7"/>
        <v>219666.7517943205</v>
      </c>
      <c r="R47" s="90">
        <v>0</v>
      </c>
    </row>
    <row r="48" spans="2:18">
      <c r="B48" s="46">
        <v>44</v>
      </c>
      <c r="C48" s="85" t="s">
        <v>21</v>
      </c>
      <c r="D48" s="161">
        <v>41260</v>
      </c>
      <c r="E48" s="161">
        <v>32518344910</v>
      </c>
      <c r="F48" s="160">
        <v>6927440739</v>
      </c>
      <c r="G48" s="163">
        <v>34135</v>
      </c>
      <c r="H48" s="51">
        <f t="shared" si="3"/>
        <v>0.82731459040232669</v>
      </c>
      <c r="I48" s="53">
        <f t="shared" si="4"/>
        <v>202942.45610077633</v>
      </c>
      <c r="K48" s="35" t="str">
        <f t="shared" si="8"/>
        <v>茨木市</v>
      </c>
      <c r="L48" s="74">
        <f t="shared" si="5"/>
        <v>0.81186837395015832</v>
      </c>
      <c r="M48" s="35" t="str">
        <f t="shared" si="9"/>
        <v>四條畷市</v>
      </c>
      <c r="N48" s="89">
        <f t="shared" si="6"/>
        <v>219286.05022354695</v>
      </c>
      <c r="O48" s="49"/>
      <c r="P48" s="75">
        <f t="shared" si="2"/>
        <v>0.83763988166039471</v>
      </c>
      <c r="Q48" s="90">
        <f t="shared" si="7"/>
        <v>219666.7517943205</v>
      </c>
      <c r="R48" s="90">
        <v>0</v>
      </c>
    </row>
    <row r="49" spans="2:18">
      <c r="B49" s="46">
        <v>45</v>
      </c>
      <c r="C49" s="85" t="s">
        <v>47</v>
      </c>
      <c r="D49" s="161">
        <v>14459</v>
      </c>
      <c r="E49" s="161">
        <v>13018235970</v>
      </c>
      <c r="F49" s="160">
        <v>2731618204</v>
      </c>
      <c r="G49" s="163">
        <v>12184</v>
      </c>
      <c r="H49" s="51">
        <f t="shared" si="3"/>
        <v>0.8426585517670655</v>
      </c>
      <c r="I49" s="53">
        <f t="shared" si="4"/>
        <v>224197.16053841103</v>
      </c>
      <c r="K49" s="35" t="str">
        <f t="shared" si="8"/>
        <v>寝屋川市</v>
      </c>
      <c r="L49" s="74">
        <f t="shared" si="5"/>
        <v>0.81143681445796245</v>
      </c>
      <c r="M49" s="35" t="str">
        <f t="shared" si="9"/>
        <v>大阪狭山市</v>
      </c>
      <c r="N49" s="89">
        <f t="shared" si="6"/>
        <v>218792.2566576087</v>
      </c>
      <c r="O49" s="49"/>
      <c r="P49" s="75">
        <f t="shared" si="2"/>
        <v>0.83763988166039471</v>
      </c>
      <c r="Q49" s="90">
        <f t="shared" si="7"/>
        <v>219666.7517943205</v>
      </c>
      <c r="R49" s="90">
        <v>0</v>
      </c>
    </row>
    <row r="50" spans="2:18">
      <c r="B50" s="46">
        <v>46</v>
      </c>
      <c r="C50" s="85" t="s">
        <v>25</v>
      </c>
      <c r="D50" s="161">
        <v>18259</v>
      </c>
      <c r="E50" s="161">
        <v>15295085350</v>
      </c>
      <c r="F50" s="160">
        <v>3128839470</v>
      </c>
      <c r="G50" s="163">
        <v>14936</v>
      </c>
      <c r="H50" s="51">
        <f t="shared" si="3"/>
        <v>0.81800755791664381</v>
      </c>
      <c r="I50" s="53">
        <f t="shared" si="4"/>
        <v>209483.09252811997</v>
      </c>
      <c r="K50" s="35" t="str">
        <f t="shared" si="8"/>
        <v>港区</v>
      </c>
      <c r="L50" s="74">
        <f t="shared" si="5"/>
        <v>0.81051938431146597</v>
      </c>
      <c r="M50" s="35" t="str">
        <f t="shared" si="9"/>
        <v>堺市西区</v>
      </c>
      <c r="N50" s="89">
        <f t="shared" si="6"/>
        <v>217964.11928664963</v>
      </c>
      <c r="O50" s="49"/>
      <c r="P50" s="75">
        <f t="shared" si="2"/>
        <v>0.83763988166039471</v>
      </c>
      <c r="Q50" s="90">
        <f t="shared" si="7"/>
        <v>219666.7517943205</v>
      </c>
      <c r="R50" s="90">
        <v>0</v>
      </c>
    </row>
    <row r="51" spans="2:18">
      <c r="B51" s="46">
        <v>47</v>
      </c>
      <c r="C51" s="85" t="s">
        <v>15</v>
      </c>
      <c r="D51" s="161">
        <v>36741</v>
      </c>
      <c r="E51" s="161">
        <v>29951973420</v>
      </c>
      <c r="F51" s="160">
        <v>6366943514</v>
      </c>
      <c r="G51" s="163">
        <v>29813</v>
      </c>
      <c r="H51" s="51">
        <f t="shared" si="3"/>
        <v>0.81143681445796245</v>
      </c>
      <c r="I51" s="53">
        <f t="shared" si="4"/>
        <v>213562.65769966121</v>
      </c>
      <c r="K51" s="35" t="str">
        <f t="shared" si="8"/>
        <v>東淀川区</v>
      </c>
      <c r="L51" s="74">
        <f t="shared" si="5"/>
        <v>0.8086389640338818</v>
      </c>
      <c r="M51" s="35" t="str">
        <f t="shared" si="9"/>
        <v>和泉市</v>
      </c>
      <c r="N51" s="89">
        <f t="shared" si="6"/>
        <v>217339.55165202843</v>
      </c>
      <c r="O51" s="49"/>
      <c r="P51" s="75">
        <f t="shared" si="2"/>
        <v>0.83763988166039471</v>
      </c>
      <c r="Q51" s="90">
        <f t="shared" si="7"/>
        <v>219666.7517943205</v>
      </c>
      <c r="R51" s="90">
        <v>0</v>
      </c>
    </row>
    <row r="52" spans="2:18">
      <c r="B52" s="46">
        <v>48</v>
      </c>
      <c r="C52" s="85" t="s">
        <v>26</v>
      </c>
      <c r="D52" s="161">
        <v>19692</v>
      </c>
      <c r="E52" s="161">
        <v>17080670840</v>
      </c>
      <c r="F52" s="160">
        <v>3425542469</v>
      </c>
      <c r="G52" s="163">
        <v>16154</v>
      </c>
      <c r="H52" s="51">
        <f t="shared" si="3"/>
        <v>0.82033313020515941</v>
      </c>
      <c r="I52" s="53">
        <f t="shared" si="4"/>
        <v>212055.37136312987</v>
      </c>
      <c r="K52" s="35" t="str">
        <f t="shared" si="8"/>
        <v>住吉区</v>
      </c>
      <c r="L52" s="74">
        <f t="shared" si="5"/>
        <v>0.80823323216346765</v>
      </c>
      <c r="M52" s="35" t="str">
        <f t="shared" si="9"/>
        <v>忠岡町</v>
      </c>
      <c r="N52" s="89">
        <f t="shared" si="6"/>
        <v>216019.77489361702</v>
      </c>
      <c r="O52" s="49"/>
      <c r="P52" s="75">
        <f t="shared" si="2"/>
        <v>0.83763988166039471</v>
      </c>
      <c r="Q52" s="90">
        <f t="shared" si="7"/>
        <v>219666.7517943205</v>
      </c>
      <c r="R52" s="90">
        <v>0</v>
      </c>
    </row>
    <row r="53" spans="2:18">
      <c r="B53" s="46">
        <v>49</v>
      </c>
      <c r="C53" s="85" t="s">
        <v>27</v>
      </c>
      <c r="D53" s="161">
        <v>20040</v>
      </c>
      <c r="E53" s="161">
        <v>15782011260</v>
      </c>
      <c r="F53" s="160">
        <v>3250777918</v>
      </c>
      <c r="G53" s="163">
        <v>16629</v>
      </c>
      <c r="H53" s="51">
        <f t="shared" si="3"/>
        <v>0.82979041916167662</v>
      </c>
      <c r="I53" s="53">
        <f t="shared" si="4"/>
        <v>195488.47904263635</v>
      </c>
      <c r="K53" s="35" t="str">
        <f t="shared" si="8"/>
        <v>生野区</v>
      </c>
      <c r="L53" s="74">
        <f t="shared" si="5"/>
        <v>0.80744368266405486</v>
      </c>
      <c r="M53" s="35" t="str">
        <f t="shared" si="9"/>
        <v>柏原市</v>
      </c>
      <c r="N53" s="89">
        <f t="shared" si="6"/>
        <v>215036.24720700984</v>
      </c>
      <c r="O53" s="49"/>
      <c r="P53" s="75">
        <f t="shared" si="2"/>
        <v>0.83763988166039471</v>
      </c>
      <c r="Q53" s="90">
        <f t="shared" si="7"/>
        <v>219666.7517943205</v>
      </c>
      <c r="R53" s="90">
        <v>0</v>
      </c>
    </row>
    <row r="54" spans="2:18">
      <c r="B54" s="46">
        <v>50</v>
      </c>
      <c r="C54" s="85" t="s">
        <v>16</v>
      </c>
      <c r="D54" s="161">
        <v>17774</v>
      </c>
      <c r="E54" s="161">
        <v>14278567360</v>
      </c>
      <c r="F54" s="160">
        <v>3209632364</v>
      </c>
      <c r="G54" s="163">
        <v>14491</v>
      </c>
      <c r="H54" s="51">
        <f t="shared" si="3"/>
        <v>0.81529199954990439</v>
      </c>
      <c r="I54" s="53">
        <f t="shared" si="4"/>
        <v>221491.4335794631</v>
      </c>
      <c r="K54" s="35" t="str">
        <f t="shared" si="8"/>
        <v>能勢町</v>
      </c>
      <c r="L54" s="74">
        <f t="shared" si="5"/>
        <v>0.8054755043227666</v>
      </c>
      <c r="M54" s="35" t="str">
        <f t="shared" si="9"/>
        <v>泉大津市</v>
      </c>
      <c r="N54" s="89">
        <f t="shared" si="6"/>
        <v>213612.34094068583</v>
      </c>
      <c r="O54" s="49"/>
      <c r="P54" s="75">
        <f t="shared" si="2"/>
        <v>0.83763988166039471</v>
      </c>
      <c r="Q54" s="90">
        <f t="shared" si="7"/>
        <v>219666.7517943205</v>
      </c>
      <c r="R54" s="90">
        <v>0</v>
      </c>
    </row>
    <row r="55" spans="2:18">
      <c r="B55" s="46">
        <v>51</v>
      </c>
      <c r="C55" s="85" t="s">
        <v>48</v>
      </c>
      <c r="D55" s="161">
        <v>23492</v>
      </c>
      <c r="E55" s="161">
        <v>20726156540</v>
      </c>
      <c r="F55" s="160">
        <v>4157270944</v>
      </c>
      <c r="G55" s="163">
        <v>19128</v>
      </c>
      <c r="H55" s="51">
        <f t="shared" si="3"/>
        <v>0.81423463306657584</v>
      </c>
      <c r="I55" s="53">
        <f t="shared" si="4"/>
        <v>217339.55165202843</v>
      </c>
      <c r="K55" s="35" t="str">
        <f t="shared" si="8"/>
        <v>堺市美原区</v>
      </c>
      <c r="L55" s="74">
        <f t="shared" si="5"/>
        <v>0.80537669027688341</v>
      </c>
      <c r="M55" s="35" t="str">
        <f t="shared" si="9"/>
        <v>寝屋川市</v>
      </c>
      <c r="N55" s="89">
        <f t="shared" si="6"/>
        <v>213562.65769966121</v>
      </c>
      <c r="O55" s="49"/>
      <c r="P55" s="75">
        <f t="shared" si="2"/>
        <v>0.83763988166039471</v>
      </c>
      <c r="Q55" s="90">
        <f t="shared" si="7"/>
        <v>219666.7517943205</v>
      </c>
      <c r="R55" s="90">
        <v>0</v>
      </c>
    </row>
    <row r="56" spans="2:18">
      <c r="B56" s="46">
        <v>52</v>
      </c>
      <c r="C56" s="85" t="s">
        <v>4</v>
      </c>
      <c r="D56" s="161">
        <v>19280</v>
      </c>
      <c r="E56" s="161">
        <v>15591861970</v>
      </c>
      <c r="F56" s="160">
        <v>3273743892</v>
      </c>
      <c r="G56" s="163">
        <v>15489</v>
      </c>
      <c r="H56" s="51">
        <f t="shared" si="3"/>
        <v>0.80337136929460584</v>
      </c>
      <c r="I56" s="53">
        <f t="shared" si="4"/>
        <v>211359.28026341274</v>
      </c>
      <c r="K56" s="35" t="str">
        <f t="shared" si="8"/>
        <v>堺市</v>
      </c>
      <c r="L56" s="74">
        <f t="shared" si="5"/>
        <v>0.80503374354902735</v>
      </c>
      <c r="M56" s="35" t="str">
        <f t="shared" si="9"/>
        <v>豊中市</v>
      </c>
      <c r="N56" s="89">
        <f t="shared" si="6"/>
        <v>212663.19906095159</v>
      </c>
      <c r="O56" s="49"/>
      <c r="P56" s="75">
        <f t="shared" si="2"/>
        <v>0.83763988166039471</v>
      </c>
      <c r="Q56" s="90">
        <f t="shared" si="7"/>
        <v>219666.7517943205</v>
      </c>
      <c r="R56" s="90">
        <v>0</v>
      </c>
    </row>
    <row r="57" spans="2:18">
      <c r="B57" s="46">
        <v>53</v>
      </c>
      <c r="C57" s="85" t="s">
        <v>22</v>
      </c>
      <c r="D57" s="161">
        <v>10926</v>
      </c>
      <c r="E57" s="161">
        <v>9008801040</v>
      </c>
      <c r="F57" s="160">
        <v>1963280937</v>
      </c>
      <c r="G57" s="163">
        <v>9130</v>
      </c>
      <c r="H57" s="51">
        <f t="shared" si="3"/>
        <v>0.83562145341387517</v>
      </c>
      <c r="I57" s="53">
        <f t="shared" si="4"/>
        <v>215036.24720700984</v>
      </c>
      <c r="K57" s="35" t="str">
        <f t="shared" si="8"/>
        <v>箕面市</v>
      </c>
      <c r="L57" s="74">
        <f t="shared" si="5"/>
        <v>0.80337136929460584</v>
      </c>
      <c r="M57" s="35" t="str">
        <f t="shared" si="9"/>
        <v>河内長野市</v>
      </c>
      <c r="N57" s="89">
        <f t="shared" si="6"/>
        <v>212055.37136312987</v>
      </c>
      <c r="O57" s="49"/>
      <c r="P57" s="75">
        <f t="shared" si="2"/>
        <v>0.83763988166039471</v>
      </c>
      <c r="Q57" s="90">
        <f t="shared" si="7"/>
        <v>219666.7517943205</v>
      </c>
      <c r="R57" s="90">
        <v>0</v>
      </c>
    </row>
    <row r="58" spans="2:18">
      <c r="B58" s="46">
        <v>54</v>
      </c>
      <c r="C58" s="85" t="s">
        <v>28</v>
      </c>
      <c r="D58" s="161">
        <v>18396</v>
      </c>
      <c r="E58" s="161">
        <v>14633862730</v>
      </c>
      <c r="F58" s="160">
        <v>2933996694</v>
      </c>
      <c r="G58" s="163">
        <v>15050</v>
      </c>
      <c r="H58" s="51">
        <f t="shared" si="3"/>
        <v>0.81811263318112637</v>
      </c>
      <c r="I58" s="53">
        <f t="shared" si="4"/>
        <v>194949.94644518272</v>
      </c>
      <c r="K58" s="35" t="str">
        <f t="shared" si="8"/>
        <v>千早赤阪村</v>
      </c>
      <c r="L58" s="74">
        <f t="shared" si="5"/>
        <v>0.80264180264180263</v>
      </c>
      <c r="M58" s="35" t="str">
        <f t="shared" si="9"/>
        <v>箕面市</v>
      </c>
      <c r="N58" s="89">
        <f t="shared" si="6"/>
        <v>211359.28026341274</v>
      </c>
      <c r="O58" s="49"/>
      <c r="P58" s="75">
        <f t="shared" si="2"/>
        <v>0.83763988166039471</v>
      </c>
      <c r="Q58" s="90">
        <f t="shared" si="7"/>
        <v>219666.7517943205</v>
      </c>
      <c r="R58" s="90">
        <v>0</v>
      </c>
    </row>
    <row r="59" spans="2:18">
      <c r="B59" s="46">
        <v>55</v>
      </c>
      <c r="C59" s="85" t="s">
        <v>17</v>
      </c>
      <c r="D59" s="161">
        <v>19190</v>
      </c>
      <c r="E59" s="161">
        <v>15947343830</v>
      </c>
      <c r="F59" s="160">
        <v>3582745573</v>
      </c>
      <c r="G59" s="163">
        <v>15768</v>
      </c>
      <c r="H59" s="51">
        <f t="shared" si="3"/>
        <v>0.82167795726941117</v>
      </c>
      <c r="I59" s="53">
        <f t="shared" si="4"/>
        <v>227216.23370116693</v>
      </c>
      <c r="K59" s="35" t="str">
        <f t="shared" si="8"/>
        <v>北区</v>
      </c>
      <c r="L59" s="74">
        <f t="shared" si="5"/>
        <v>0.80228571428571427</v>
      </c>
      <c r="M59" s="35" t="str">
        <f t="shared" si="9"/>
        <v>摂津市</v>
      </c>
      <c r="N59" s="89">
        <f t="shared" si="6"/>
        <v>210584.0650348218</v>
      </c>
      <c r="O59" s="49"/>
      <c r="P59" s="75">
        <f t="shared" si="2"/>
        <v>0.83763988166039471</v>
      </c>
      <c r="Q59" s="90">
        <f t="shared" si="7"/>
        <v>219666.7517943205</v>
      </c>
      <c r="R59" s="90">
        <v>0</v>
      </c>
    </row>
    <row r="60" spans="2:18">
      <c r="B60" s="46">
        <v>56</v>
      </c>
      <c r="C60" s="85" t="s">
        <v>10</v>
      </c>
      <c r="D60" s="161">
        <v>11815</v>
      </c>
      <c r="E60" s="161">
        <v>9589538140</v>
      </c>
      <c r="F60" s="160">
        <v>2056142811</v>
      </c>
      <c r="G60" s="163">
        <v>9764</v>
      </c>
      <c r="H60" s="51">
        <f t="shared" si="3"/>
        <v>0.82640710960643249</v>
      </c>
      <c r="I60" s="53">
        <f t="shared" si="4"/>
        <v>210584.0650348218</v>
      </c>
      <c r="K60" s="35" t="str">
        <f t="shared" si="8"/>
        <v>城東区</v>
      </c>
      <c r="L60" s="74">
        <f t="shared" si="5"/>
        <v>0.8013022646300012</v>
      </c>
      <c r="M60" s="35" t="str">
        <f t="shared" si="9"/>
        <v>茨木市</v>
      </c>
      <c r="N60" s="89">
        <f t="shared" si="6"/>
        <v>210131.51775599498</v>
      </c>
      <c r="O60" s="49"/>
      <c r="P60" s="75">
        <f t="shared" si="2"/>
        <v>0.83763988166039471</v>
      </c>
      <c r="Q60" s="90">
        <f t="shared" si="7"/>
        <v>219666.7517943205</v>
      </c>
      <c r="R60" s="90">
        <v>0</v>
      </c>
    </row>
    <row r="61" spans="2:18">
      <c r="B61" s="46">
        <v>57</v>
      </c>
      <c r="C61" s="85" t="s">
        <v>49</v>
      </c>
      <c r="D61" s="161">
        <v>8838</v>
      </c>
      <c r="E61" s="161">
        <v>8192126210</v>
      </c>
      <c r="F61" s="160">
        <v>1655837579</v>
      </c>
      <c r="G61" s="163">
        <v>7367</v>
      </c>
      <c r="H61" s="51">
        <f t="shared" si="3"/>
        <v>0.83355962887531121</v>
      </c>
      <c r="I61" s="53">
        <f t="shared" si="4"/>
        <v>224764.16166689291</v>
      </c>
      <c r="K61" s="35" t="str">
        <f t="shared" si="8"/>
        <v>旭区</v>
      </c>
      <c r="L61" s="74">
        <f t="shared" si="5"/>
        <v>0.80048155137632593</v>
      </c>
      <c r="M61" s="35" t="str">
        <f t="shared" si="9"/>
        <v>富田林市</v>
      </c>
      <c r="N61" s="89">
        <f t="shared" si="6"/>
        <v>209483.09252811997</v>
      </c>
      <c r="O61" s="49"/>
      <c r="P61" s="75">
        <f t="shared" si="2"/>
        <v>0.83763988166039471</v>
      </c>
      <c r="Q61" s="90">
        <f t="shared" si="7"/>
        <v>219666.7517943205</v>
      </c>
      <c r="R61" s="90">
        <v>0</v>
      </c>
    </row>
    <row r="62" spans="2:18">
      <c r="B62" s="46">
        <v>58</v>
      </c>
      <c r="C62" s="85" t="s">
        <v>29</v>
      </c>
      <c r="D62" s="161">
        <v>10258</v>
      </c>
      <c r="E62" s="161">
        <v>8171736660</v>
      </c>
      <c r="F62" s="160">
        <v>1744503715</v>
      </c>
      <c r="G62" s="163">
        <v>8426</v>
      </c>
      <c r="H62" s="51">
        <f t="shared" si="3"/>
        <v>0.82140768180931956</v>
      </c>
      <c r="I62" s="53">
        <f t="shared" si="4"/>
        <v>207038.18122478045</v>
      </c>
      <c r="K62" s="35" t="str">
        <f t="shared" si="8"/>
        <v>豊中市</v>
      </c>
      <c r="L62" s="74">
        <f t="shared" si="5"/>
        <v>0.79899384551552455</v>
      </c>
      <c r="M62" s="35" t="str">
        <f t="shared" si="9"/>
        <v>池田市</v>
      </c>
      <c r="N62" s="89">
        <f t="shared" si="6"/>
        <v>208132.7097827738</v>
      </c>
      <c r="O62" s="49"/>
      <c r="P62" s="75">
        <f t="shared" si="2"/>
        <v>0.83763988166039471</v>
      </c>
      <c r="Q62" s="90">
        <f t="shared" si="7"/>
        <v>219666.7517943205</v>
      </c>
      <c r="R62" s="90">
        <v>0</v>
      </c>
    </row>
    <row r="63" spans="2:18">
      <c r="B63" s="46">
        <v>59</v>
      </c>
      <c r="C63" s="85" t="s">
        <v>23</v>
      </c>
      <c r="D63" s="161">
        <v>73515</v>
      </c>
      <c r="E63" s="161">
        <v>61668073940</v>
      </c>
      <c r="F63" s="160">
        <v>12671971894</v>
      </c>
      <c r="G63" s="163">
        <v>61234</v>
      </c>
      <c r="H63" s="51">
        <f t="shared" si="3"/>
        <v>0.83294565734884041</v>
      </c>
      <c r="I63" s="53">
        <f t="shared" si="4"/>
        <v>206943.39572786359</v>
      </c>
      <c r="K63" s="35" t="str">
        <f t="shared" si="8"/>
        <v>堺市東区</v>
      </c>
      <c r="L63" s="74">
        <f t="shared" si="5"/>
        <v>0.79806204158535765</v>
      </c>
      <c r="M63" s="35" t="str">
        <f t="shared" si="9"/>
        <v>岬町</v>
      </c>
      <c r="N63" s="89">
        <f t="shared" si="6"/>
        <v>208046.18251214435</v>
      </c>
      <c r="O63" s="49"/>
      <c r="P63" s="75">
        <f t="shared" si="2"/>
        <v>0.83763988166039471</v>
      </c>
      <c r="Q63" s="90">
        <f t="shared" si="7"/>
        <v>219666.7517943205</v>
      </c>
      <c r="R63" s="90">
        <v>0</v>
      </c>
    </row>
    <row r="64" spans="2:18">
      <c r="B64" s="46">
        <v>60</v>
      </c>
      <c r="C64" s="85" t="s">
        <v>50</v>
      </c>
      <c r="D64" s="161">
        <v>9476</v>
      </c>
      <c r="E64" s="161">
        <v>8183148560</v>
      </c>
      <c r="F64" s="161">
        <v>1806622310</v>
      </c>
      <c r="G64" s="163">
        <v>7855</v>
      </c>
      <c r="H64" s="51">
        <f t="shared" si="3"/>
        <v>0.82893626002532717</v>
      </c>
      <c r="I64" s="53">
        <f t="shared" si="4"/>
        <v>229996.47485677912</v>
      </c>
      <c r="K64" s="35" t="str">
        <f t="shared" si="8"/>
        <v>堺市西区</v>
      </c>
      <c r="L64" s="74">
        <f t="shared" si="5"/>
        <v>0.79738464598249803</v>
      </c>
      <c r="M64" s="35" t="str">
        <f t="shared" si="9"/>
        <v>吹田市</v>
      </c>
      <c r="N64" s="89">
        <f t="shared" si="6"/>
        <v>207075.02607443341</v>
      </c>
      <c r="O64" s="49"/>
      <c r="P64" s="75">
        <f t="shared" si="2"/>
        <v>0.83763988166039471</v>
      </c>
      <c r="Q64" s="90">
        <f t="shared" si="7"/>
        <v>219666.7517943205</v>
      </c>
      <c r="R64" s="90">
        <v>0</v>
      </c>
    </row>
    <row r="65" spans="2:18">
      <c r="B65" s="46">
        <v>61</v>
      </c>
      <c r="C65" s="85" t="s">
        <v>18</v>
      </c>
      <c r="D65" s="161">
        <v>8144</v>
      </c>
      <c r="E65" s="161">
        <v>6784637730</v>
      </c>
      <c r="F65" s="161">
        <v>1471409397</v>
      </c>
      <c r="G65" s="163">
        <v>6710</v>
      </c>
      <c r="H65" s="51">
        <f t="shared" si="3"/>
        <v>0.82391944990176813</v>
      </c>
      <c r="I65" s="53">
        <f t="shared" si="4"/>
        <v>219286.05022354695</v>
      </c>
      <c r="K65" s="35" t="str">
        <f t="shared" si="8"/>
        <v>豊能町</v>
      </c>
      <c r="L65" s="74">
        <f t="shared" si="5"/>
        <v>0.79623550010943311</v>
      </c>
      <c r="M65" s="35" t="str">
        <f t="shared" si="9"/>
        <v>藤井寺市</v>
      </c>
      <c r="N65" s="89">
        <f t="shared" si="6"/>
        <v>207038.18122478045</v>
      </c>
      <c r="O65" s="49"/>
      <c r="P65" s="75">
        <f t="shared" si="2"/>
        <v>0.83763988166039471</v>
      </c>
      <c r="Q65" s="90">
        <f t="shared" si="7"/>
        <v>219666.7517943205</v>
      </c>
      <c r="R65" s="90">
        <v>0</v>
      </c>
    </row>
    <row r="66" spans="2:18">
      <c r="B66" s="46">
        <v>62</v>
      </c>
      <c r="C66" s="85" t="s">
        <v>19</v>
      </c>
      <c r="D66" s="161">
        <v>12090</v>
      </c>
      <c r="E66" s="161">
        <v>9407077840</v>
      </c>
      <c r="F66" s="160">
        <v>1941700375</v>
      </c>
      <c r="G66" s="163">
        <v>10031</v>
      </c>
      <c r="H66" s="51">
        <f t="shared" si="3"/>
        <v>0.82969396195202649</v>
      </c>
      <c r="I66" s="53">
        <f t="shared" si="4"/>
        <v>193569.9705911674</v>
      </c>
      <c r="K66" s="35" t="str">
        <f t="shared" si="8"/>
        <v>堺市北区</v>
      </c>
      <c r="L66" s="74">
        <f t="shared" si="5"/>
        <v>0.7917430782305318</v>
      </c>
      <c r="M66" s="35" t="str">
        <f t="shared" si="9"/>
        <v>東大阪市</v>
      </c>
      <c r="N66" s="89">
        <f t="shared" si="6"/>
        <v>206943.39572786359</v>
      </c>
      <c r="O66" s="49"/>
      <c r="P66" s="75">
        <f t="shared" si="2"/>
        <v>0.83763988166039471</v>
      </c>
      <c r="Q66" s="90">
        <f t="shared" si="7"/>
        <v>219666.7517943205</v>
      </c>
      <c r="R66" s="90">
        <v>0</v>
      </c>
    </row>
    <row r="67" spans="2:18">
      <c r="B67" s="46">
        <v>63</v>
      </c>
      <c r="C67" s="85" t="s">
        <v>30</v>
      </c>
      <c r="D67" s="161">
        <v>8856</v>
      </c>
      <c r="E67" s="161">
        <v>7451791240</v>
      </c>
      <c r="F67" s="160">
        <v>1610311009</v>
      </c>
      <c r="G67" s="163">
        <v>7360</v>
      </c>
      <c r="H67" s="51">
        <f t="shared" si="3"/>
        <v>0.83107497741644087</v>
      </c>
      <c r="I67" s="53">
        <f t="shared" si="4"/>
        <v>218792.2566576087</v>
      </c>
      <c r="K67" s="35" t="str">
        <f t="shared" si="8"/>
        <v>中央区</v>
      </c>
      <c r="L67" s="74">
        <f t="shared" si="5"/>
        <v>0.79157964164010108</v>
      </c>
      <c r="M67" s="35" t="str">
        <f t="shared" si="9"/>
        <v>田尻町</v>
      </c>
      <c r="N67" s="89">
        <f t="shared" si="6"/>
        <v>206238.87112403102</v>
      </c>
      <c r="O67" s="49"/>
      <c r="P67" s="75">
        <f t="shared" si="2"/>
        <v>0.83763988166039471</v>
      </c>
      <c r="Q67" s="90">
        <f t="shared" si="7"/>
        <v>219666.7517943205</v>
      </c>
      <c r="R67" s="90">
        <v>0</v>
      </c>
    </row>
    <row r="68" spans="2:18">
      <c r="B68" s="46">
        <v>64</v>
      </c>
      <c r="C68" s="85" t="s">
        <v>51</v>
      </c>
      <c r="D68" s="161">
        <v>9348</v>
      </c>
      <c r="E68" s="161">
        <v>8565066040</v>
      </c>
      <c r="F68" s="160">
        <v>1757495978</v>
      </c>
      <c r="G68" s="163">
        <v>7816</v>
      </c>
      <c r="H68" s="51">
        <f t="shared" si="3"/>
        <v>0.83611467693624308</v>
      </c>
      <c r="I68" s="53">
        <f t="shared" si="4"/>
        <v>224858.74846468781</v>
      </c>
      <c r="K68" s="35" t="str">
        <f t="shared" si="8"/>
        <v>福島区</v>
      </c>
      <c r="L68" s="74">
        <f t="shared" si="5"/>
        <v>0.79005655042412815</v>
      </c>
      <c r="M68" s="35" t="str">
        <f t="shared" si="9"/>
        <v>高槻市</v>
      </c>
      <c r="N68" s="89">
        <f t="shared" si="6"/>
        <v>205829.24221080018</v>
      </c>
      <c r="O68" s="49"/>
      <c r="P68" s="75">
        <f t="shared" si="2"/>
        <v>0.83763988166039471</v>
      </c>
      <c r="Q68" s="90">
        <f t="shared" si="7"/>
        <v>219666.7517943205</v>
      </c>
      <c r="R68" s="90">
        <v>0</v>
      </c>
    </row>
    <row r="69" spans="2:18">
      <c r="B69" s="46">
        <v>65</v>
      </c>
      <c r="C69" s="85" t="s">
        <v>11</v>
      </c>
      <c r="D69" s="161">
        <v>4511</v>
      </c>
      <c r="E69" s="161">
        <v>3886681590</v>
      </c>
      <c r="F69" s="160">
        <v>753101899</v>
      </c>
      <c r="G69" s="163">
        <v>3740</v>
      </c>
      <c r="H69" s="51">
        <f t="shared" si="3"/>
        <v>0.82908446020837956</v>
      </c>
      <c r="I69" s="53">
        <f t="shared" si="4"/>
        <v>201364.14411764705</v>
      </c>
      <c r="K69" s="35" t="str">
        <f t="shared" ref="K69:K78" si="10">INDEX($C$5:$C$78,MATCH(L69,H$5:H$78,0))</f>
        <v>東成区</v>
      </c>
      <c r="L69" s="74">
        <f t="shared" si="5"/>
        <v>0.78949158306410472</v>
      </c>
      <c r="M69" s="35" t="str">
        <f t="shared" ref="M69:M78" si="11">INDEX($C$5:$C$78,MATCH(N69,I$5:I$78,0))</f>
        <v>枚方市</v>
      </c>
      <c r="N69" s="89">
        <f t="shared" si="6"/>
        <v>204697.13511194641</v>
      </c>
      <c r="O69" s="49"/>
      <c r="P69" s="75">
        <f t="shared" ref="P69:P78" si="12">$H$79</f>
        <v>0.83763988166039471</v>
      </c>
      <c r="Q69" s="90">
        <f t="shared" si="7"/>
        <v>219666.7517943205</v>
      </c>
      <c r="R69" s="90">
        <v>0</v>
      </c>
    </row>
    <row r="70" spans="2:18">
      <c r="B70" s="46">
        <v>66</v>
      </c>
      <c r="C70" s="85" t="s">
        <v>5</v>
      </c>
      <c r="D70" s="161">
        <v>4569</v>
      </c>
      <c r="E70" s="161">
        <v>3457622070</v>
      </c>
      <c r="F70" s="160">
        <v>657229932</v>
      </c>
      <c r="G70" s="163">
        <v>3638</v>
      </c>
      <c r="H70" s="51">
        <f t="shared" ref="H70:H79" si="13">IFERROR(G70/D70,"-")</f>
        <v>0.79623550010943311</v>
      </c>
      <c r="I70" s="53">
        <f t="shared" ref="I70:I79" si="14">IFERROR(F70/G70,"-")</f>
        <v>180656.93567894449</v>
      </c>
      <c r="K70" s="35" t="str">
        <f t="shared" si="10"/>
        <v>堺市中区</v>
      </c>
      <c r="L70" s="74">
        <f t="shared" ref="L70:L78" si="15">LARGE(H$5:H$78,ROW(A66))</f>
        <v>0.7873410404624277</v>
      </c>
      <c r="M70" s="35" t="str">
        <f t="shared" si="11"/>
        <v>八尾市</v>
      </c>
      <c r="N70" s="89">
        <f t="shared" ref="N70:N78" si="16">LARGE(I$5:I$78,ROW(A66))</f>
        <v>202942.45610077633</v>
      </c>
      <c r="O70" s="49"/>
      <c r="P70" s="75">
        <f t="shared" si="12"/>
        <v>0.83763988166039471</v>
      </c>
      <c r="Q70" s="90">
        <f t="shared" ref="Q70:Q78" si="17">$I$79</f>
        <v>219666.7517943205</v>
      </c>
      <c r="R70" s="90">
        <v>0</v>
      </c>
    </row>
    <row r="71" spans="2:18">
      <c r="B71" s="46">
        <v>67</v>
      </c>
      <c r="C71" s="85" t="s">
        <v>6</v>
      </c>
      <c r="D71" s="161">
        <v>2082</v>
      </c>
      <c r="E71" s="161">
        <v>1833426220</v>
      </c>
      <c r="F71" s="160">
        <v>369806772</v>
      </c>
      <c r="G71" s="163">
        <v>1677</v>
      </c>
      <c r="H71" s="51">
        <f t="shared" si="13"/>
        <v>0.8054755043227666</v>
      </c>
      <c r="I71" s="53">
        <f t="shared" si="14"/>
        <v>220516.85867620751</v>
      </c>
      <c r="K71" s="35" t="str">
        <f t="shared" si="10"/>
        <v>堺市堺区</v>
      </c>
      <c r="L71" s="74">
        <f t="shared" si="15"/>
        <v>0.78287727647112659</v>
      </c>
      <c r="M71" s="35" t="str">
        <f t="shared" si="11"/>
        <v>島本町</v>
      </c>
      <c r="N71" s="89">
        <f t="shared" si="16"/>
        <v>201364.14411764705</v>
      </c>
      <c r="O71" s="49"/>
      <c r="P71" s="75">
        <f t="shared" si="12"/>
        <v>0.83763988166039471</v>
      </c>
      <c r="Q71" s="90">
        <f t="shared" si="17"/>
        <v>219666.7517943205</v>
      </c>
      <c r="R71" s="90">
        <v>0</v>
      </c>
    </row>
    <row r="72" spans="2:18">
      <c r="B72" s="46">
        <v>68</v>
      </c>
      <c r="C72" s="85" t="s">
        <v>52</v>
      </c>
      <c r="D72" s="161">
        <v>2824</v>
      </c>
      <c r="E72" s="161">
        <v>2543982280</v>
      </c>
      <c r="F72" s="160">
        <v>507646471</v>
      </c>
      <c r="G72" s="163">
        <v>2350</v>
      </c>
      <c r="H72" s="51">
        <f t="shared" si="13"/>
        <v>0.8321529745042493</v>
      </c>
      <c r="I72" s="53">
        <f t="shared" si="14"/>
        <v>216019.77489361702</v>
      </c>
      <c r="K72" s="35" t="str">
        <f t="shared" si="10"/>
        <v>堺市南区</v>
      </c>
      <c r="L72" s="74">
        <f t="shared" si="15"/>
        <v>0.78027062757601684</v>
      </c>
      <c r="M72" s="35" t="str">
        <f t="shared" si="11"/>
        <v>熊取町</v>
      </c>
      <c r="N72" s="89">
        <f t="shared" si="16"/>
        <v>199377.45136337265</v>
      </c>
      <c r="O72" s="49"/>
      <c r="P72" s="75">
        <f t="shared" si="12"/>
        <v>0.83763988166039471</v>
      </c>
      <c r="Q72" s="90">
        <f t="shared" si="17"/>
        <v>219666.7517943205</v>
      </c>
      <c r="R72" s="90">
        <v>0</v>
      </c>
    </row>
    <row r="73" spans="2:18">
      <c r="B73" s="46">
        <v>69</v>
      </c>
      <c r="C73" s="85" t="s">
        <v>53</v>
      </c>
      <c r="D73" s="161">
        <v>6225</v>
      </c>
      <c r="E73" s="161">
        <v>5351207450</v>
      </c>
      <c r="F73" s="160">
        <v>1030980801</v>
      </c>
      <c r="G73" s="163">
        <v>5171</v>
      </c>
      <c r="H73" s="51">
        <f t="shared" si="13"/>
        <v>0.83068273092369482</v>
      </c>
      <c r="I73" s="53">
        <f t="shared" si="14"/>
        <v>199377.45136337265</v>
      </c>
      <c r="K73" s="35" t="str">
        <f t="shared" si="10"/>
        <v>阿倍野区</v>
      </c>
      <c r="L73" s="74">
        <f t="shared" si="15"/>
        <v>0.77762271706813912</v>
      </c>
      <c r="M73" s="35" t="str">
        <f t="shared" si="11"/>
        <v>松原市</v>
      </c>
      <c r="N73" s="89">
        <f t="shared" si="16"/>
        <v>195488.47904263635</v>
      </c>
      <c r="O73" s="49"/>
      <c r="P73" s="75">
        <f t="shared" si="12"/>
        <v>0.83763988166039471</v>
      </c>
      <c r="Q73" s="90">
        <f t="shared" si="17"/>
        <v>219666.7517943205</v>
      </c>
      <c r="R73" s="90">
        <v>0</v>
      </c>
    </row>
    <row r="74" spans="2:18">
      <c r="B74" s="46">
        <v>70</v>
      </c>
      <c r="C74" s="85" t="s">
        <v>54</v>
      </c>
      <c r="D74" s="161">
        <v>1186</v>
      </c>
      <c r="E74" s="161">
        <v>1081284540</v>
      </c>
      <c r="F74" s="160">
        <v>212838515</v>
      </c>
      <c r="G74" s="163">
        <v>1032</v>
      </c>
      <c r="H74" s="51">
        <f t="shared" si="13"/>
        <v>0.8701517706576728</v>
      </c>
      <c r="I74" s="53">
        <f t="shared" si="14"/>
        <v>206238.87112403102</v>
      </c>
      <c r="K74" s="35" t="str">
        <f t="shared" si="10"/>
        <v>西成区</v>
      </c>
      <c r="L74" s="74">
        <f t="shared" si="15"/>
        <v>0.77516322089227419</v>
      </c>
      <c r="M74" s="35" t="str">
        <f t="shared" si="11"/>
        <v>羽曳野市</v>
      </c>
      <c r="N74" s="89">
        <f t="shared" si="16"/>
        <v>194949.94644518272</v>
      </c>
      <c r="O74" s="49"/>
      <c r="P74" s="75">
        <f t="shared" si="12"/>
        <v>0.83763988166039471</v>
      </c>
      <c r="Q74" s="90">
        <f t="shared" si="17"/>
        <v>219666.7517943205</v>
      </c>
      <c r="R74" s="90">
        <v>0</v>
      </c>
    </row>
    <row r="75" spans="2:18">
      <c r="B75" s="46">
        <v>71</v>
      </c>
      <c r="C75" s="85" t="s">
        <v>55</v>
      </c>
      <c r="D75" s="161">
        <v>3467</v>
      </c>
      <c r="E75" s="161">
        <v>3430584610</v>
      </c>
      <c r="F75" s="160">
        <v>599589098</v>
      </c>
      <c r="G75" s="163">
        <v>2882</v>
      </c>
      <c r="H75" s="51">
        <f t="shared" si="13"/>
        <v>0.83126622440149989</v>
      </c>
      <c r="I75" s="53">
        <f t="shared" si="14"/>
        <v>208046.18251214435</v>
      </c>
      <c r="K75" s="35" t="str">
        <f t="shared" si="10"/>
        <v>西区</v>
      </c>
      <c r="L75" s="74">
        <f t="shared" si="15"/>
        <v>0.76963538553496713</v>
      </c>
      <c r="M75" s="35" t="str">
        <f t="shared" si="11"/>
        <v>交野市</v>
      </c>
      <c r="N75" s="89">
        <f t="shared" si="16"/>
        <v>193569.9705911674</v>
      </c>
      <c r="O75" s="49"/>
      <c r="P75" s="75">
        <f t="shared" si="12"/>
        <v>0.83763988166039471</v>
      </c>
      <c r="Q75" s="90">
        <f t="shared" si="17"/>
        <v>219666.7517943205</v>
      </c>
      <c r="R75" s="90">
        <v>0</v>
      </c>
    </row>
    <row r="76" spans="2:18">
      <c r="B76" s="46">
        <v>72</v>
      </c>
      <c r="C76" s="85" t="s">
        <v>31</v>
      </c>
      <c r="D76" s="161">
        <v>2051</v>
      </c>
      <c r="E76" s="161">
        <v>1535186100</v>
      </c>
      <c r="F76" s="160">
        <v>297378893</v>
      </c>
      <c r="G76" s="163">
        <v>1702</v>
      </c>
      <c r="H76" s="51">
        <f t="shared" si="13"/>
        <v>0.82983910287664553</v>
      </c>
      <c r="I76" s="53">
        <f t="shared" si="14"/>
        <v>174723.20387779083</v>
      </c>
      <c r="K76" s="35" t="str">
        <f t="shared" si="10"/>
        <v>都島区</v>
      </c>
      <c r="L76" s="74">
        <f t="shared" si="15"/>
        <v>0.76559602403382543</v>
      </c>
      <c r="M76" s="35" t="str">
        <f t="shared" si="11"/>
        <v>河南町</v>
      </c>
      <c r="N76" s="89">
        <f t="shared" si="16"/>
        <v>192840.31729131175</v>
      </c>
      <c r="O76" s="49"/>
      <c r="P76" s="75">
        <f t="shared" si="12"/>
        <v>0.83763988166039471</v>
      </c>
      <c r="Q76" s="90">
        <f t="shared" si="17"/>
        <v>219666.7517943205</v>
      </c>
      <c r="R76" s="90">
        <v>0</v>
      </c>
    </row>
    <row r="77" spans="2:18">
      <c r="B77" s="46">
        <v>73</v>
      </c>
      <c r="C77" s="85" t="s">
        <v>32</v>
      </c>
      <c r="D77" s="161">
        <v>2849</v>
      </c>
      <c r="E77" s="161">
        <v>2232674060</v>
      </c>
      <c r="F77" s="160">
        <v>452789065</v>
      </c>
      <c r="G77" s="163">
        <v>2348</v>
      </c>
      <c r="H77" s="51">
        <f t="shared" si="13"/>
        <v>0.82414882414882418</v>
      </c>
      <c r="I77" s="53">
        <f t="shared" si="14"/>
        <v>192840.31729131175</v>
      </c>
      <c r="K77" s="35" t="str">
        <f t="shared" si="10"/>
        <v>浪速区</v>
      </c>
      <c r="L77" s="74">
        <f t="shared" si="15"/>
        <v>0.75802690582959642</v>
      </c>
      <c r="M77" s="35" t="str">
        <f t="shared" si="11"/>
        <v>豊能町</v>
      </c>
      <c r="N77" s="89">
        <f t="shared" si="16"/>
        <v>180656.93567894449</v>
      </c>
      <c r="O77" s="49"/>
      <c r="P77" s="75">
        <f t="shared" si="12"/>
        <v>0.83763988166039471</v>
      </c>
      <c r="Q77" s="90">
        <f t="shared" si="17"/>
        <v>219666.7517943205</v>
      </c>
      <c r="R77" s="90">
        <v>0</v>
      </c>
    </row>
    <row r="78" spans="2:18" ht="14.25" thickBot="1">
      <c r="B78" s="46">
        <v>74</v>
      </c>
      <c r="C78" s="85" t="s">
        <v>33</v>
      </c>
      <c r="D78" s="161">
        <v>1287</v>
      </c>
      <c r="E78" s="161">
        <v>1177852890</v>
      </c>
      <c r="F78" s="160">
        <v>266187730</v>
      </c>
      <c r="G78" s="164">
        <v>1033</v>
      </c>
      <c r="H78" s="51">
        <f t="shared" si="13"/>
        <v>0.80264180264180263</v>
      </c>
      <c r="I78" s="53">
        <f t="shared" si="14"/>
        <v>257684.15295256535</v>
      </c>
      <c r="K78" s="35" t="str">
        <f t="shared" si="10"/>
        <v>天王寺区</v>
      </c>
      <c r="L78" s="74">
        <f t="shared" si="15"/>
        <v>0.74792339640055372</v>
      </c>
      <c r="M78" s="35" t="str">
        <f t="shared" si="11"/>
        <v>太子町</v>
      </c>
      <c r="N78" s="89">
        <f t="shared" si="16"/>
        <v>174723.20387779083</v>
      </c>
      <c r="O78" s="49"/>
      <c r="P78" s="75">
        <f t="shared" si="12"/>
        <v>0.83763988166039471</v>
      </c>
      <c r="Q78" s="90">
        <f t="shared" si="17"/>
        <v>219666.7517943205</v>
      </c>
      <c r="R78" s="90">
        <v>999</v>
      </c>
    </row>
    <row r="79" spans="2:18" ht="14.25" thickTop="1">
      <c r="B79" s="179" t="s">
        <v>0</v>
      </c>
      <c r="C79" s="180"/>
      <c r="D79" s="39">
        <f>生活習慣病の状況!C11</f>
        <v>1252666</v>
      </c>
      <c r="E79" s="39">
        <f>生活習慣病の状況!D11</f>
        <v>1102357684660</v>
      </c>
      <c r="F79" s="39">
        <f>生活習慣病の状況!E11</f>
        <v>230492588323</v>
      </c>
      <c r="G79" s="39">
        <f>生活習慣病の状況!F11</f>
        <v>1049283</v>
      </c>
      <c r="H79" s="54">
        <f t="shared" si="13"/>
        <v>0.83763988166039471</v>
      </c>
      <c r="I79" s="39">
        <f t="shared" si="14"/>
        <v>219666.7517943205</v>
      </c>
      <c r="O79" s="49"/>
    </row>
  </sheetData>
  <mergeCells count="11">
    <mergeCell ref="K4:L4"/>
    <mergeCell ref="M4:N4"/>
    <mergeCell ref="B79:C79"/>
    <mergeCell ref="B3:B4"/>
    <mergeCell ref="C3:C4"/>
    <mergeCell ref="I3:I4"/>
    <mergeCell ref="D3:D4"/>
    <mergeCell ref="E3:E4"/>
    <mergeCell ref="F3:F4"/>
    <mergeCell ref="G3:G4"/>
    <mergeCell ref="H3:H4"/>
  </mergeCells>
  <phoneticPr fontId="3"/>
  <pageMargins left="0.39370078740157483" right="0.19685039370078741" top="0.47244094488188981" bottom="0.39370078740157483" header="0.31496062992125984" footer="0.19685039370078741"/>
  <pageSetup paperSize="9" scale="75" fitToHeight="0" orientation="portrait" r:id="rId1"/>
  <headerFooter>
    <oddHeader>&amp;R&amp;"ＭＳ 明朝,標準"&amp;12 2-4.生活習慣病に係る医療費等の状況</oddHeader>
  </headerFooter>
  <ignoredErrors>
    <ignoredError sqref="L7:L78 N7:N78" emptyCellReferenc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M2"/>
  <sheetViews>
    <sheetView showGridLines="0" zoomScaleNormal="100" zoomScaleSheetLayoutView="100" workbookViewId="0"/>
  </sheetViews>
  <sheetFormatPr defaultColWidth="9" defaultRowHeight="13.5"/>
  <cols>
    <col min="1" max="1" width="4.625" style="4" customWidth="1"/>
    <col min="2" max="2" width="3.625" style="4" customWidth="1"/>
    <col min="3" max="3" width="9.625" style="4" customWidth="1"/>
    <col min="4" max="9" width="13.125" style="4" customWidth="1"/>
    <col min="10" max="12" width="20.625" style="4" customWidth="1"/>
    <col min="13" max="13" width="5.625" style="40" customWidth="1"/>
    <col min="14" max="16384" width="9" style="4"/>
  </cols>
  <sheetData>
    <row r="1" spans="1:12" ht="16.5" customHeight="1">
      <c r="A1" s="40" t="s">
        <v>139</v>
      </c>
      <c r="C1" s="40"/>
      <c r="D1" s="40"/>
      <c r="E1" s="40"/>
      <c r="F1" s="40"/>
      <c r="G1" s="40"/>
      <c r="H1" s="40"/>
      <c r="I1" s="40"/>
      <c r="J1" s="40"/>
      <c r="K1" s="40"/>
      <c r="L1" s="40"/>
    </row>
    <row r="2" spans="1:12" ht="16.5" customHeight="1">
      <c r="A2" s="40" t="s">
        <v>142</v>
      </c>
    </row>
  </sheetData>
  <phoneticPr fontId="3"/>
  <pageMargins left="0.39370078740157483" right="0.19685039370078741" top="0.47244094488188981" bottom="0.39370078740157483" header="0.31496062992125984" footer="0.19685039370078741"/>
  <pageSetup paperSize="9" scale="75" fitToHeight="0" orientation="portrait" r:id="rId1"/>
  <headerFooter>
    <oddHeader>&amp;R&amp;"ＭＳ 明朝,標準"&amp;12 2-4.生活習慣病に係る医療費等の状況</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P84"/>
  <sheetViews>
    <sheetView showGridLines="0" zoomScaleNormal="100" zoomScaleSheetLayoutView="100" workbookViewId="0"/>
  </sheetViews>
  <sheetFormatPr defaultColWidth="9" defaultRowHeight="13.5"/>
  <cols>
    <col min="1" max="1" width="4.625" style="33" customWidth="1"/>
    <col min="2" max="2" width="2.125" style="33" customWidth="1"/>
    <col min="3" max="3" width="8.375" style="33" customWidth="1"/>
    <col min="4" max="4" width="11.625" style="33" customWidth="1"/>
    <col min="5" max="5" width="5.5" style="33" bestFit="1" customWidth="1"/>
    <col min="6" max="6" width="11.625" style="33" customWidth="1"/>
    <col min="7" max="7" width="5.5" style="33" customWidth="1"/>
    <col min="8" max="16" width="8.875" style="33" customWidth="1"/>
    <col min="17" max="17" width="2" style="4" customWidth="1"/>
    <col min="18" max="16384" width="9" style="4"/>
  </cols>
  <sheetData>
    <row r="1" spans="1:16">
      <c r="A1" s="33" t="s">
        <v>206</v>
      </c>
    </row>
    <row r="2" spans="1:16">
      <c r="A2" s="33" t="s">
        <v>209</v>
      </c>
    </row>
    <row r="4" spans="1:16" ht="13.5" customHeight="1">
      <c r="B4" s="117"/>
      <c r="C4" s="118"/>
      <c r="D4" s="118"/>
      <c r="E4" s="118"/>
      <c r="F4" s="118"/>
      <c r="G4" s="119"/>
    </row>
    <row r="5" spans="1:16" ht="13.5" customHeight="1">
      <c r="B5" s="120"/>
      <c r="C5" s="121"/>
      <c r="D5" s="122">
        <v>0.84400000000000008</v>
      </c>
      <c r="E5" s="108" t="s">
        <v>217</v>
      </c>
      <c r="F5" s="123">
        <v>0.87</v>
      </c>
      <c r="G5" s="124" t="s">
        <v>218</v>
      </c>
    </row>
    <row r="6" spans="1:16">
      <c r="B6" s="120"/>
      <c r="D6" s="122"/>
      <c r="E6" s="108"/>
      <c r="F6" s="123"/>
      <c r="G6" s="124"/>
    </row>
    <row r="7" spans="1:16">
      <c r="B7" s="120"/>
      <c r="C7" s="125"/>
      <c r="D7" s="122">
        <v>0.81800000000000006</v>
      </c>
      <c r="E7" s="108" t="s">
        <v>217</v>
      </c>
      <c r="F7" s="123">
        <v>0.84400000000000008</v>
      </c>
      <c r="G7" s="124" t="s">
        <v>219</v>
      </c>
    </row>
    <row r="8" spans="1:16">
      <c r="B8" s="120"/>
      <c r="D8" s="122"/>
      <c r="E8" s="108"/>
      <c r="F8" s="123"/>
      <c r="G8" s="124"/>
    </row>
    <row r="9" spans="1:16">
      <c r="B9" s="120"/>
      <c r="C9" s="126"/>
      <c r="D9" s="122">
        <v>0.79200000000000004</v>
      </c>
      <c r="E9" s="108" t="s">
        <v>217</v>
      </c>
      <c r="F9" s="123">
        <v>0.81800000000000006</v>
      </c>
      <c r="G9" s="124" t="s">
        <v>219</v>
      </c>
    </row>
    <row r="10" spans="1:16">
      <c r="B10" s="120"/>
      <c r="D10" s="122"/>
      <c r="E10" s="108"/>
      <c r="F10" s="123"/>
      <c r="G10" s="124"/>
    </row>
    <row r="11" spans="1:16">
      <c r="B11" s="120"/>
      <c r="C11" s="127"/>
      <c r="D11" s="122">
        <v>0.76600000000000001</v>
      </c>
      <c r="E11" s="108" t="s">
        <v>217</v>
      </c>
      <c r="F11" s="123">
        <v>0.79200000000000004</v>
      </c>
      <c r="G11" s="124" t="s">
        <v>219</v>
      </c>
    </row>
    <row r="12" spans="1:16">
      <c r="B12" s="120"/>
      <c r="D12" s="122"/>
      <c r="E12" s="108"/>
      <c r="F12" s="123"/>
      <c r="G12" s="124"/>
    </row>
    <row r="13" spans="1:16">
      <c r="B13" s="120"/>
      <c r="C13" s="128"/>
      <c r="D13" s="122">
        <v>0.74</v>
      </c>
      <c r="E13" s="108" t="s">
        <v>217</v>
      </c>
      <c r="F13" s="123">
        <v>0.76600000000000001</v>
      </c>
      <c r="G13" s="124" t="s">
        <v>219</v>
      </c>
    </row>
    <row r="14" spans="1:16">
      <c r="B14" s="129"/>
      <c r="C14" s="130"/>
      <c r="D14" s="130"/>
      <c r="E14" s="130"/>
      <c r="F14" s="130"/>
      <c r="G14" s="131"/>
    </row>
    <row r="16" spans="1:16">
      <c r="B16" s="117"/>
      <c r="C16" s="118"/>
      <c r="D16" s="118"/>
      <c r="E16" s="118"/>
      <c r="F16" s="118"/>
      <c r="G16" s="118"/>
      <c r="H16" s="118"/>
      <c r="I16" s="118"/>
      <c r="J16" s="118"/>
      <c r="K16" s="118"/>
      <c r="L16" s="118"/>
      <c r="M16" s="118"/>
      <c r="N16" s="118"/>
      <c r="O16" s="118"/>
      <c r="P16" s="119"/>
    </row>
    <row r="17" spans="2:16">
      <c r="B17" s="120"/>
      <c r="P17" s="132"/>
    </row>
    <row r="18" spans="2:16">
      <c r="B18" s="120"/>
      <c r="P18" s="132"/>
    </row>
    <row r="19" spans="2:16">
      <c r="B19" s="120"/>
      <c r="P19" s="132"/>
    </row>
    <row r="20" spans="2:16">
      <c r="B20" s="120"/>
      <c r="P20" s="132"/>
    </row>
    <row r="21" spans="2:16">
      <c r="B21" s="120"/>
      <c r="P21" s="132"/>
    </row>
    <row r="22" spans="2:16">
      <c r="B22" s="120"/>
      <c r="P22" s="132"/>
    </row>
    <row r="23" spans="2:16">
      <c r="B23" s="120"/>
      <c r="P23" s="132"/>
    </row>
    <row r="24" spans="2:16">
      <c r="B24" s="120"/>
      <c r="P24" s="132"/>
    </row>
    <row r="25" spans="2:16">
      <c r="B25" s="120"/>
      <c r="P25" s="132"/>
    </row>
    <row r="26" spans="2:16">
      <c r="B26" s="120"/>
      <c r="P26" s="132"/>
    </row>
    <row r="27" spans="2:16">
      <c r="B27" s="120"/>
      <c r="P27" s="132"/>
    </row>
    <row r="28" spans="2:16">
      <c r="B28" s="120"/>
      <c r="P28" s="132"/>
    </row>
    <row r="29" spans="2:16">
      <c r="B29" s="120"/>
      <c r="P29" s="132"/>
    </row>
    <row r="30" spans="2:16">
      <c r="B30" s="120"/>
      <c r="P30" s="132"/>
    </row>
    <row r="31" spans="2:16">
      <c r="B31" s="120"/>
      <c r="P31" s="132"/>
    </row>
    <row r="32" spans="2:16">
      <c r="B32" s="120"/>
      <c r="P32" s="132"/>
    </row>
    <row r="33" spans="2:16">
      <c r="B33" s="120"/>
      <c r="P33" s="132"/>
    </row>
    <row r="34" spans="2:16">
      <c r="B34" s="120"/>
      <c r="P34" s="132"/>
    </row>
    <row r="35" spans="2:16">
      <c r="B35" s="120"/>
      <c r="P35" s="132"/>
    </row>
    <row r="36" spans="2:16">
      <c r="B36" s="120"/>
      <c r="P36" s="132"/>
    </row>
    <row r="37" spans="2:16">
      <c r="B37" s="120"/>
      <c r="P37" s="132"/>
    </row>
    <row r="38" spans="2:16">
      <c r="B38" s="120"/>
      <c r="P38" s="132"/>
    </row>
    <row r="39" spans="2:16">
      <c r="B39" s="120"/>
      <c r="P39" s="132"/>
    </row>
    <row r="40" spans="2:16">
      <c r="B40" s="120"/>
      <c r="P40" s="132"/>
    </row>
    <row r="41" spans="2:16">
      <c r="B41" s="120"/>
      <c r="P41" s="132"/>
    </row>
    <row r="42" spans="2:16">
      <c r="B42" s="120"/>
      <c r="P42" s="132"/>
    </row>
    <row r="43" spans="2:16">
      <c r="B43" s="120"/>
      <c r="P43" s="132"/>
    </row>
    <row r="44" spans="2:16">
      <c r="B44" s="120"/>
      <c r="P44" s="132"/>
    </row>
    <row r="45" spans="2:16">
      <c r="B45" s="120"/>
      <c r="P45" s="132"/>
    </row>
    <row r="46" spans="2:16">
      <c r="B46" s="120"/>
      <c r="P46" s="132"/>
    </row>
    <row r="47" spans="2:16">
      <c r="B47" s="120"/>
      <c r="P47" s="132"/>
    </row>
    <row r="48" spans="2:16">
      <c r="B48" s="120"/>
      <c r="P48" s="132"/>
    </row>
    <row r="49" spans="2:16">
      <c r="B49" s="120"/>
      <c r="P49" s="132"/>
    </row>
    <row r="50" spans="2:16">
      <c r="B50" s="120"/>
      <c r="P50" s="132"/>
    </row>
    <row r="51" spans="2:16">
      <c r="B51" s="120"/>
      <c r="P51" s="132"/>
    </row>
    <row r="52" spans="2:16">
      <c r="B52" s="120"/>
      <c r="P52" s="132"/>
    </row>
    <row r="53" spans="2:16">
      <c r="B53" s="120"/>
      <c r="P53" s="132"/>
    </row>
    <row r="54" spans="2:16">
      <c r="B54" s="120"/>
      <c r="P54" s="132"/>
    </row>
    <row r="55" spans="2:16">
      <c r="B55" s="120"/>
      <c r="P55" s="132"/>
    </row>
    <row r="56" spans="2:16">
      <c r="B56" s="120"/>
      <c r="P56" s="132"/>
    </row>
    <row r="57" spans="2:16">
      <c r="B57" s="120"/>
      <c r="P57" s="132"/>
    </row>
    <row r="58" spans="2:16">
      <c r="B58" s="120"/>
      <c r="P58" s="132"/>
    </row>
    <row r="59" spans="2:16">
      <c r="B59" s="120"/>
      <c r="P59" s="132"/>
    </row>
    <row r="60" spans="2:16">
      <c r="B60" s="120"/>
      <c r="P60" s="132"/>
    </row>
    <row r="61" spans="2:16">
      <c r="B61" s="120"/>
      <c r="P61" s="132"/>
    </row>
    <row r="62" spans="2:16">
      <c r="B62" s="120"/>
      <c r="P62" s="132"/>
    </row>
    <row r="63" spans="2:16">
      <c r="B63" s="120"/>
      <c r="P63" s="132"/>
    </row>
    <row r="64" spans="2:16">
      <c r="B64" s="120"/>
      <c r="P64" s="132"/>
    </row>
    <row r="65" spans="2:16">
      <c r="B65" s="120"/>
      <c r="P65" s="132"/>
    </row>
    <row r="66" spans="2:16">
      <c r="B66" s="120"/>
      <c r="P66" s="132"/>
    </row>
    <row r="67" spans="2:16">
      <c r="B67" s="120"/>
      <c r="P67" s="132"/>
    </row>
    <row r="68" spans="2:16">
      <c r="B68" s="120"/>
      <c r="P68" s="132"/>
    </row>
    <row r="69" spans="2:16">
      <c r="B69" s="120"/>
      <c r="P69" s="132"/>
    </row>
    <row r="70" spans="2:16">
      <c r="B70" s="120"/>
      <c r="P70" s="132"/>
    </row>
    <row r="71" spans="2:16">
      <c r="B71" s="120"/>
      <c r="P71" s="132"/>
    </row>
    <row r="72" spans="2:16">
      <c r="B72" s="120"/>
      <c r="P72" s="132"/>
    </row>
    <row r="73" spans="2:16">
      <c r="B73" s="120"/>
      <c r="P73" s="132"/>
    </row>
    <row r="74" spans="2:16">
      <c r="B74" s="120"/>
      <c r="P74" s="132"/>
    </row>
    <row r="75" spans="2:16">
      <c r="B75" s="120"/>
      <c r="P75" s="132"/>
    </row>
    <row r="76" spans="2:16">
      <c r="B76" s="120"/>
      <c r="P76" s="132"/>
    </row>
    <row r="77" spans="2:16">
      <c r="B77" s="120"/>
      <c r="P77" s="132"/>
    </row>
    <row r="78" spans="2:16">
      <c r="B78" s="120"/>
      <c r="P78" s="132"/>
    </row>
    <row r="79" spans="2:16">
      <c r="B79" s="120"/>
      <c r="P79" s="132"/>
    </row>
    <row r="80" spans="2:16">
      <c r="B80" s="120"/>
      <c r="P80" s="132"/>
    </row>
    <row r="81" spans="2:16">
      <c r="B81" s="120"/>
      <c r="P81" s="132"/>
    </row>
    <row r="82" spans="2:16">
      <c r="B82" s="120"/>
      <c r="P82" s="132"/>
    </row>
    <row r="83" spans="2:16">
      <c r="B83" s="120"/>
      <c r="P83" s="132"/>
    </row>
    <row r="84" spans="2:16">
      <c r="B84" s="129"/>
      <c r="C84" s="130"/>
      <c r="D84" s="130"/>
      <c r="E84" s="130"/>
      <c r="F84" s="130"/>
      <c r="G84" s="130"/>
      <c r="H84" s="130"/>
      <c r="I84" s="130"/>
      <c r="J84" s="130"/>
      <c r="K84" s="130"/>
      <c r="L84" s="130"/>
      <c r="M84" s="130"/>
      <c r="N84" s="130"/>
      <c r="O84" s="130"/>
      <c r="P84" s="133"/>
    </row>
  </sheetData>
  <phoneticPr fontId="3"/>
  <pageMargins left="0.39370078740157483" right="0.19685039370078741" top="0.47244094488188981" bottom="0.39370078740157483" header="0.31496062992125984" footer="0.19685039370078741"/>
  <pageSetup paperSize="9" scale="75" orientation="portrait" r:id="rId1"/>
  <headerFooter>
    <oddHeader>&amp;R&amp;"ＭＳ 明朝,標準"&amp;12 2-4.生活習慣病に係る医療費等の状況</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32</vt:i4>
      </vt:variant>
      <vt:variant>
        <vt:lpstr>名前付き一覧</vt:lpstr>
      </vt:variant>
      <vt:variant>
        <vt:i4>34</vt:i4>
      </vt:variant>
    </vt:vector>
  </HeadingPairs>
  <TitlesOfParts>
    <vt:vector size="66" baseType="lpstr">
      <vt:lpstr>生活習慣病の状況</vt:lpstr>
      <vt:lpstr>地区別_生活習慣病の状況</vt:lpstr>
      <vt:lpstr>地区別_生活習慣病患者割合グラフ</vt:lpstr>
      <vt:lpstr>地区別_生活習慣病患者割合MAP</vt:lpstr>
      <vt:lpstr>地区別_生活習慣病患者一人当たりグラフ</vt:lpstr>
      <vt:lpstr>地区別_生活習慣病患者一人当たりMAP</vt:lpstr>
      <vt:lpstr>市区町村別_生活習慣病の状況</vt:lpstr>
      <vt:lpstr>市区町村別_生活習慣病患者割合グラフ</vt:lpstr>
      <vt:lpstr>市区町村別_生活習慣病患者割合MAP</vt:lpstr>
      <vt:lpstr>市区町村別_生活習慣病患者一人当たりグラフ</vt:lpstr>
      <vt:lpstr>市区町村別_生活習慣病患者一人当たりMAP</vt:lpstr>
      <vt:lpstr>地区別_年齢調整生活習慣病医療費</vt:lpstr>
      <vt:lpstr>地区別_年齢調整生活習慣病医療費グラフ</vt:lpstr>
      <vt:lpstr>市区町村別_年齢調整生活習慣病医療費</vt:lpstr>
      <vt:lpstr>市区町村別_年齢調整生活習慣病医療費グラフ</vt:lpstr>
      <vt:lpstr>生活習慣病疾病別の医療費</vt:lpstr>
      <vt:lpstr>地区別_生活習慣病疾病別の医療費</vt:lpstr>
      <vt:lpstr>地区別_生活習慣病疾病別の医療費グラフ</vt:lpstr>
      <vt:lpstr>市区町村別_生活習慣病疾病別の医療費</vt:lpstr>
      <vt:lpstr>市区町村別_生活習慣病疾病別の医療費グラフ</vt:lpstr>
      <vt:lpstr>地区別_年齢調整糖尿病医療費</vt:lpstr>
      <vt:lpstr>地区別_年齢調整糖尿病医療費グラフ</vt:lpstr>
      <vt:lpstr>市区町村別_年齢調整糖尿病医療費</vt:lpstr>
      <vt:lpstr>市区町村別_年齢調整糖尿病医療費グラフ</vt:lpstr>
      <vt:lpstr>地区別_年齢調整脂質異常症医療費</vt:lpstr>
      <vt:lpstr>地区別_年齢調整脂質異常症医療費グラフ</vt:lpstr>
      <vt:lpstr>市区町村別_年齢調整脂質異常症医療費</vt:lpstr>
      <vt:lpstr>市区町村別_年齢調整脂質異常症医療費グラフ</vt:lpstr>
      <vt:lpstr>地区別_年齢調整高血圧性疾患医療費</vt:lpstr>
      <vt:lpstr>地区別_年齢調整高血圧性疾患医療費グラフ</vt:lpstr>
      <vt:lpstr>市区町村別_年齢調整高血圧性疾患医療費</vt:lpstr>
      <vt:lpstr>市区町村別_年齢調整高血圧性疾患医療費グラフ</vt:lpstr>
      <vt:lpstr>市区町村別_生活習慣病の状況!Print_Area</vt:lpstr>
      <vt:lpstr>市区町村別_生活習慣病患者一人当たりMAP!Print_Area</vt:lpstr>
      <vt:lpstr>市区町村別_生活習慣病患者一人当たりグラフ!Print_Area</vt:lpstr>
      <vt:lpstr>市区町村別_生活習慣病患者割合MAP!Print_Area</vt:lpstr>
      <vt:lpstr>市区町村別_生活習慣病患者割合グラフ!Print_Area</vt:lpstr>
      <vt:lpstr>市区町村別_生活習慣病疾病別の医療費!Print_Area</vt:lpstr>
      <vt:lpstr>市区町村別_生活習慣病疾病別の医療費グラフ!Print_Area</vt:lpstr>
      <vt:lpstr>市区町村別_年齢調整高血圧性疾患医療費!Print_Area</vt:lpstr>
      <vt:lpstr>市区町村別_年齢調整高血圧性疾患医療費グラフ!Print_Area</vt:lpstr>
      <vt:lpstr>市区町村別_年齢調整脂質異常症医療費!Print_Area</vt:lpstr>
      <vt:lpstr>市区町村別_年齢調整脂質異常症医療費グラフ!Print_Area</vt:lpstr>
      <vt:lpstr>市区町村別_年齢調整生活習慣病医療費!Print_Area</vt:lpstr>
      <vt:lpstr>市区町村別_年齢調整生活習慣病医療費グラフ!Print_Area</vt:lpstr>
      <vt:lpstr>市区町村別_年齢調整糖尿病医療費!Print_Area</vt:lpstr>
      <vt:lpstr>市区町村別_年齢調整糖尿病医療費グラフ!Print_Area</vt:lpstr>
      <vt:lpstr>生活習慣病の状況!Print_Area</vt:lpstr>
      <vt:lpstr>生活習慣病疾病別の医療費!Print_Area</vt:lpstr>
      <vt:lpstr>地区別_生活習慣病の状況!Print_Area</vt:lpstr>
      <vt:lpstr>地区別_生活習慣病患者一人当たりMAP!Print_Area</vt:lpstr>
      <vt:lpstr>地区別_生活習慣病患者一人当たりグラフ!Print_Area</vt:lpstr>
      <vt:lpstr>地区別_生活習慣病患者割合MAP!Print_Area</vt:lpstr>
      <vt:lpstr>地区別_生活習慣病患者割合グラフ!Print_Area</vt:lpstr>
      <vt:lpstr>地区別_生活習慣病疾病別の医療費!Print_Area</vt:lpstr>
      <vt:lpstr>地区別_生活習慣病疾病別の医療費グラフ!Print_Area</vt:lpstr>
      <vt:lpstr>地区別_年齢調整高血圧性疾患医療費!Print_Area</vt:lpstr>
      <vt:lpstr>地区別_年齢調整高血圧性疾患医療費グラフ!Print_Area</vt:lpstr>
      <vt:lpstr>地区別_年齢調整脂質異常症医療費!Print_Area</vt:lpstr>
      <vt:lpstr>地区別_年齢調整脂質異常症医療費グラフ!Print_Area</vt:lpstr>
      <vt:lpstr>地区別_年齢調整生活習慣病医療費!Print_Area</vt:lpstr>
      <vt:lpstr>地区別_年齢調整生活習慣病医療費グラフ!Print_Area</vt:lpstr>
      <vt:lpstr>地区別_年齢調整糖尿病医療費!Print_Area</vt:lpstr>
      <vt:lpstr>地区別_年齢調整糖尿病医療費グラフ!Print_Area</vt:lpstr>
      <vt:lpstr>市区町村別_生活習慣病疾病別の医療費!Print_Titles</vt:lpstr>
      <vt:lpstr>地区別_生活習慣病疾病別の医療費!Print_Titles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creator/>
  <dc:description/>
  <cp:lastModifiedBy> </cp:lastModifiedBy>
  <cp:revision/>
  <cp:lastPrinted>2020-10-20T06:16:03Z</cp:lastPrinted>
  <dcterms:created xsi:type="dcterms:W3CDTF">2019-12-18T02:50:02Z</dcterms:created>
  <dcterms:modified xsi:type="dcterms:W3CDTF">2020-10-26T00:04:28Z</dcterms:modified>
  <cp:category/>
  <cp:contentStatus/>
  <dc:language/>
  <cp:version/>
</cp:coreProperties>
</file>