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682FB5C8-42D7-462D-8C67-CDBE3A757B2B}" xr6:coauthVersionLast="36" xr6:coauthVersionMax="36" xr10:uidLastSave="{00000000-0000-0000-0000-000000000000}"/>
  <bookViews>
    <workbookView xWindow="0" yWindow="0" windowWidth="28800" windowHeight="12015" tabRatio="758" xr2:uid="{00000000-000D-0000-FFFF-FFFF00000000}"/>
  </bookViews>
  <sheets>
    <sheet name="歯科健診受診状況①" sheetId="37" r:id="rId1"/>
    <sheet name="歯科健診受診状況②" sheetId="44" r:id="rId2"/>
    <sheet name="歯科健診結果①" sheetId="38" r:id="rId3"/>
    <sheet name="歯科健診結果②" sheetId="39" r:id="rId4"/>
    <sheet name="歯科健診問診結果①" sheetId="40" r:id="rId5"/>
    <sheet name="歯科健診問診結果②" sheetId="41" r:id="rId6"/>
  </sheets>
  <definedNames>
    <definedName name="_xlnm.Print_Area" localSheetId="2">歯科健診結果①!$A$1:$I$116</definedName>
    <definedName name="_xlnm.Print_Area" localSheetId="3">歯科健診結果②!$A$1:$I$158</definedName>
    <definedName name="_xlnm.Print_Area" localSheetId="0">歯科健診受診状況①!$A$1:$H$54</definedName>
    <definedName name="_xlnm.Print_Area" localSheetId="1">歯科健診受診状況②!$A$1:$H$62</definedName>
    <definedName name="_xlnm.Print_Area" localSheetId="4">歯科健診問診結果①!$A$1:$J$164</definedName>
    <definedName name="_xlnm.Print_Area" localSheetId="5">歯科健診問診結果②!$A$1:$J$41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1" i="44" l="1"/>
  <c r="S71" i="44"/>
  <c r="L73" i="44" l="1"/>
  <c r="K73" i="44"/>
  <c r="C26" i="44" s="1"/>
  <c r="D25" i="44"/>
  <c r="C25" i="44"/>
  <c r="E25" i="44" s="1"/>
  <c r="P43" i="44"/>
  <c r="O43" i="44"/>
  <c r="T72" i="44"/>
  <c r="S72" i="44"/>
  <c r="S70" i="44" l="1"/>
  <c r="T70" i="44"/>
  <c r="D18" i="38" l="1"/>
  <c r="D17" i="38"/>
  <c r="D16" i="38"/>
  <c r="D15" i="38"/>
  <c r="D14" i="38"/>
  <c r="D13" i="38"/>
  <c r="D12" i="38"/>
  <c r="F66" i="38" l="1"/>
  <c r="F67" i="38"/>
  <c r="F68" i="38"/>
  <c r="F69" i="38"/>
  <c r="F70" i="38"/>
  <c r="F71" i="38"/>
  <c r="F72" i="38"/>
  <c r="F73" i="38"/>
  <c r="F74" i="38"/>
  <c r="F82" i="38" l="1"/>
  <c r="E82" i="38"/>
  <c r="D82" i="38"/>
  <c r="C82" i="38"/>
  <c r="F87" i="38"/>
  <c r="E87" i="38"/>
  <c r="D87" i="38"/>
  <c r="C87" i="38"/>
  <c r="F81" i="38"/>
  <c r="E81" i="38"/>
  <c r="D81" i="38"/>
  <c r="C81" i="38"/>
  <c r="D86" i="38"/>
  <c r="C86" i="38"/>
  <c r="F86" i="38"/>
  <c r="E86" i="38"/>
  <c r="D80" i="38"/>
  <c r="C80" i="38"/>
  <c r="F80" i="38"/>
  <c r="E80" i="38"/>
  <c r="F85" i="38"/>
  <c r="E85" i="38"/>
  <c r="D85" i="38"/>
  <c r="C85" i="38"/>
  <c r="F79" i="38"/>
  <c r="E79" i="38"/>
  <c r="D79" i="38"/>
  <c r="C79" i="38"/>
  <c r="F84" i="38"/>
  <c r="E84" i="38"/>
  <c r="D84" i="38"/>
  <c r="C84" i="38"/>
  <c r="D83" i="38"/>
  <c r="C83" i="38"/>
  <c r="F83" i="38"/>
  <c r="E83" i="38"/>
  <c r="T69" i="44"/>
  <c r="S69" i="44"/>
  <c r="T17" i="44"/>
  <c r="S17" i="44"/>
  <c r="T68" i="44"/>
  <c r="S68" i="44"/>
  <c r="T67" i="44"/>
  <c r="S67" i="44"/>
  <c r="T66" i="44"/>
  <c r="S66" i="44"/>
  <c r="T65" i="44"/>
  <c r="S65" i="44"/>
  <c r="T64" i="44"/>
  <c r="S64" i="44"/>
  <c r="T63" i="44"/>
  <c r="S63" i="44"/>
  <c r="T62" i="44"/>
  <c r="S62" i="44"/>
  <c r="T61" i="44"/>
  <c r="S61" i="44"/>
  <c r="T60" i="44"/>
  <c r="S60" i="44"/>
  <c r="T59" i="44"/>
  <c r="S59" i="44"/>
  <c r="T58" i="44"/>
  <c r="S58" i="44"/>
  <c r="T57" i="44"/>
  <c r="S57" i="44"/>
  <c r="T56" i="44"/>
  <c r="S56" i="44"/>
  <c r="T55" i="44"/>
  <c r="S55" i="44"/>
  <c r="T54" i="44"/>
  <c r="S54" i="44"/>
  <c r="T53" i="44"/>
  <c r="S53" i="44"/>
  <c r="T52" i="44"/>
  <c r="S52" i="44"/>
  <c r="T51" i="44"/>
  <c r="S51" i="44"/>
  <c r="T50" i="44"/>
  <c r="S50" i="44"/>
  <c r="T49" i="44"/>
  <c r="S49" i="44"/>
  <c r="T48" i="44"/>
  <c r="S48" i="44"/>
  <c r="T47" i="44"/>
  <c r="S47" i="44"/>
  <c r="T46" i="44"/>
  <c r="S46" i="44"/>
  <c r="T45" i="44"/>
  <c r="S45" i="44"/>
  <c r="T44" i="44"/>
  <c r="S44" i="44"/>
  <c r="T43" i="44"/>
  <c r="S43" i="44"/>
  <c r="T42" i="44"/>
  <c r="S42" i="44"/>
  <c r="T41" i="44"/>
  <c r="S41" i="44"/>
  <c r="T40" i="44"/>
  <c r="S40" i="44"/>
  <c r="T39" i="44"/>
  <c r="S39" i="44"/>
  <c r="T38" i="44"/>
  <c r="S38" i="44"/>
  <c r="T37" i="44"/>
  <c r="S37" i="44"/>
  <c r="T36" i="44"/>
  <c r="S36" i="44"/>
  <c r="T35" i="44"/>
  <c r="S35" i="44"/>
  <c r="T34" i="44"/>
  <c r="S34" i="44"/>
  <c r="T33" i="44"/>
  <c r="S33" i="44"/>
  <c r="T32" i="44"/>
  <c r="S32" i="44"/>
  <c r="T31" i="44"/>
  <c r="S31" i="44"/>
  <c r="T30" i="44"/>
  <c r="S30" i="44"/>
  <c r="T29" i="44"/>
  <c r="S29" i="44"/>
  <c r="T28" i="44"/>
  <c r="S28" i="44"/>
  <c r="T27" i="44"/>
  <c r="S27" i="44"/>
  <c r="T26" i="44"/>
  <c r="S26" i="44"/>
  <c r="T25" i="44"/>
  <c r="S25" i="44"/>
  <c r="T24" i="44"/>
  <c r="S24" i="44"/>
  <c r="T23" i="44"/>
  <c r="S23" i="44"/>
  <c r="T22" i="44"/>
  <c r="S22" i="44"/>
  <c r="T21" i="44"/>
  <c r="S21" i="44"/>
  <c r="T20" i="44"/>
  <c r="S20" i="44"/>
  <c r="T19" i="44"/>
  <c r="S19" i="44"/>
  <c r="T18" i="44"/>
  <c r="S18" i="44"/>
  <c r="S73" i="44" l="1"/>
  <c r="T73" i="44"/>
  <c r="D40" i="41"/>
  <c r="C27" i="37" l="1"/>
  <c r="C13" i="44"/>
  <c r="D153" i="40"/>
  <c r="D145" i="40"/>
  <c r="D163" i="40"/>
  <c r="C18" i="38"/>
  <c r="I31" i="38" s="1"/>
  <c r="D24" i="44"/>
  <c r="D23" i="44"/>
  <c r="D22" i="44"/>
  <c r="D21" i="44"/>
  <c r="D20" i="44"/>
  <c r="D19" i="44"/>
  <c r="D18" i="44"/>
  <c r="D17" i="44"/>
  <c r="C24" i="44"/>
  <c r="C23" i="44"/>
  <c r="C22" i="44"/>
  <c r="E22" i="44" s="1"/>
  <c r="C21" i="44"/>
  <c r="C20" i="44"/>
  <c r="C19" i="44"/>
  <c r="C18" i="44"/>
  <c r="C17" i="44"/>
  <c r="E17" i="44" s="1"/>
  <c r="E40" i="41"/>
  <c r="E18" i="44" l="1"/>
  <c r="E20" i="44"/>
  <c r="E21" i="44"/>
  <c r="E19" i="44"/>
  <c r="E37" i="41"/>
  <c r="E38" i="41"/>
  <c r="E39" i="41"/>
  <c r="E24" i="44"/>
  <c r="E23" i="44"/>
  <c r="D77" i="40"/>
  <c r="E75" i="38"/>
  <c r="J9" i="41" l="1"/>
  <c r="J18" i="41"/>
  <c r="J17" i="41"/>
  <c r="J16" i="41"/>
  <c r="J15" i="41"/>
  <c r="J14" i="41"/>
  <c r="J13" i="41"/>
  <c r="J12" i="41"/>
  <c r="J11" i="41"/>
  <c r="J10" i="41"/>
  <c r="D135" i="40"/>
  <c r="D127" i="40"/>
  <c r="D119" i="40"/>
  <c r="D111" i="40"/>
  <c r="D103" i="40"/>
  <c r="D95" i="40"/>
  <c r="D87" i="40"/>
  <c r="E163" i="40"/>
  <c r="E162" i="40"/>
  <c r="E161" i="40"/>
  <c r="E160" i="40"/>
  <c r="E159" i="40"/>
  <c r="E158" i="40"/>
  <c r="E153" i="40"/>
  <c r="E152" i="40"/>
  <c r="E151" i="40"/>
  <c r="E150" i="40"/>
  <c r="E145" i="40"/>
  <c r="E144" i="40"/>
  <c r="E143" i="40"/>
  <c r="E142" i="40"/>
  <c r="E73" i="40"/>
  <c r="I48" i="39"/>
  <c r="E72" i="40"/>
  <c r="D51" i="40"/>
  <c r="D43" i="40"/>
  <c r="D35" i="40"/>
  <c r="D27" i="40"/>
  <c r="D122" i="39"/>
  <c r="D114" i="39"/>
  <c r="D106" i="39"/>
  <c r="D98" i="39"/>
  <c r="D89" i="39"/>
  <c r="D81" i="39"/>
  <c r="D73" i="39"/>
  <c r="L10" i="40"/>
  <c r="E58" i="40" s="1"/>
  <c r="J23" i="41" l="1"/>
  <c r="D25" i="41"/>
  <c r="E111" i="40"/>
  <c r="G28" i="41"/>
  <c r="H29" i="41"/>
  <c r="E126" i="40"/>
  <c r="E132" i="40"/>
  <c r="E119" i="40"/>
  <c r="D26" i="41"/>
  <c r="H30" i="41"/>
  <c r="E27" i="41"/>
  <c r="I31" i="41"/>
  <c r="J24" i="41"/>
  <c r="F28" i="41"/>
  <c r="J32" i="41"/>
  <c r="J26" i="41"/>
  <c r="I30" i="41"/>
  <c r="J25" i="41"/>
  <c r="G29" i="41"/>
  <c r="I23" i="41"/>
  <c r="F27" i="41"/>
  <c r="J31" i="41"/>
  <c r="E134" i="40"/>
  <c r="E125" i="40"/>
  <c r="E127" i="40"/>
  <c r="E118" i="40"/>
  <c r="E108" i="40"/>
  <c r="E110" i="40"/>
  <c r="E103" i="40"/>
  <c r="E95" i="40"/>
  <c r="E85" i="40"/>
  <c r="E51" i="40"/>
  <c r="E41" i="40"/>
  <c r="E35" i="40"/>
  <c r="E25" i="40"/>
  <c r="E121" i="39"/>
  <c r="E113" i="39"/>
  <c r="E103" i="39"/>
  <c r="E98" i="39"/>
  <c r="E86" i="39"/>
  <c r="E80" i="39"/>
  <c r="E70" i="39"/>
  <c r="D24" i="41"/>
  <c r="E25" i="41"/>
  <c r="I26" i="41"/>
  <c r="G27" i="41"/>
  <c r="H28" i="41"/>
  <c r="I29" i="41"/>
  <c r="J30" i="41"/>
  <c r="D32" i="41"/>
  <c r="D23" i="41"/>
  <c r="E24" i="41"/>
  <c r="F25" i="41"/>
  <c r="H26" i="41"/>
  <c r="H27" i="41"/>
  <c r="I28" i="41"/>
  <c r="J29" i="41"/>
  <c r="D31" i="41"/>
  <c r="E32" i="41"/>
  <c r="E23" i="41"/>
  <c r="F24" i="41"/>
  <c r="G25" i="41"/>
  <c r="G26" i="41"/>
  <c r="I27" i="41"/>
  <c r="J28" i="41"/>
  <c r="D30" i="41"/>
  <c r="E31" i="41"/>
  <c r="F32" i="41"/>
  <c r="F23" i="41"/>
  <c r="G24" i="41"/>
  <c r="H25" i="41"/>
  <c r="F26" i="41"/>
  <c r="J27" i="41"/>
  <c r="D29" i="41"/>
  <c r="E30" i="41"/>
  <c r="F31" i="41"/>
  <c r="G32" i="41"/>
  <c r="G23" i="41"/>
  <c r="H24" i="41"/>
  <c r="I25" i="41"/>
  <c r="E26" i="41"/>
  <c r="D28" i="41"/>
  <c r="E29" i="41"/>
  <c r="F30" i="41"/>
  <c r="G31" i="41"/>
  <c r="H32" i="41"/>
  <c r="H23" i="41"/>
  <c r="I24" i="41"/>
  <c r="D27" i="41"/>
  <c r="E28" i="41"/>
  <c r="F29" i="41"/>
  <c r="G30" i="41"/>
  <c r="H31" i="41"/>
  <c r="I32" i="41"/>
  <c r="E124" i="40"/>
  <c r="E116" i="40"/>
  <c r="E117" i="40"/>
  <c r="E109" i="40"/>
  <c r="E86" i="40"/>
  <c r="E24" i="40"/>
  <c r="E27" i="40"/>
  <c r="E78" i="39"/>
  <c r="E79" i="39"/>
  <c r="E81" i="39"/>
  <c r="E32" i="40"/>
  <c r="E48" i="40"/>
  <c r="E75" i="40"/>
  <c r="E92" i="40"/>
  <c r="E74" i="40"/>
  <c r="E33" i="40"/>
  <c r="E49" i="40"/>
  <c r="E76" i="40"/>
  <c r="E93" i="40"/>
  <c r="E87" i="40"/>
  <c r="E34" i="40"/>
  <c r="E50" i="40"/>
  <c r="E77" i="40"/>
  <c r="E94" i="40"/>
  <c r="E42" i="40"/>
  <c r="E43" i="40"/>
  <c r="E23" i="40"/>
  <c r="E83" i="40"/>
  <c r="E26" i="40"/>
  <c r="E40" i="40"/>
  <c r="E71" i="40"/>
  <c r="E84" i="40"/>
  <c r="E135" i="40"/>
  <c r="E96" i="39"/>
  <c r="E104" i="39"/>
  <c r="E112" i="39"/>
  <c r="E95" i="39"/>
  <c r="E119" i="39"/>
  <c r="E122" i="39"/>
  <c r="E120" i="39"/>
  <c r="E69" i="39"/>
  <c r="E87" i="39"/>
  <c r="E133" i="40"/>
  <c r="E101" i="40"/>
  <c r="E102" i="40"/>
  <c r="E100" i="40"/>
  <c r="E12" i="40"/>
  <c r="E15" i="40"/>
  <c r="E59" i="40"/>
  <c r="E16" i="40"/>
  <c r="E17" i="40"/>
  <c r="E61" i="40"/>
  <c r="E60" i="40"/>
  <c r="E10" i="40"/>
  <c r="E18" i="40"/>
  <c r="E62" i="40"/>
  <c r="E11" i="40"/>
  <c r="E19" i="40"/>
  <c r="E63" i="40"/>
  <c r="E56" i="40"/>
  <c r="E64" i="40"/>
  <c r="E13" i="40"/>
  <c r="E57" i="40"/>
  <c r="E14" i="40"/>
  <c r="E105" i="39"/>
  <c r="E106" i="39"/>
  <c r="E111" i="39"/>
  <c r="E114" i="39"/>
  <c r="E97" i="39"/>
  <c r="E88" i="39"/>
  <c r="E89" i="39"/>
  <c r="E68" i="39"/>
  <c r="E73" i="39"/>
  <c r="E72" i="39"/>
  <c r="E71" i="39"/>
  <c r="K130" i="39"/>
  <c r="I51" i="39"/>
  <c r="I49" i="39"/>
  <c r="I47" i="39"/>
  <c r="I46" i="39"/>
  <c r="I45" i="39"/>
  <c r="D39" i="39"/>
  <c r="D31" i="39"/>
  <c r="D23" i="39"/>
  <c r="D12" i="39"/>
  <c r="E23" i="39" l="1"/>
  <c r="E11" i="39"/>
  <c r="E29" i="39"/>
  <c r="E28" i="39"/>
  <c r="E39" i="39"/>
  <c r="E38" i="39"/>
  <c r="E36" i="39"/>
  <c r="E157" i="39"/>
  <c r="E139" i="39"/>
  <c r="E131" i="39"/>
  <c r="E150" i="39"/>
  <c r="E12" i="39"/>
  <c r="I61" i="39"/>
  <c r="H61" i="39"/>
  <c r="G61" i="39"/>
  <c r="F61" i="39"/>
  <c r="E61" i="39"/>
  <c r="D61" i="39"/>
  <c r="E17" i="39"/>
  <c r="E31" i="39"/>
  <c r="E18" i="39"/>
  <c r="E30" i="39"/>
  <c r="F59" i="39"/>
  <c r="E59" i="39"/>
  <c r="D59" i="39"/>
  <c r="H59" i="39"/>
  <c r="I59" i="39"/>
  <c r="E7" i="39"/>
  <c r="E19" i="39"/>
  <c r="D55" i="39"/>
  <c r="F55" i="39"/>
  <c r="G55" i="39"/>
  <c r="H55" i="39"/>
  <c r="I55" i="39"/>
  <c r="E55" i="39"/>
  <c r="E8" i="39"/>
  <c r="E20" i="39"/>
  <c r="F56" i="39"/>
  <c r="G56" i="39"/>
  <c r="E56" i="39"/>
  <c r="D56" i="39"/>
  <c r="H56" i="39"/>
  <c r="I56" i="39"/>
  <c r="E9" i="39"/>
  <c r="E21" i="39"/>
  <c r="E37" i="39"/>
  <c r="I57" i="39"/>
  <c r="H57" i="39"/>
  <c r="F57" i="39"/>
  <c r="E57" i="39"/>
  <c r="D57" i="39"/>
  <c r="E10" i="39"/>
  <c r="E22" i="39"/>
  <c r="I58" i="39"/>
  <c r="F58" i="39"/>
  <c r="D58" i="39"/>
  <c r="H58" i="39"/>
  <c r="E58" i="39"/>
  <c r="E152" i="39"/>
  <c r="E141" i="39"/>
  <c r="E153" i="39"/>
  <c r="E140" i="39"/>
  <c r="E130" i="39"/>
  <c r="E142" i="39"/>
  <c r="E154" i="39"/>
  <c r="E143" i="39"/>
  <c r="E155" i="39"/>
  <c r="E132" i="39"/>
  <c r="E148" i="39"/>
  <c r="E156" i="39"/>
  <c r="E138" i="39"/>
  <c r="E151" i="39"/>
  <c r="E137" i="39"/>
  <c r="E149" i="39"/>
  <c r="C17" i="38" l="1"/>
  <c r="H31" i="38" s="1"/>
  <c r="C16" i="38"/>
  <c r="G31" i="38" s="1"/>
  <c r="C15" i="38"/>
  <c r="F31" i="38" s="1"/>
  <c r="C14" i="38"/>
  <c r="E31" i="38" s="1"/>
  <c r="C13" i="38"/>
  <c r="D31" i="38" s="1"/>
  <c r="C12" i="38"/>
  <c r="C31" i="38" s="1"/>
  <c r="D75" i="38" l="1"/>
  <c r="C75" i="38"/>
  <c r="F75" i="38" l="1"/>
  <c r="P42" i="44"/>
  <c r="O42" i="44"/>
  <c r="P41" i="44"/>
  <c r="O41" i="44"/>
  <c r="P40" i="44"/>
  <c r="O40" i="44"/>
  <c r="P39" i="44"/>
  <c r="O39" i="44"/>
  <c r="P38" i="44"/>
  <c r="O38" i="44"/>
  <c r="P37" i="44"/>
  <c r="O37" i="44"/>
  <c r="P36" i="44"/>
  <c r="O36" i="44"/>
  <c r="P35" i="44"/>
  <c r="O35" i="44"/>
  <c r="P34" i="44"/>
  <c r="O34" i="44"/>
  <c r="P33" i="44"/>
  <c r="O33" i="44"/>
  <c r="P32" i="44"/>
  <c r="O32" i="44"/>
  <c r="P31" i="44"/>
  <c r="O31" i="44"/>
  <c r="P30" i="44"/>
  <c r="O30" i="44"/>
  <c r="P29" i="44"/>
  <c r="O29" i="44"/>
  <c r="P28" i="44"/>
  <c r="O28" i="44"/>
  <c r="P27" i="44"/>
  <c r="O27" i="44"/>
  <c r="P26" i="44"/>
  <c r="O26" i="44"/>
  <c r="P25" i="44"/>
  <c r="O25" i="44"/>
  <c r="P24" i="44"/>
  <c r="O24" i="44"/>
  <c r="P23" i="44"/>
  <c r="O23" i="44"/>
  <c r="P22" i="44"/>
  <c r="O22" i="44"/>
  <c r="P21" i="44"/>
  <c r="O21" i="44"/>
  <c r="P20" i="44"/>
  <c r="O20" i="44"/>
  <c r="P19" i="44"/>
  <c r="O19" i="44"/>
  <c r="P18" i="44"/>
  <c r="O18" i="44"/>
  <c r="P17" i="44"/>
  <c r="O17" i="44"/>
  <c r="F88" i="38" l="1"/>
  <c r="E88" i="38"/>
  <c r="D88" i="38"/>
  <c r="C88" i="38"/>
  <c r="K13" i="44"/>
  <c r="K11" i="44"/>
  <c r="D26" i="44"/>
  <c r="K12" i="44"/>
  <c r="V72" i="44" l="1"/>
  <c r="V71" i="44"/>
  <c r="U72" i="44"/>
  <c r="U71" i="44"/>
  <c r="W72" i="44"/>
  <c r="W71" i="44"/>
  <c r="U70" i="44"/>
  <c r="W70" i="44"/>
  <c r="V70" i="44"/>
  <c r="F17" i="44"/>
  <c r="F25" i="44"/>
  <c r="F23" i="44"/>
  <c r="F18" i="44"/>
  <c r="F21" i="44"/>
  <c r="F22" i="44"/>
  <c r="G21" i="44"/>
  <c r="F19" i="44"/>
  <c r="F20" i="44"/>
  <c r="F26" i="44"/>
  <c r="G23" i="44"/>
  <c r="G19" i="44"/>
  <c r="G24" i="44"/>
  <c r="G17" i="44"/>
  <c r="W69" i="44"/>
  <c r="W17" i="44"/>
  <c r="W36" i="44"/>
  <c r="W48" i="44"/>
  <c r="W35" i="44"/>
  <c r="W26" i="44"/>
  <c r="W58" i="44"/>
  <c r="W38" i="44"/>
  <c r="W46" i="44"/>
  <c r="W29" i="44"/>
  <c r="W25" i="44"/>
  <c r="W50" i="44"/>
  <c r="W55" i="44"/>
  <c r="W49" i="44"/>
  <c r="W67" i="44"/>
  <c r="W20" i="44"/>
  <c r="W27" i="44"/>
  <c r="W56" i="44"/>
  <c r="W32" i="44"/>
  <c r="W30" i="44"/>
  <c r="W39" i="44"/>
  <c r="W66" i="44"/>
  <c r="W60" i="44"/>
  <c r="W45" i="44"/>
  <c r="W47" i="44"/>
  <c r="W65" i="44"/>
  <c r="W59" i="44"/>
  <c r="W24" i="44"/>
  <c r="W52" i="44"/>
  <c r="W22" i="44"/>
  <c r="W51" i="44"/>
  <c r="W42" i="44"/>
  <c r="W61" i="44"/>
  <c r="W31" i="44"/>
  <c r="W34" i="44"/>
  <c r="W62" i="44"/>
  <c r="W44" i="44"/>
  <c r="W54" i="44"/>
  <c r="W53" i="44"/>
  <c r="W63" i="44"/>
  <c r="W21" i="44"/>
  <c r="W41" i="44"/>
  <c r="W19" i="44"/>
  <c r="W64" i="44"/>
  <c r="W18" i="44"/>
  <c r="W28" i="44"/>
  <c r="W68" i="44"/>
  <c r="W43" i="44"/>
  <c r="W40" i="44"/>
  <c r="W37" i="44"/>
  <c r="W23" i="44"/>
  <c r="W33" i="44"/>
  <c r="W57" i="44"/>
  <c r="D13" i="44"/>
  <c r="G20" i="44"/>
  <c r="U47" i="44"/>
  <c r="U69" i="44"/>
  <c r="U17" i="44"/>
  <c r="U39" i="44"/>
  <c r="U55" i="44"/>
  <c r="U59" i="44"/>
  <c r="U57" i="44"/>
  <c r="U62" i="44"/>
  <c r="U63" i="44"/>
  <c r="U43" i="44"/>
  <c r="U61" i="44"/>
  <c r="U51" i="44"/>
  <c r="U49" i="44"/>
  <c r="U67" i="44"/>
  <c r="U65" i="44"/>
  <c r="U53" i="44"/>
  <c r="U25" i="44"/>
  <c r="U60" i="44"/>
  <c r="U37" i="44"/>
  <c r="U42" i="44"/>
  <c r="U68" i="44"/>
  <c r="U40" i="44"/>
  <c r="U28" i="44"/>
  <c r="U46" i="44"/>
  <c r="U45" i="44"/>
  <c r="U36" i="44"/>
  <c r="U29" i="44"/>
  <c r="U32" i="44"/>
  <c r="U33" i="44"/>
  <c r="U31" i="44"/>
  <c r="U34" i="44"/>
  <c r="D11" i="44"/>
  <c r="U66" i="44"/>
  <c r="U20" i="44"/>
  <c r="U21" i="44"/>
  <c r="U48" i="44"/>
  <c r="U23" i="44"/>
  <c r="U64" i="44"/>
  <c r="U50" i="44"/>
  <c r="U52" i="44"/>
  <c r="U18" i="44"/>
  <c r="U54" i="44"/>
  <c r="U41" i="44"/>
  <c r="U58" i="44"/>
  <c r="U35" i="44"/>
  <c r="U38" i="44"/>
  <c r="U56" i="44"/>
  <c r="U24" i="44"/>
  <c r="U27" i="44"/>
  <c r="U26" i="44"/>
  <c r="U30" i="44"/>
  <c r="U44" i="44"/>
  <c r="U22" i="44"/>
  <c r="U19" i="44"/>
  <c r="G26" i="44"/>
  <c r="G25" i="44"/>
  <c r="G18" i="44"/>
  <c r="G22" i="44"/>
  <c r="V17" i="44"/>
  <c r="V69" i="44"/>
  <c r="V49" i="44"/>
  <c r="V47" i="44"/>
  <c r="V65" i="44"/>
  <c r="V37" i="44"/>
  <c r="V26" i="44"/>
  <c r="V32" i="44"/>
  <c r="V57" i="44"/>
  <c r="V43" i="44"/>
  <c r="V46" i="44"/>
  <c r="V67" i="44"/>
  <c r="V44" i="44"/>
  <c r="V66" i="44"/>
  <c r="V68" i="44"/>
  <c r="V23" i="44"/>
  <c r="V53" i="44"/>
  <c r="V25" i="44"/>
  <c r="V45" i="44"/>
  <c r="V34" i="44"/>
  <c r="V19" i="44"/>
  <c r="V22" i="44"/>
  <c r="V55" i="44"/>
  <c r="V20" i="44"/>
  <c r="V58" i="44"/>
  <c r="V33" i="44"/>
  <c r="V56" i="44"/>
  <c r="V21" i="44"/>
  <c r="V42" i="44"/>
  <c r="V27" i="44"/>
  <c r="V61" i="44"/>
  <c r="V60" i="44"/>
  <c r="V54" i="44"/>
  <c r="V41" i="44"/>
  <c r="V59" i="44"/>
  <c r="V18" i="44"/>
  <c r="V51" i="44"/>
  <c r="V38" i="44"/>
  <c r="V36" i="44"/>
  <c r="V40" i="44"/>
  <c r="V31" i="44"/>
  <c r="V63" i="44"/>
  <c r="V48" i="44"/>
  <c r="V30" i="44"/>
  <c r="V28" i="44"/>
  <c r="V50" i="44"/>
  <c r="V62" i="44"/>
  <c r="V39" i="44"/>
  <c r="V29" i="44"/>
  <c r="V24" i="44"/>
  <c r="V35" i="44"/>
  <c r="V64" i="44"/>
  <c r="V52" i="44"/>
  <c r="D12" i="44"/>
  <c r="E26" i="44"/>
  <c r="F24" i="44"/>
  <c r="D27" i="37"/>
  <c r="V73" i="44" l="1"/>
  <c r="L12" i="44" s="1"/>
  <c r="E12" i="44" s="1"/>
  <c r="U73" i="44"/>
  <c r="L11" i="44" s="1"/>
  <c r="E11" i="44" s="1"/>
  <c r="W73" i="44"/>
  <c r="L13" i="44" s="1"/>
  <c r="E13" i="44" s="1"/>
  <c r="H26" i="44"/>
  <c r="H21" i="44"/>
  <c r="H25" i="44"/>
  <c r="H19" i="44"/>
  <c r="H17" i="44"/>
  <c r="H22" i="44"/>
  <c r="H23" i="44"/>
  <c r="H20" i="44"/>
  <c r="H18" i="44"/>
  <c r="H24" i="44"/>
  <c r="D19" i="37"/>
  <c r="D15" i="37"/>
  <c r="D16" i="37"/>
  <c r="D17" i="37"/>
  <c r="D18" i="37"/>
  <c r="D20" i="37"/>
  <c r="D21" i="37"/>
  <c r="D22" i="37"/>
  <c r="D23" i="37"/>
  <c r="D24" i="37"/>
  <c r="D26" i="37"/>
  <c r="D25" i="37"/>
  <c r="C12" i="37"/>
</calcChain>
</file>

<file path=xl/sharedStrings.xml><?xml version="1.0" encoding="utf-8"?>
<sst xmlns="http://schemas.openxmlformats.org/spreadsheetml/2006/main" count="628" uniqueCount="306">
  <si>
    <t>合計</t>
    <rPh sb="0" eb="2">
      <t>ゴウケイ</t>
    </rPh>
    <phoneticPr fontId="2"/>
  </si>
  <si>
    <t>構成比</t>
    <rPh sb="0" eb="3">
      <t>コウセイヒ</t>
    </rPh>
    <phoneticPr fontId="2"/>
  </si>
  <si>
    <t>健全歯</t>
    <rPh sb="0" eb="2">
      <t>ケンゼン</t>
    </rPh>
    <rPh sb="2" eb="3">
      <t>ハ</t>
    </rPh>
    <phoneticPr fontId="2"/>
  </si>
  <si>
    <t>処置歯</t>
    <rPh sb="0" eb="2">
      <t>ショチ</t>
    </rPh>
    <rPh sb="2" eb="3">
      <t>ハ</t>
    </rPh>
    <phoneticPr fontId="2"/>
  </si>
  <si>
    <t>未処置歯</t>
    <rPh sb="0" eb="1">
      <t>ミ</t>
    </rPh>
    <rPh sb="1" eb="3">
      <t>ショチ</t>
    </rPh>
    <rPh sb="3" eb="4">
      <t>ハ</t>
    </rPh>
    <phoneticPr fontId="2"/>
  </si>
  <si>
    <t>欠損歯</t>
    <rPh sb="0" eb="2">
      <t>ケッソン</t>
    </rPh>
    <rPh sb="2" eb="3">
      <t>ハ</t>
    </rPh>
    <phoneticPr fontId="2"/>
  </si>
  <si>
    <t>欠損補綴歯</t>
    <rPh sb="0" eb="2">
      <t>ケッソン</t>
    </rPh>
    <rPh sb="2" eb="4">
      <t>ホテツ</t>
    </rPh>
    <rPh sb="4" eb="5">
      <t>ハ</t>
    </rPh>
    <phoneticPr fontId="2"/>
  </si>
  <si>
    <t>現在歯</t>
    <rPh sb="0" eb="2">
      <t>ゲンザイ</t>
    </rPh>
    <rPh sb="2" eb="3">
      <t>ハ</t>
    </rPh>
    <phoneticPr fontId="2"/>
  </si>
  <si>
    <t>良好</t>
    <rPh sb="0" eb="2">
      <t>リョウコウ</t>
    </rPh>
    <phoneticPr fontId="2"/>
  </si>
  <si>
    <t>要注意</t>
    <rPh sb="0" eb="3">
      <t>ヨウチュウイ</t>
    </rPh>
    <phoneticPr fontId="2"/>
  </si>
  <si>
    <t>正常</t>
    <rPh sb="0" eb="2">
      <t>セイジョウ</t>
    </rPh>
    <phoneticPr fontId="2"/>
  </si>
  <si>
    <t>軽度</t>
    <rPh sb="0" eb="2">
      <t>ケイド</t>
    </rPh>
    <phoneticPr fontId="2"/>
  </si>
  <si>
    <t>中等度</t>
    <rPh sb="0" eb="3">
      <t>チュウトウド</t>
    </rPh>
    <phoneticPr fontId="2"/>
  </si>
  <si>
    <t>重度</t>
    <rPh sb="0" eb="2">
      <t>ジュウド</t>
    </rPh>
    <phoneticPr fontId="2"/>
  </si>
  <si>
    <t>要指導</t>
    <rPh sb="0" eb="1">
      <t>ヨウ</t>
    </rPh>
    <rPh sb="1" eb="3">
      <t>シドウ</t>
    </rPh>
    <phoneticPr fontId="2"/>
  </si>
  <si>
    <t>その他</t>
    <rPh sb="2" eb="3">
      <t>タ</t>
    </rPh>
    <phoneticPr fontId="2"/>
  </si>
  <si>
    <t>う蝕</t>
    <phoneticPr fontId="2"/>
  </si>
  <si>
    <t>1 良好</t>
    <rPh sb="2" eb="4">
      <t>リョウコウ</t>
    </rPh>
    <phoneticPr fontId="2"/>
  </si>
  <si>
    <t>歯周組織の異状</t>
    <rPh sb="0" eb="1">
      <t>ハ</t>
    </rPh>
    <rPh sb="2" eb="4">
      <t>ソシキ</t>
    </rPh>
    <rPh sb="5" eb="7">
      <t>イジョウ</t>
    </rPh>
    <phoneticPr fontId="2"/>
  </si>
  <si>
    <t>いいえ</t>
    <phoneticPr fontId="3"/>
  </si>
  <si>
    <t>問題なし</t>
    <rPh sb="0" eb="2">
      <t>モンダイ</t>
    </rPh>
    <phoneticPr fontId="3"/>
  </si>
  <si>
    <t>ひどく問題</t>
    <rPh sb="3" eb="5">
      <t>モンダイ</t>
    </rPh>
    <phoneticPr fontId="3"/>
  </si>
  <si>
    <t>飲込みの問題が原因で、体重が減少した</t>
    <phoneticPr fontId="3"/>
  </si>
  <si>
    <t>飲込みの問題が外食にいくための障害になっている</t>
    <phoneticPr fontId="3"/>
  </si>
  <si>
    <t>液体を飲み込む時に、余分な努力が必要だ</t>
    <phoneticPr fontId="3"/>
  </si>
  <si>
    <t>錠剤を飲み込む時に、余分な努力が必要だ</t>
    <phoneticPr fontId="3"/>
  </si>
  <si>
    <t>飲み込むことが苦痛だ</t>
    <phoneticPr fontId="3"/>
  </si>
  <si>
    <t>食べる喜びが飲込みによって影響を受けている</t>
    <phoneticPr fontId="3"/>
  </si>
  <si>
    <t>飲み込む時に食べ物がのどに引っかかる</t>
    <phoneticPr fontId="3"/>
  </si>
  <si>
    <t>食べる時に咳が出る</t>
    <phoneticPr fontId="3"/>
  </si>
  <si>
    <t>飲み込むことはストレスが多い</t>
    <phoneticPr fontId="3"/>
  </si>
  <si>
    <t>問題
なし</t>
    <rPh sb="0" eb="2">
      <t>モンダイ</t>
    </rPh>
    <phoneticPr fontId="2"/>
  </si>
  <si>
    <t>義歯
管理</t>
    <rPh sb="0" eb="2">
      <t>ギシ</t>
    </rPh>
    <rPh sb="3" eb="5">
      <t>カンリ</t>
    </rPh>
    <phoneticPr fontId="2"/>
  </si>
  <si>
    <t>咀嚼
機能</t>
    <rPh sb="0" eb="2">
      <t>ソシャク</t>
    </rPh>
    <rPh sb="3" eb="5">
      <t>キノウ</t>
    </rPh>
    <phoneticPr fontId="2"/>
  </si>
  <si>
    <t>嚥下
機能</t>
    <rPh sb="0" eb="2">
      <t>エンゲ</t>
    </rPh>
    <rPh sb="3" eb="5">
      <t>キノウ</t>
    </rPh>
    <phoneticPr fontId="2"/>
  </si>
  <si>
    <t>口腔
乾燥</t>
    <rPh sb="0" eb="2">
      <t>コウクウ</t>
    </rPh>
    <rPh sb="3" eb="5">
      <t>カンソウ</t>
    </rPh>
    <phoneticPr fontId="2"/>
  </si>
  <si>
    <t>口腔
清掃</t>
    <rPh sb="0" eb="2">
      <t>コウクウ</t>
    </rPh>
    <rPh sb="3" eb="5">
      <t>セイソウ</t>
    </rPh>
    <phoneticPr fontId="2"/>
  </si>
  <si>
    <t>欠損
補綴</t>
    <rPh sb="0" eb="2">
      <t>ケッソン</t>
    </rPh>
    <rPh sb="3" eb="5">
      <t>ホテツ</t>
    </rPh>
    <phoneticPr fontId="2"/>
  </si>
  <si>
    <t>舌・口唇
機能</t>
    <rPh sb="0" eb="1">
      <t>シタ</t>
    </rPh>
    <rPh sb="2" eb="4">
      <t>コウシン</t>
    </rPh>
    <rPh sb="5" eb="7">
      <t>キノウ</t>
    </rPh>
    <phoneticPr fontId="2"/>
  </si>
  <si>
    <t>持って
いない</t>
    <rPh sb="0" eb="1">
      <t>モ</t>
    </rPh>
    <phoneticPr fontId="2"/>
  </si>
  <si>
    <t>糖尿病</t>
    <rPh sb="0" eb="3">
      <t>トウニョウビョウ</t>
    </rPh>
    <phoneticPr fontId="3"/>
  </si>
  <si>
    <t>脳卒中</t>
    <rPh sb="0" eb="3">
      <t>ノウソッ</t>
    </rPh>
    <phoneticPr fontId="2"/>
  </si>
  <si>
    <t>心臓病</t>
    <rPh sb="0" eb="3">
      <t>シンゾウビョウ</t>
    </rPh>
    <phoneticPr fontId="2"/>
  </si>
  <si>
    <t>がん</t>
  </si>
  <si>
    <t>骨粗鬆症</t>
    <rPh sb="0" eb="4">
      <t>コツソショウショウ</t>
    </rPh>
    <phoneticPr fontId="2"/>
  </si>
  <si>
    <t>特になし</t>
    <rPh sb="0" eb="1">
      <t>トク</t>
    </rPh>
    <phoneticPr fontId="2"/>
  </si>
  <si>
    <t>持っているが
使っていない</t>
    <rPh sb="0" eb="1">
      <t>モ</t>
    </rPh>
    <phoneticPr fontId="2"/>
  </si>
  <si>
    <t>かみ具合</t>
    <rPh sb="2" eb="4">
      <t>グアイ</t>
    </rPh>
    <phoneticPr fontId="2"/>
  </si>
  <si>
    <t>口臭</t>
    <rPh sb="0" eb="2">
      <t>コウシュウ</t>
    </rPh>
    <phoneticPr fontId="2"/>
  </si>
  <si>
    <t>痛み</t>
    <rPh sb="0" eb="1">
      <t>イタ</t>
    </rPh>
    <phoneticPr fontId="2"/>
  </si>
  <si>
    <t>飲み込みにくい</t>
    <rPh sb="0" eb="1">
      <t>ノ</t>
    </rPh>
    <rPh sb="2" eb="3">
      <t>コ</t>
    </rPh>
    <phoneticPr fontId="2"/>
  </si>
  <si>
    <t>義歯の具合が悪い</t>
    <rPh sb="0" eb="2">
      <t>ギシ</t>
    </rPh>
    <rPh sb="3" eb="5">
      <t>グアイ</t>
    </rPh>
    <rPh sb="6" eb="7">
      <t>ワル</t>
    </rPh>
    <phoneticPr fontId="2"/>
  </si>
  <si>
    <t>歯科治療が中断している</t>
    <rPh sb="0" eb="2">
      <t>シカ</t>
    </rPh>
    <rPh sb="2" eb="4">
      <t>チリョウ</t>
    </rPh>
    <rPh sb="5" eb="7">
      <t>チュウダン</t>
    </rPh>
    <phoneticPr fontId="2"/>
  </si>
  <si>
    <t>発語</t>
    <rPh sb="0" eb="2">
      <t>ハツゴ</t>
    </rPh>
    <phoneticPr fontId="2"/>
  </si>
  <si>
    <t>外観</t>
    <rPh sb="0" eb="2">
      <t>ガイカン</t>
    </rPh>
    <phoneticPr fontId="2"/>
  </si>
  <si>
    <t>使っている</t>
    <rPh sb="0" eb="1">
      <t>ツカ</t>
    </rPh>
    <phoneticPr fontId="3"/>
  </si>
  <si>
    <t>はい</t>
    <phoneticPr fontId="3"/>
  </si>
  <si>
    <t>いいえ</t>
    <phoneticPr fontId="2"/>
  </si>
  <si>
    <t>要支援</t>
    <rPh sb="0" eb="1">
      <t>ヨウ</t>
    </rPh>
    <rPh sb="1" eb="3">
      <t>シエン</t>
    </rPh>
    <phoneticPr fontId="2"/>
  </si>
  <si>
    <t>要介護</t>
    <rPh sb="0" eb="3">
      <t>ヨウカイゴ</t>
    </rPh>
    <phoneticPr fontId="2"/>
  </si>
  <si>
    <t>受けていない</t>
    <phoneticPr fontId="3"/>
  </si>
  <si>
    <t>やめた</t>
    <phoneticPr fontId="2"/>
  </si>
  <si>
    <t>吸ったことがない</t>
    <rPh sb="0" eb="1">
      <t>ス</t>
    </rPh>
    <phoneticPr fontId="2"/>
  </si>
  <si>
    <t>合計</t>
    <rPh sb="0" eb="2">
      <t>ゴウケイ</t>
    </rPh>
    <phoneticPr fontId="3"/>
  </si>
  <si>
    <t>機能歯数</t>
    <rPh sb="0" eb="2">
      <t>キノウ</t>
    </rPh>
    <rPh sb="2" eb="3">
      <t>ハ</t>
    </rPh>
    <rPh sb="3" eb="4">
      <t>カズ</t>
    </rPh>
    <phoneticPr fontId="2"/>
  </si>
  <si>
    <t>無</t>
    <rPh sb="0" eb="1">
      <t>ム</t>
    </rPh>
    <phoneticPr fontId="2"/>
  </si>
  <si>
    <t>有</t>
    <rPh sb="0" eb="1">
      <t>ユウ</t>
    </rPh>
    <phoneticPr fontId="2"/>
  </si>
  <si>
    <t>わからない</t>
    <phoneticPr fontId="2"/>
  </si>
  <si>
    <t>歯科健診受診状況</t>
    <rPh sb="0" eb="4">
      <t>シカケンシン</t>
    </rPh>
    <rPh sb="4" eb="8">
      <t>ジュシンジョウキョウ</t>
    </rPh>
    <phoneticPr fontId="2"/>
  </si>
  <si>
    <t>対象者数(人)</t>
    <rPh sb="0" eb="3">
      <t>タイショウシャ</t>
    </rPh>
    <rPh sb="3" eb="4">
      <t>スウ</t>
    </rPh>
    <rPh sb="5" eb="6">
      <t>ニン</t>
    </rPh>
    <phoneticPr fontId="2"/>
  </si>
  <si>
    <t>受診者数(人)</t>
    <rPh sb="0" eb="3">
      <t>ジュシンシャ</t>
    </rPh>
    <rPh sb="3" eb="4">
      <t>スウ</t>
    </rPh>
    <rPh sb="5" eb="6">
      <t>ニン</t>
    </rPh>
    <phoneticPr fontId="2"/>
  </si>
  <si>
    <t>受診率(%)</t>
    <rPh sb="0" eb="3">
      <t>ジュシンリツ</t>
    </rPh>
    <phoneticPr fontId="2"/>
  </si>
  <si>
    <t>広域連合全体</t>
    <rPh sb="0" eb="6">
      <t>コウイキレンゴウゼンタイ</t>
    </rPh>
    <phoneticPr fontId="2"/>
  </si>
  <si>
    <t>構成比(%)</t>
    <rPh sb="0" eb="3">
      <t>コウセイヒ</t>
    </rPh>
    <phoneticPr fontId="2"/>
  </si>
  <si>
    <t>受診月</t>
    <rPh sb="0" eb="3">
      <t>ジュシンヅキ</t>
    </rPh>
    <phoneticPr fontId="2"/>
  </si>
  <si>
    <t>4月</t>
    <rPh sb="1" eb="2">
      <t>ガツ</t>
    </rPh>
    <phoneticPr fontId="2"/>
  </si>
  <si>
    <t>9月</t>
  </si>
  <si>
    <t>10月</t>
  </si>
  <si>
    <t>7月</t>
  </si>
  <si>
    <t>5月</t>
  </si>
  <si>
    <t>2月</t>
  </si>
  <si>
    <t>8月</t>
  </si>
  <si>
    <t>6月</t>
  </si>
  <si>
    <t>11月</t>
  </si>
  <si>
    <t>12月</t>
  </si>
  <si>
    <t>1月</t>
  </si>
  <si>
    <t>3月</t>
  </si>
  <si>
    <t>性別</t>
    <rPh sb="0" eb="2">
      <t>セイベツ</t>
    </rPh>
    <phoneticPr fontId="2"/>
  </si>
  <si>
    <t>平均年齢(歳)</t>
    <rPh sb="5" eb="6">
      <t>サイ</t>
    </rPh>
    <phoneticPr fontId="2"/>
  </si>
  <si>
    <t>男女計</t>
    <rPh sb="0" eb="3">
      <t>ダンジョケイ</t>
    </rPh>
    <phoneticPr fontId="2"/>
  </si>
  <si>
    <t>全年齢</t>
    <rPh sb="0" eb="3">
      <t>ゼンネンレイ</t>
    </rPh>
    <phoneticPr fontId="2"/>
  </si>
  <si>
    <t>年齢階層</t>
    <rPh sb="0" eb="4">
      <t>ネンレイカイソウ</t>
    </rPh>
    <phoneticPr fontId="2"/>
  </si>
  <si>
    <t>65歳～69歳</t>
  </si>
  <si>
    <t>70歳～74歳</t>
  </si>
  <si>
    <t>75歳～79歳</t>
  </si>
  <si>
    <t>80歳～84歳</t>
  </si>
  <si>
    <t>85歳～89歳</t>
  </si>
  <si>
    <t>90歳～94歳</t>
  </si>
  <si>
    <t>95歳～99歳</t>
    <phoneticPr fontId="2"/>
  </si>
  <si>
    <t>100歳～104歳</t>
    <phoneticPr fontId="2"/>
  </si>
  <si>
    <t>105歳～</t>
    <phoneticPr fontId="2"/>
  </si>
  <si>
    <t>男性</t>
    <rPh sb="0" eb="2">
      <t>ダンセイ</t>
    </rPh>
    <phoneticPr fontId="2"/>
  </si>
  <si>
    <t>女性</t>
    <rPh sb="0" eb="2">
      <t>ジョセイ</t>
    </rPh>
    <phoneticPr fontId="2"/>
  </si>
  <si>
    <t>歯科健診受診者数</t>
    <rPh sb="0" eb="4">
      <t>シカケンシン</t>
    </rPh>
    <rPh sb="4" eb="8">
      <t>ジュシンシャスウ</t>
    </rPh>
    <phoneticPr fontId="2"/>
  </si>
  <si>
    <t>【グラフ用】</t>
    <rPh sb="4" eb="5">
      <t>ヨウ</t>
    </rPh>
    <phoneticPr fontId="2"/>
  </si>
  <si>
    <t>年齢別</t>
    <rPh sb="0" eb="2">
      <t>ネンレイ</t>
    </rPh>
    <rPh sb="2" eb="3">
      <t>ベツ</t>
    </rPh>
    <phoneticPr fontId="2"/>
  </si>
  <si>
    <t>受診者数(人)</t>
    <rPh sb="0" eb="3">
      <t>ジュシンシャ</t>
    </rPh>
    <rPh sb="3" eb="4">
      <t>スウ</t>
    </rPh>
    <phoneticPr fontId="2"/>
  </si>
  <si>
    <t>65歳</t>
    <rPh sb="2" eb="3">
      <t>サイ</t>
    </rPh>
    <phoneticPr fontId="2"/>
  </si>
  <si>
    <t>66歳</t>
    <rPh sb="2" eb="3">
      <t>サイ</t>
    </rPh>
    <phoneticPr fontId="2"/>
  </si>
  <si>
    <t>75歳</t>
    <rPh sb="2" eb="3">
      <t>サイ</t>
    </rPh>
    <phoneticPr fontId="2"/>
  </si>
  <si>
    <t>67歳</t>
    <rPh sb="2" eb="3">
      <t>サイ</t>
    </rPh>
    <phoneticPr fontId="2"/>
  </si>
  <si>
    <t>76歳</t>
    <rPh sb="2" eb="3">
      <t>サイ</t>
    </rPh>
    <phoneticPr fontId="2"/>
  </si>
  <si>
    <t>68歳</t>
    <rPh sb="2" eb="3">
      <t>サイ</t>
    </rPh>
    <phoneticPr fontId="2"/>
  </si>
  <si>
    <t>77歳</t>
    <rPh sb="2" eb="3">
      <t>サイ</t>
    </rPh>
    <phoneticPr fontId="2"/>
  </si>
  <si>
    <t>69歳</t>
    <rPh sb="2" eb="3">
      <t>サイ</t>
    </rPh>
    <phoneticPr fontId="2"/>
  </si>
  <si>
    <t>78歳</t>
    <rPh sb="2" eb="3">
      <t>サイ</t>
    </rPh>
    <phoneticPr fontId="2"/>
  </si>
  <si>
    <t>70歳</t>
    <rPh sb="2" eb="3">
      <t>サイ</t>
    </rPh>
    <phoneticPr fontId="2"/>
  </si>
  <si>
    <t>79歳</t>
    <rPh sb="2" eb="3">
      <t>サイ</t>
    </rPh>
    <phoneticPr fontId="2"/>
  </si>
  <si>
    <t>71歳</t>
    <rPh sb="2" eb="3">
      <t>サイ</t>
    </rPh>
    <phoneticPr fontId="2"/>
  </si>
  <si>
    <t>80歳</t>
    <rPh sb="2" eb="3">
      <t>サイ</t>
    </rPh>
    <phoneticPr fontId="2"/>
  </si>
  <si>
    <t>72歳</t>
    <rPh sb="2" eb="3">
      <t>サイ</t>
    </rPh>
    <phoneticPr fontId="2"/>
  </si>
  <si>
    <t>81歳</t>
    <rPh sb="2" eb="3">
      <t>サイ</t>
    </rPh>
    <phoneticPr fontId="2"/>
  </si>
  <si>
    <t>73歳</t>
    <rPh sb="2" eb="3">
      <t>サイ</t>
    </rPh>
    <phoneticPr fontId="2"/>
  </si>
  <si>
    <t>82歳</t>
    <rPh sb="2" eb="3">
      <t>サイ</t>
    </rPh>
    <phoneticPr fontId="2"/>
  </si>
  <si>
    <t>74歳</t>
    <rPh sb="2" eb="3">
      <t>サイ</t>
    </rPh>
    <phoneticPr fontId="2"/>
  </si>
  <si>
    <t>83歳</t>
    <rPh sb="2" eb="3">
      <t>サイ</t>
    </rPh>
    <phoneticPr fontId="2"/>
  </si>
  <si>
    <t>84歳</t>
    <rPh sb="2" eb="3">
      <t>サイ</t>
    </rPh>
    <phoneticPr fontId="2"/>
  </si>
  <si>
    <t>85歳</t>
    <rPh sb="2" eb="3">
      <t>サイ</t>
    </rPh>
    <phoneticPr fontId="2"/>
  </si>
  <si>
    <t>86歳</t>
    <rPh sb="2" eb="3">
      <t>サイ</t>
    </rPh>
    <phoneticPr fontId="2"/>
  </si>
  <si>
    <t>87歳</t>
    <rPh sb="2" eb="3">
      <t>サイ</t>
    </rPh>
    <phoneticPr fontId="2"/>
  </si>
  <si>
    <t>88歳</t>
    <rPh sb="2" eb="3">
      <t>サイ</t>
    </rPh>
    <phoneticPr fontId="2"/>
  </si>
  <si>
    <t>89歳</t>
    <rPh sb="2" eb="3">
      <t>サイ</t>
    </rPh>
    <phoneticPr fontId="2"/>
  </si>
  <si>
    <t>90歳</t>
    <rPh sb="2" eb="3">
      <t>サイ</t>
    </rPh>
    <phoneticPr fontId="2"/>
  </si>
  <si>
    <t>91歳</t>
    <rPh sb="2" eb="3">
      <t>サイ</t>
    </rPh>
    <phoneticPr fontId="2"/>
  </si>
  <si>
    <t>92歳</t>
    <rPh sb="2" eb="3">
      <t>サイ</t>
    </rPh>
    <phoneticPr fontId="2"/>
  </si>
  <si>
    <t>93歳</t>
    <rPh sb="2" eb="3">
      <t>サイ</t>
    </rPh>
    <phoneticPr fontId="2"/>
  </si>
  <si>
    <t>94歳</t>
    <rPh sb="2" eb="3">
      <t>サイ</t>
    </rPh>
    <phoneticPr fontId="2"/>
  </si>
  <si>
    <t>95歳</t>
    <rPh sb="2" eb="3">
      <t>サイ</t>
    </rPh>
    <phoneticPr fontId="2"/>
  </si>
  <si>
    <t>96歳</t>
    <rPh sb="2" eb="3">
      <t>サイ</t>
    </rPh>
    <phoneticPr fontId="2"/>
  </si>
  <si>
    <t>97歳</t>
    <rPh sb="2" eb="3">
      <t>サイ</t>
    </rPh>
    <phoneticPr fontId="2"/>
  </si>
  <si>
    <t>98歳</t>
    <rPh sb="2" eb="3">
      <t>サイ</t>
    </rPh>
    <phoneticPr fontId="2"/>
  </si>
  <si>
    <t>99歳</t>
    <rPh sb="2" eb="3">
      <t>サイ</t>
    </rPh>
    <phoneticPr fontId="2"/>
  </si>
  <si>
    <t>100歳</t>
    <rPh sb="3" eb="4">
      <t>サイ</t>
    </rPh>
    <phoneticPr fontId="2"/>
  </si>
  <si>
    <t>101歳</t>
    <rPh sb="3" eb="4">
      <t>サイ</t>
    </rPh>
    <phoneticPr fontId="2"/>
  </si>
  <si>
    <t>102歳</t>
    <rPh sb="3" eb="4">
      <t>サイ</t>
    </rPh>
    <phoneticPr fontId="2"/>
  </si>
  <si>
    <t>103歳</t>
    <rPh sb="3" eb="4">
      <t>サイ</t>
    </rPh>
    <phoneticPr fontId="2"/>
  </si>
  <si>
    <t>104歳</t>
    <rPh sb="3" eb="4">
      <t>サイ</t>
    </rPh>
    <phoneticPr fontId="2"/>
  </si>
  <si>
    <t>105歳</t>
    <rPh sb="3" eb="4">
      <t>サイ</t>
    </rPh>
    <phoneticPr fontId="2"/>
  </si>
  <si>
    <t>106歳</t>
    <rPh sb="3" eb="4">
      <t>サイ</t>
    </rPh>
    <phoneticPr fontId="2"/>
  </si>
  <si>
    <t>107歳</t>
    <rPh sb="3" eb="4">
      <t>サイ</t>
    </rPh>
    <phoneticPr fontId="2"/>
  </si>
  <si>
    <t>108歳</t>
    <rPh sb="3" eb="4">
      <t>サイ</t>
    </rPh>
    <phoneticPr fontId="2"/>
  </si>
  <si>
    <t>109歳</t>
    <rPh sb="3" eb="4">
      <t>サイ</t>
    </rPh>
    <phoneticPr fontId="2"/>
  </si>
  <si>
    <t>110歳</t>
    <rPh sb="3" eb="4">
      <t>サイ</t>
    </rPh>
    <phoneticPr fontId="2"/>
  </si>
  <si>
    <t>111歳</t>
    <rPh sb="3" eb="4">
      <t>サイ</t>
    </rPh>
    <phoneticPr fontId="2"/>
  </si>
  <si>
    <t>112歳</t>
    <rPh sb="3" eb="4">
      <t>サイ</t>
    </rPh>
    <phoneticPr fontId="2"/>
  </si>
  <si>
    <t>113歳</t>
    <rPh sb="3" eb="4">
      <t>サイ</t>
    </rPh>
    <phoneticPr fontId="2"/>
  </si>
  <si>
    <t>114歳</t>
    <rPh sb="3" eb="4">
      <t>サイ</t>
    </rPh>
    <phoneticPr fontId="2"/>
  </si>
  <si>
    <t>115歳</t>
    <rPh sb="3" eb="4">
      <t>サイ</t>
    </rPh>
    <phoneticPr fontId="2"/>
  </si>
  <si>
    <t>116歳</t>
    <rPh sb="3" eb="4">
      <t>サイ</t>
    </rPh>
    <phoneticPr fontId="2"/>
  </si>
  <si>
    <t>117歳</t>
    <rPh sb="3" eb="4">
      <t>サイ</t>
    </rPh>
    <phoneticPr fontId="2"/>
  </si>
  <si>
    <t>【グラフラベル用】</t>
    <rPh sb="7" eb="8">
      <t>ヨウ</t>
    </rPh>
    <phoneticPr fontId="2"/>
  </si>
  <si>
    <t>【表作成用】</t>
    <rPh sb="1" eb="5">
      <t>ヒョウサクセイヨウ</t>
    </rPh>
    <phoneticPr fontId="2"/>
  </si>
  <si>
    <t>男性</t>
    <rPh sb="0" eb="2">
      <t>ダンセイ</t>
    </rPh>
    <phoneticPr fontId="2"/>
  </si>
  <si>
    <t>全年齢</t>
    <rPh sb="0" eb="3">
      <t>ゼンネンレイ</t>
    </rPh>
    <phoneticPr fontId="2"/>
  </si>
  <si>
    <t>65～74</t>
    <phoneticPr fontId="2"/>
  </si>
  <si>
    <t>100～</t>
    <phoneticPr fontId="2"/>
  </si>
  <si>
    <t>広域連合全体(年齢階層別男女別)</t>
    <rPh sb="0" eb="6">
      <t>コウイキレンゴウゼンタイ</t>
    </rPh>
    <rPh sb="7" eb="12">
      <t>ネンレイカイソウベツ</t>
    </rPh>
    <rPh sb="12" eb="15">
      <t>ダンジョベツ</t>
    </rPh>
    <phoneticPr fontId="2"/>
  </si>
  <si>
    <t>平均本数(本)</t>
    <rPh sb="0" eb="4">
      <t>ヘイキンホンスウ</t>
    </rPh>
    <rPh sb="5" eb="6">
      <t>ホン</t>
    </rPh>
    <phoneticPr fontId="2"/>
  </si>
  <si>
    <t>年齢階層</t>
    <rPh sb="0" eb="2">
      <t>ネンレイ</t>
    </rPh>
    <rPh sb="2" eb="4">
      <t>カイソウ</t>
    </rPh>
    <phoneticPr fontId="2"/>
  </si>
  <si>
    <t>標準偏差</t>
    <rPh sb="0" eb="4">
      <t>ヒョウジュンヘンサ</t>
    </rPh>
    <phoneticPr fontId="2"/>
  </si>
  <si>
    <t>現在歯※</t>
    <rPh sb="0" eb="2">
      <t>ゲンザイ</t>
    </rPh>
    <rPh sb="2" eb="3">
      <t>ハ</t>
    </rPh>
    <phoneticPr fontId="2"/>
  </si>
  <si>
    <t>※現在歯…現在歯 = 健全歯 + 処置歯 + 未処置歯</t>
    <rPh sb="1" eb="3">
      <t>ゲンザイ</t>
    </rPh>
    <rPh sb="3" eb="4">
      <t>ハ</t>
    </rPh>
    <rPh sb="5" eb="7">
      <t>ゲンザイ</t>
    </rPh>
    <rPh sb="7" eb="8">
      <t>ハ</t>
    </rPh>
    <rPh sb="11" eb="13">
      <t>ケンゼン</t>
    </rPh>
    <rPh sb="13" eb="14">
      <t>ハ</t>
    </rPh>
    <rPh sb="17" eb="19">
      <t>ショチ</t>
    </rPh>
    <rPh sb="19" eb="20">
      <t>ハ</t>
    </rPh>
    <rPh sb="23" eb="26">
      <t>ミショチ</t>
    </rPh>
    <rPh sb="26" eb="27">
      <t>ハ</t>
    </rPh>
    <phoneticPr fontId="2"/>
  </si>
  <si>
    <t>(3)要治療内訳(複数回答)</t>
    <rPh sb="3" eb="4">
      <t>ヨウ</t>
    </rPh>
    <rPh sb="4" eb="6">
      <t>チリョウ</t>
    </rPh>
    <rPh sb="6" eb="8">
      <t>ウチワケ</t>
    </rPh>
    <phoneticPr fontId="2"/>
  </si>
  <si>
    <t>(1)歯肉出血(BOP)</t>
    <rPh sb="3" eb="5">
      <t>シニク</t>
    </rPh>
    <rPh sb="5" eb="7">
      <t>シュッケツ</t>
    </rPh>
    <phoneticPr fontId="2"/>
  </si>
  <si>
    <t>(2)歯肉ポケット(PD)</t>
    <rPh sb="3" eb="5">
      <t>シニク</t>
    </rPh>
    <phoneticPr fontId="2"/>
  </si>
  <si>
    <t>(3)総合判定</t>
    <rPh sb="3" eb="5">
      <t>ソウゴウ</t>
    </rPh>
    <rPh sb="5" eb="7">
      <t>ハンテイ</t>
    </rPh>
    <phoneticPr fontId="2"/>
  </si>
  <si>
    <t>歯垢</t>
    <rPh sb="0" eb="2">
      <t>シコウ</t>
    </rPh>
    <phoneticPr fontId="2"/>
  </si>
  <si>
    <t>歯石</t>
    <rPh sb="0" eb="2">
      <t>シセキ</t>
    </rPh>
    <phoneticPr fontId="2"/>
  </si>
  <si>
    <t>食渣</t>
    <phoneticPr fontId="2"/>
  </si>
  <si>
    <t>舌苔</t>
    <rPh sb="0" eb="1">
      <t>シタ</t>
    </rPh>
    <rPh sb="1" eb="2">
      <t>コケ</t>
    </rPh>
    <phoneticPr fontId="2"/>
  </si>
  <si>
    <t>義歯清掃状況</t>
    <rPh sb="0" eb="2">
      <t>ギシ</t>
    </rPh>
    <rPh sb="2" eb="4">
      <t>セイソウ</t>
    </rPh>
    <rPh sb="4" eb="6">
      <t>ジョウキョウ</t>
    </rPh>
    <phoneticPr fontId="2"/>
  </si>
  <si>
    <t>歯科健診結果</t>
    <rPh sb="0" eb="4">
      <t>シカケンシン</t>
    </rPh>
    <rPh sb="4" eb="6">
      <t>ケッカ</t>
    </rPh>
    <phoneticPr fontId="2"/>
  </si>
  <si>
    <t>平均本数</t>
    <rPh sb="0" eb="4">
      <t>ヘイキンホンスウ</t>
    </rPh>
    <phoneticPr fontId="2"/>
  </si>
  <si>
    <t>1.歯の状態(口腔内検査)</t>
    <rPh sb="2" eb="3">
      <t>ハ</t>
    </rPh>
    <rPh sb="4" eb="6">
      <t>ジョウタイ</t>
    </rPh>
    <rPh sb="7" eb="10">
      <t>コウクウナイ</t>
    </rPh>
    <rPh sb="10" eb="12">
      <t>ケンサ</t>
    </rPh>
    <phoneticPr fontId="2"/>
  </si>
  <si>
    <t>2.歯周組織の状況</t>
    <rPh sb="2" eb="4">
      <t>シシュウ</t>
    </rPh>
    <rPh sb="4" eb="6">
      <t>ソシキ</t>
    </rPh>
    <rPh sb="7" eb="9">
      <t>ジョウキョウ</t>
    </rPh>
    <phoneticPr fontId="2"/>
  </si>
  <si>
    <t>3.咬合の状態(総合判定)</t>
    <rPh sb="2" eb="4">
      <t>コウゴウ</t>
    </rPh>
    <rPh sb="5" eb="7">
      <t>ジョウタイ</t>
    </rPh>
    <rPh sb="8" eb="10">
      <t>ソウゴウ</t>
    </rPh>
    <rPh sb="10" eb="12">
      <t>ハンテイ</t>
    </rPh>
    <phoneticPr fontId="2"/>
  </si>
  <si>
    <t>5.口腔内乾燥度</t>
    <rPh sb="2" eb="4">
      <t>コウクウ</t>
    </rPh>
    <rPh sb="4" eb="5">
      <t>ナイ</t>
    </rPh>
    <rPh sb="5" eb="7">
      <t>カンソウ</t>
    </rPh>
    <rPh sb="7" eb="8">
      <t>ド</t>
    </rPh>
    <phoneticPr fontId="2"/>
  </si>
  <si>
    <t>6.咀嚼能力評価</t>
    <rPh sb="2" eb="4">
      <t>ソシャク</t>
    </rPh>
    <rPh sb="4" eb="6">
      <t>ノウリョク</t>
    </rPh>
    <rPh sb="6" eb="8">
      <t>ヒョウカ</t>
    </rPh>
    <phoneticPr fontId="2"/>
  </si>
  <si>
    <t>7.舌・口唇機能評価</t>
    <rPh sb="2" eb="3">
      <t>シタ</t>
    </rPh>
    <rPh sb="4" eb="6">
      <t>コウシン</t>
    </rPh>
    <rPh sb="6" eb="8">
      <t>キノウ</t>
    </rPh>
    <rPh sb="8" eb="10">
      <t>ヒョウカ</t>
    </rPh>
    <phoneticPr fontId="2"/>
  </si>
  <si>
    <t>8.嚥下機能評価</t>
    <rPh sb="2" eb="4">
      <t>エンゲ</t>
    </rPh>
    <rPh sb="4" eb="6">
      <t>キノウ</t>
    </rPh>
    <rPh sb="6" eb="8">
      <t>ヒョウカ</t>
    </rPh>
    <phoneticPr fontId="2"/>
  </si>
  <si>
    <t>(2)総合判定</t>
    <rPh sb="3" eb="5">
      <t>ソウゴウ</t>
    </rPh>
    <rPh sb="5" eb="7">
      <t>ハンテイ</t>
    </rPh>
    <phoneticPr fontId="2"/>
  </si>
  <si>
    <t>9.顎関節の状況</t>
    <rPh sb="2" eb="5">
      <t>ガクカンセツ</t>
    </rPh>
    <rPh sb="6" eb="8">
      <t>ジョウキョウ</t>
    </rPh>
    <phoneticPr fontId="2"/>
  </si>
  <si>
    <t>10.口腔粘膜(粘膜の異常)</t>
    <rPh sb="3" eb="5">
      <t>コウクウ</t>
    </rPh>
    <rPh sb="5" eb="7">
      <t>ネンマク</t>
    </rPh>
    <rPh sb="8" eb="10">
      <t>ネンマク</t>
    </rPh>
    <rPh sb="11" eb="13">
      <t>イジョウ</t>
    </rPh>
    <phoneticPr fontId="2"/>
  </si>
  <si>
    <t>11.歯科健診結果</t>
    <rPh sb="3" eb="5">
      <t>シカ</t>
    </rPh>
    <rPh sb="5" eb="7">
      <t>ケンシン</t>
    </rPh>
    <rPh sb="7" eb="9">
      <t>ケッカ</t>
    </rPh>
    <phoneticPr fontId="2"/>
  </si>
  <si>
    <t>(1)総合所見(複数回答)</t>
    <rPh sb="3" eb="5">
      <t>ソウゴウ</t>
    </rPh>
    <rPh sb="5" eb="7">
      <t>ショケン</t>
    </rPh>
    <rPh sb="8" eb="10">
      <t>フクスウ</t>
    </rPh>
    <rPh sb="10" eb="12">
      <t>カイトウ</t>
    </rPh>
    <phoneticPr fontId="2"/>
  </si>
  <si>
    <t>(2)要指導内訳(複数回答)</t>
    <rPh sb="3" eb="4">
      <t>ヨウ</t>
    </rPh>
    <rPh sb="4" eb="6">
      <t>シドウ</t>
    </rPh>
    <rPh sb="6" eb="8">
      <t>ウチワケ</t>
    </rPh>
    <phoneticPr fontId="2"/>
  </si>
  <si>
    <t>該当者数(人)</t>
    <rPh sb="0" eb="3">
      <t>ガイトウシャ</t>
    </rPh>
    <rPh sb="3" eb="4">
      <t>スウ</t>
    </rPh>
    <rPh sb="5" eb="6">
      <t>ヒト</t>
    </rPh>
    <phoneticPr fontId="2"/>
  </si>
  <si>
    <t>割合(%)</t>
    <rPh sb="0" eb="2">
      <t>ワリアイ</t>
    </rPh>
    <phoneticPr fontId="2"/>
  </si>
  <si>
    <t>良好</t>
    <phoneticPr fontId="2"/>
  </si>
  <si>
    <t>要注意</t>
    <phoneticPr fontId="2"/>
  </si>
  <si>
    <t>異常なし</t>
    <phoneticPr fontId="2"/>
  </si>
  <si>
    <t>健全</t>
    <phoneticPr fontId="2"/>
  </si>
  <si>
    <t>4-5mmに達するポケット</t>
    <phoneticPr fontId="2"/>
  </si>
  <si>
    <t>6mmを超えるポケット</t>
    <phoneticPr fontId="2"/>
  </si>
  <si>
    <t>除外歯</t>
    <phoneticPr fontId="2"/>
  </si>
  <si>
    <t>×</t>
    <phoneticPr fontId="2"/>
  </si>
  <si>
    <t>該当歯なし</t>
    <phoneticPr fontId="2"/>
  </si>
  <si>
    <t>出血あり</t>
    <phoneticPr fontId="2"/>
  </si>
  <si>
    <t>該当者数(人)</t>
    <rPh sb="0" eb="4">
      <t>ガイトウシャスウ</t>
    </rPh>
    <rPh sb="5" eb="6">
      <t>ニン</t>
    </rPh>
    <phoneticPr fontId="2"/>
  </si>
  <si>
    <t>割合(%)</t>
    <rPh sb="0" eb="2">
      <t>ワリアイ</t>
    </rPh>
    <phoneticPr fontId="2"/>
  </si>
  <si>
    <t>良好(3回以上)　</t>
    <rPh sb="0" eb="2">
      <t>リョウコウ</t>
    </rPh>
    <rPh sb="4" eb="7">
      <t>カイイジョウ</t>
    </rPh>
    <phoneticPr fontId="2"/>
  </si>
  <si>
    <t>要注意(3回未満)</t>
    <rPh sb="0" eb="3">
      <t>ヨウチュウイ</t>
    </rPh>
    <rPh sb="5" eb="8">
      <t>カイミマン</t>
    </rPh>
    <phoneticPr fontId="2"/>
  </si>
  <si>
    <t>1 ほとんどない</t>
    <phoneticPr fontId="2"/>
  </si>
  <si>
    <t>2 中程度</t>
    <rPh sb="2" eb="3">
      <t>チュウ</t>
    </rPh>
    <rPh sb="3" eb="5">
      <t>テイド</t>
    </rPh>
    <phoneticPr fontId="2"/>
  </si>
  <si>
    <t>3 多量</t>
    <rPh sb="2" eb="4">
      <t>タリョウ</t>
    </rPh>
    <phoneticPr fontId="2"/>
  </si>
  <si>
    <t>4 現在歯無</t>
    <rPh sb="2" eb="4">
      <t>ゲンザイ</t>
    </rPh>
    <rPh sb="4" eb="5">
      <t>ハ</t>
    </rPh>
    <rPh sb="5" eb="6">
      <t>ム</t>
    </rPh>
    <phoneticPr fontId="2"/>
  </si>
  <si>
    <t>2 普通</t>
    <rPh sb="2" eb="4">
      <t>フツウ</t>
    </rPh>
    <phoneticPr fontId="2"/>
  </si>
  <si>
    <t>3 不良</t>
    <rPh sb="2" eb="4">
      <t>フリョウ</t>
    </rPh>
    <phoneticPr fontId="2"/>
  </si>
  <si>
    <t>4 義歯無</t>
    <rPh sb="2" eb="4">
      <t>ギシ</t>
    </rPh>
    <rPh sb="4" eb="5">
      <t>ム</t>
    </rPh>
    <phoneticPr fontId="2"/>
  </si>
  <si>
    <t>【表作成用】</t>
    <rPh sb="1" eb="2">
      <t>ヒョウ</t>
    </rPh>
    <rPh sb="2" eb="5">
      <t>サクセイヨウ</t>
    </rPh>
    <phoneticPr fontId="2"/>
  </si>
  <si>
    <t>歯科健診受診者数</t>
    <rPh sb="0" eb="4">
      <t>シカケンシン</t>
    </rPh>
    <rPh sb="4" eb="8">
      <t>ジュシンシャスウ</t>
    </rPh>
    <phoneticPr fontId="2"/>
  </si>
  <si>
    <t>割合(%)※</t>
    <rPh sb="0" eb="2">
      <t>ワリアイ</t>
    </rPh>
    <phoneticPr fontId="2"/>
  </si>
  <si>
    <t>※割合…歯科健診受診者数を分母とする。</t>
    <rPh sb="1" eb="3">
      <t>ワリアイ</t>
    </rPh>
    <rPh sb="4" eb="8">
      <t>シカケンシン</t>
    </rPh>
    <rPh sb="8" eb="12">
      <t>ジュシンシャスウ</t>
    </rPh>
    <rPh sb="13" eb="15">
      <t>ブンボ</t>
    </rPh>
    <phoneticPr fontId="2"/>
  </si>
  <si>
    <t>歯科健診問診結果</t>
    <rPh sb="0" eb="4">
      <t>シカケンシン</t>
    </rPh>
    <rPh sb="4" eb="6">
      <t>モンシン</t>
    </rPh>
    <rPh sb="6" eb="8">
      <t>ケッカ</t>
    </rPh>
    <phoneticPr fontId="2"/>
  </si>
  <si>
    <t>肺疾患(肺炎含む)</t>
    <rPh sb="0" eb="1">
      <t>ハイ</t>
    </rPh>
    <rPh sb="1" eb="3">
      <t>シッカン</t>
    </rPh>
    <rPh sb="4" eb="6">
      <t>ハイエン</t>
    </rPh>
    <rPh sb="6" eb="7">
      <t>フク</t>
    </rPh>
    <phoneticPr fontId="2"/>
  </si>
  <si>
    <t>問1.現在、ご自分の歯や口の状態で気になることはありますか。(複数回答)</t>
    <rPh sb="0" eb="1">
      <t>トイ</t>
    </rPh>
    <rPh sb="3" eb="5">
      <t>ゲンザイ</t>
    </rPh>
    <rPh sb="7" eb="9">
      <t>ジブン</t>
    </rPh>
    <rPh sb="10" eb="11">
      <t>ハ</t>
    </rPh>
    <rPh sb="12" eb="13">
      <t>クチ</t>
    </rPh>
    <rPh sb="14" eb="16">
      <t>ジョウタイ</t>
    </rPh>
    <rPh sb="17" eb="18">
      <t>キ</t>
    </rPh>
    <rPh sb="31" eb="33">
      <t>フクスウ</t>
    </rPh>
    <rPh sb="33" eb="35">
      <t>カイトウ</t>
    </rPh>
    <phoneticPr fontId="2"/>
  </si>
  <si>
    <t>問2.入れ歯を使っていますか。</t>
    <rPh sb="0" eb="1">
      <t>トイ</t>
    </rPh>
    <rPh sb="3" eb="4">
      <t>イ</t>
    </rPh>
    <rPh sb="5" eb="6">
      <t>バ</t>
    </rPh>
    <rPh sb="7" eb="8">
      <t>ツカ</t>
    </rPh>
    <phoneticPr fontId="2"/>
  </si>
  <si>
    <t>問3.自分の歯または入れ歯で左右の奥歯をしっかりとかみしめられますか。</t>
    <rPh sb="0" eb="1">
      <t>トイ</t>
    </rPh>
    <rPh sb="3" eb="5">
      <t>ジブン</t>
    </rPh>
    <rPh sb="6" eb="7">
      <t>ハ</t>
    </rPh>
    <rPh sb="10" eb="11">
      <t>イ</t>
    </rPh>
    <rPh sb="12" eb="13">
      <t>バ</t>
    </rPh>
    <rPh sb="14" eb="16">
      <t>サユウ</t>
    </rPh>
    <rPh sb="17" eb="19">
      <t>オクバ</t>
    </rPh>
    <phoneticPr fontId="2"/>
  </si>
  <si>
    <t>問4.かかりつけの歯科医院がありますか。</t>
    <rPh sb="0" eb="1">
      <t>トイ</t>
    </rPh>
    <phoneticPr fontId="2"/>
  </si>
  <si>
    <t>問6.現在、次のいずれかの病気で治療を受けている、もしくは受けたことがありますか。(複数回答)</t>
    <rPh sb="0" eb="1">
      <t>トイ</t>
    </rPh>
    <rPh sb="3" eb="5">
      <t>ゲンザイ</t>
    </rPh>
    <rPh sb="6" eb="7">
      <t>ツギ</t>
    </rPh>
    <rPh sb="13" eb="15">
      <t>ビョウキ</t>
    </rPh>
    <rPh sb="16" eb="18">
      <t>チリョウ</t>
    </rPh>
    <rPh sb="19" eb="20">
      <t>ウ</t>
    </rPh>
    <rPh sb="29" eb="30">
      <t>ウ</t>
    </rPh>
    <phoneticPr fontId="3"/>
  </si>
  <si>
    <t>問7.現在、治療のために薬を飲んでいますか。</t>
    <rPh sb="0" eb="1">
      <t>トイ</t>
    </rPh>
    <rPh sb="3" eb="5">
      <t>ゲンザイ</t>
    </rPh>
    <rPh sb="6" eb="8">
      <t>チリョウ</t>
    </rPh>
    <rPh sb="12" eb="13">
      <t>クスリ</t>
    </rPh>
    <rPh sb="14" eb="15">
      <t>ノ</t>
    </rPh>
    <phoneticPr fontId="3"/>
  </si>
  <si>
    <t>問9.1日2回以上歯を磨いていますか。</t>
    <rPh sb="0" eb="1">
      <t>トイ</t>
    </rPh>
    <phoneticPr fontId="4"/>
  </si>
  <si>
    <t>問10.歯間ブラシまたはフロス(糸ようじ)を使っていますか。</t>
    <rPh sb="0" eb="1">
      <t>トイ</t>
    </rPh>
    <rPh sb="4" eb="6">
      <t>シカン</t>
    </rPh>
    <rPh sb="16" eb="17">
      <t>イト</t>
    </rPh>
    <rPh sb="22" eb="23">
      <t>ツカ</t>
    </rPh>
    <phoneticPr fontId="4"/>
  </si>
  <si>
    <t>問14.週1回以上は外出していますか。</t>
    <rPh sb="0" eb="1">
      <t>トイ</t>
    </rPh>
    <rPh sb="4" eb="5">
      <t>シュウ</t>
    </rPh>
    <rPh sb="6" eb="9">
      <t>カイイジョウ</t>
    </rPh>
    <rPh sb="7" eb="9">
      <t>イジョウ</t>
    </rPh>
    <rPh sb="10" eb="12">
      <t>ガイシュツ</t>
    </rPh>
    <phoneticPr fontId="4"/>
  </si>
  <si>
    <t>問15.過去半年間で2〜3kg以上の体重減少がありましたか。</t>
    <rPh sb="0" eb="1">
      <t>トイ</t>
    </rPh>
    <rPh sb="4" eb="6">
      <t>カコ</t>
    </rPh>
    <rPh sb="6" eb="9">
      <t>ハントシカン</t>
    </rPh>
    <rPh sb="15" eb="17">
      <t>イジョウ</t>
    </rPh>
    <rPh sb="18" eb="20">
      <t>タイジュウ</t>
    </rPh>
    <rPh sb="20" eb="22">
      <t>ゲンショウ</t>
    </rPh>
    <phoneticPr fontId="4"/>
  </si>
  <si>
    <t>問16.過去半年間で発熱(37.8度以上)がありましたか。</t>
    <rPh sb="0" eb="1">
      <t>トイ</t>
    </rPh>
    <rPh sb="4" eb="6">
      <t>カコ</t>
    </rPh>
    <rPh sb="6" eb="9">
      <t>ハントシカン</t>
    </rPh>
    <rPh sb="10" eb="12">
      <t>ハツネツ</t>
    </rPh>
    <rPh sb="17" eb="20">
      <t>ドイジョウ</t>
    </rPh>
    <phoneticPr fontId="4"/>
  </si>
  <si>
    <t>高血圧</t>
    <rPh sb="0" eb="3">
      <t>コウケツアツ</t>
    </rPh>
    <phoneticPr fontId="2"/>
  </si>
  <si>
    <t>【集計条件】</t>
    <rPh sb="1" eb="5">
      <t>シュウケイジョウケン</t>
    </rPh>
    <phoneticPr fontId="2"/>
  </si>
  <si>
    <t>(1)飲み込みに問題がないかを確認する質問</t>
    <phoneticPr fontId="3"/>
  </si>
  <si>
    <t>該当者数(人)</t>
    <rPh sb="0" eb="4">
      <t>ガイトウシャスウ</t>
    </rPh>
    <rPh sb="5" eb="6">
      <t>ニン</t>
    </rPh>
    <phoneticPr fontId="2"/>
  </si>
  <si>
    <t>割合(%)</t>
    <rPh sb="0" eb="2">
      <t>ワリアイ</t>
    </rPh>
    <phoneticPr fontId="2"/>
  </si>
  <si>
    <t>18-1</t>
  </si>
  <si>
    <t>18-1</t>
    <phoneticPr fontId="2"/>
  </si>
  <si>
    <t>18-2</t>
  </si>
  <si>
    <t>18-3</t>
  </si>
  <si>
    <t>18-4</t>
  </si>
  <si>
    <t>18-5</t>
  </si>
  <si>
    <t>18-6</t>
  </si>
  <si>
    <t>18-7</t>
  </si>
  <si>
    <t>18-8</t>
  </si>
  <si>
    <t>18-9</t>
  </si>
  <si>
    <t>18-10</t>
  </si>
  <si>
    <t>3点未満</t>
    <rPh sb="1" eb="4">
      <t>テンミマン</t>
    </rPh>
    <phoneticPr fontId="3"/>
  </si>
  <si>
    <t>3点以上</t>
    <rPh sb="1" eb="4">
      <t>テンイジョウ</t>
    </rPh>
    <phoneticPr fontId="3"/>
  </si>
  <si>
    <t>固形物を飲み込む時に、余分な努力が必要だ</t>
    <phoneticPr fontId="3"/>
  </si>
  <si>
    <t>問18.EAT10の問診項目</t>
    <rPh sb="0" eb="1">
      <t>ト</t>
    </rPh>
    <rPh sb="10" eb="14">
      <t>モンシンコウモク</t>
    </rPh>
    <phoneticPr fontId="2"/>
  </si>
  <si>
    <t>20本未満</t>
    <rPh sb="2" eb="3">
      <t>ホン</t>
    </rPh>
    <rPh sb="3" eb="5">
      <t>ミマン</t>
    </rPh>
    <phoneticPr fontId="2"/>
  </si>
  <si>
    <t>20本以上</t>
    <rPh sb="2" eb="3">
      <t>ホン</t>
    </rPh>
    <rPh sb="3" eb="5">
      <t>イジョウ</t>
    </rPh>
    <phoneticPr fontId="2"/>
  </si>
  <si>
    <t>該当者数(人)</t>
    <rPh sb="0" eb="4">
      <t>ガイトウシャスウ</t>
    </rPh>
    <rPh sb="5" eb="6">
      <t>ニン</t>
    </rPh>
    <phoneticPr fontId="2"/>
  </si>
  <si>
    <t>合計</t>
    <rPh sb="0" eb="2">
      <t>ゴウケイ</t>
    </rPh>
    <phoneticPr fontId="2"/>
  </si>
  <si>
    <t>割合(%)</t>
    <rPh sb="0" eb="2">
      <t>ワリアイ</t>
    </rPh>
    <phoneticPr fontId="2"/>
  </si>
  <si>
    <t>年齢階層別現在歯の保有状況</t>
    <rPh sb="0" eb="2">
      <t>ネンレイ</t>
    </rPh>
    <rPh sb="2" eb="4">
      <t>カイソウ</t>
    </rPh>
    <rPh sb="4" eb="5">
      <t>ベツ</t>
    </rPh>
    <rPh sb="5" eb="7">
      <t>ゲンザイ</t>
    </rPh>
    <rPh sb="7" eb="8">
      <t>ハ</t>
    </rPh>
    <rPh sb="9" eb="11">
      <t>ホユウ</t>
    </rPh>
    <rPh sb="11" eb="13">
      <t>ジョウキョウ</t>
    </rPh>
    <phoneticPr fontId="2"/>
  </si>
  <si>
    <t>不明※</t>
  </si>
  <si>
    <t>不明※</t>
    <rPh sb="0" eb="2">
      <t>フメイ</t>
    </rPh>
    <phoneticPr fontId="2"/>
  </si>
  <si>
    <t>※不明…判別不能なデータおよび空白は不明と判定。</t>
    <rPh sb="1" eb="3">
      <t>フメイ</t>
    </rPh>
    <rPh sb="4" eb="6">
      <t>ハンベツ</t>
    </rPh>
    <rPh sb="6" eb="8">
      <t>フノウ</t>
    </rPh>
    <rPh sb="15" eb="17">
      <t>クウハク</t>
    </rPh>
    <rPh sb="18" eb="20">
      <t>フメイ</t>
    </rPh>
    <rPh sb="21" eb="23">
      <t>ハンテイ</t>
    </rPh>
    <phoneticPr fontId="2"/>
  </si>
  <si>
    <t>不明※</t>
    <phoneticPr fontId="2"/>
  </si>
  <si>
    <t>不明※</t>
    <phoneticPr fontId="3"/>
  </si>
  <si>
    <t>4種類以下　</t>
    <rPh sb="1" eb="3">
      <t>シュルイ</t>
    </rPh>
    <rPh sb="3" eb="5">
      <t>イカ</t>
    </rPh>
    <phoneticPr fontId="4"/>
  </si>
  <si>
    <t>5種類以上</t>
    <rPh sb="1" eb="5">
      <t>シュルイイジョウ</t>
    </rPh>
    <phoneticPr fontId="4"/>
  </si>
  <si>
    <t>機能歯数</t>
    <rPh sb="0" eb="4">
      <t>キノウシスウ</t>
    </rPh>
    <phoneticPr fontId="2"/>
  </si>
  <si>
    <t>平均年齢</t>
    <rPh sb="0" eb="4">
      <t>ヘイキンネンレイ</t>
    </rPh>
    <phoneticPr fontId="2"/>
  </si>
  <si>
    <t>4.口腔衛生状況</t>
    <rPh sb="2" eb="4">
      <t>コウクウ</t>
    </rPh>
    <rPh sb="4" eb="6">
      <t>エイセイ</t>
    </rPh>
    <rPh sb="6" eb="8">
      <t>ジョウキョウ</t>
    </rPh>
    <phoneticPr fontId="2"/>
  </si>
  <si>
    <t>問8.たばこを吸っていますか。</t>
    <rPh sb="0" eb="1">
      <t>トイ</t>
    </rPh>
    <phoneticPr fontId="4"/>
  </si>
  <si>
    <t>(2)EAT10合計点</t>
    <rPh sb="6" eb="9">
      <t>ゴウケイテン</t>
    </rPh>
    <phoneticPr fontId="2"/>
  </si>
  <si>
    <t>問5.年に1回以上は歯科医院で定期健診を受けていますか。</t>
    <rPh sb="0" eb="1">
      <t>トイ</t>
    </rPh>
    <rPh sb="3" eb="4">
      <t>ネン</t>
    </rPh>
    <rPh sb="6" eb="9">
      <t>カイイジョウ</t>
    </rPh>
    <rPh sb="10" eb="12">
      <t>シカ</t>
    </rPh>
    <rPh sb="12" eb="14">
      <t>イイン</t>
    </rPh>
    <rPh sb="15" eb="17">
      <t>テイキ</t>
    </rPh>
    <rPh sb="17" eb="19">
      <t>ケンシン</t>
    </rPh>
    <rPh sb="20" eb="21">
      <t>ウ</t>
    </rPh>
    <phoneticPr fontId="2"/>
  </si>
  <si>
    <t>問11.半年前に比べて固いものが食べにくくなりましたか。</t>
    <rPh sb="0" eb="1">
      <t>トイ</t>
    </rPh>
    <rPh sb="4" eb="7">
      <t>ハントシマエ</t>
    </rPh>
    <rPh sb="8" eb="9">
      <t>クラ</t>
    </rPh>
    <rPh sb="11" eb="12">
      <t>カタ</t>
    </rPh>
    <rPh sb="16" eb="17">
      <t>タ</t>
    </rPh>
    <phoneticPr fontId="4"/>
  </si>
  <si>
    <t>問12.お茶や汁物等でむせることがありますか。</t>
    <rPh sb="0" eb="1">
      <t>トイ</t>
    </rPh>
    <phoneticPr fontId="4"/>
  </si>
  <si>
    <t>問13.口の渇きが気になりますか。</t>
    <rPh sb="0" eb="1">
      <t>トイ</t>
    </rPh>
    <rPh sb="4" eb="5">
      <t>グチ</t>
    </rPh>
    <rPh sb="6" eb="7">
      <t>カワ</t>
    </rPh>
    <rPh sb="9" eb="10">
      <t>キ</t>
    </rPh>
    <phoneticPr fontId="4"/>
  </si>
  <si>
    <t>問17.介護認定を受けていますか。</t>
    <rPh sb="0" eb="1">
      <t>トイ</t>
    </rPh>
    <rPh sb="4" eb="6">
      <t>カイゴ</t>
    </rPh>
    <rPh sb="6" eb="8">
      <t>ニンテイ</t>
    </rPh>
    <rPh sb="9" eb="10">
      <t>ウ</t>
    </rPh>
    <phoneticPr fontId="4"/>
  </si>
  <si>
    <t>要治療・要精密検査</t>
    <rPh sb="0" eb="1">
      <t>ヨウ</t>
    </rPh>
    <rPh sb="1" eb="3">
      <t>チリョウ</t>
    </rPh>
    <rPh sb="4" eb="9">
      <t>ヨウセイミツケンサ</t>
    </rPh>
    <phoneticPr fontId="2"/>
  </si>
  <si>
    <t>粘液の
異状</t>
    <rPh sb="0" eb="2">
      <t>ネンエキ</t>
    </rPh>
    <rPh sb="4" eb="6">
      <t>イジョウ</t>
    </rPh>
    <phoneticPr fontId="2"/>
  </si>
  <si>
    <t>【計算用】</t>
    <rPh sb="1" eb="4">
      <t>ケイサンヨウ</t>
    </rPh>
    <phoneticPr fontId="2"/>
  </si>
  <si>
    <t>年齢</t>
    <rPh sb="0" eb="2">
      <t>ネンレイ</t>
    </rPh>
    <phoneticPr fontId="2"/>
  </si>
  <si>
    <t>年齢×受診者数</t>
    <rPh sb="0" eb="2">
      <t>ネンレイ</t>
    </rPh>
    <rPh sb="3" eb="7">
      <t>ジュシンシャスウ</t>
    </rPh>
    <phoneticPr fontId="2"/>
  </si>
  <si>
    <t>平均年齢との差の二乗×受診者数</t>
    <rPh sb="0" eb="4">
      <t>ヘイキンネンレイ</t>
    </rPh>
    <rPh sb="6" eb="7">
      <t>サ</t>
    </rPh>
    <rPh sb="8" eb="10">
      <t>ニジョウ</t>
    </rPh>
    <rPh sb="11" eb="14">
      <t>ジュシンシャ</t>
    </rPh>
    <rPh sb="14" eb="15">
      <t>スウ</t>
    </rPh>
    <phoneticPr fontId="2"/>
  </si>
  <si>
    <t>男女計</t>
    <rPh sb="0" eb="3">
      <t>ダンジョケイ</t>
    </rPh>
    <phoneticPr fontId="2"/>
  </si>
  <si>
    <t>合計</t>
    <rPh sb="0" eb="2">
      <t>ゴウケイ</t>
    </rPh>
    <phoneticPr fontId="2"/>
  </si>
  <si>
    <t>不明※1</t>
    <phoneticPr fontId="3"/>
  </si>
  <si>
    <t>不明※2</t>
    <phoneticPr fontId="3"/>
  </si>
  <si>
    <t>(1)唾液飲み込みの状況(30秒間)</t>
    <rPh sb="3" eb="5">
      <t>ダエキ</t>
    </rPh>
    <rPh sb="5" eb="6">
      <t>ノ</t>
    </rPh>
    <rPh sb="7" eb="8">
      <t>コ</t>
    </rPh>
    <rPh sb="10" eb="12">
      <t>ジョウキョウ</t>
    </rPh>
    <rPh sb="15" eb="17">
      <t>ビョウカン</t>
    </rPh>
    <phoneticPr fontId="2"/>
  </si>
  <si>
    <t>(1)年齢階層別歯の状況(平均本数)</t>
    <rPh sb="3" eb="8">
      <t>ネンレイカイソウベツ</t>
    </rPh>
    <phoneticPr fontId="2"/>
  </si>
  <si>
    <t>(2)年齢階層別現在歯の保有状況</t>
    <rPh sb="3" eb="8">
      <t>ネンレイカイソウベツ</t>
    </rPh>
    <phoneticPr fontId="2"/>
  </si>
  <si>
    <t>※1不明…判別不能なデータ、空白および｢4種類以下｣に｢○｣かつ｢5種類以上｣にも｢○｣と回答は、不明と判定。</t>
    <rPh sb="2" eb="4">
      <t>フメイ</t>
    </rPh>
    <rPh sb="5" eb="7">
      <t>ハンベツ</t>
    </rPh>
    <rPh sb="7" eb="9">
      <t>フノウ</t>
    </rPh>
    <rPh sb="21" eb="23">
      <t>シュルイ</t>
    </rPh>
    <rPh sb="23" eb="25">
      <t>イカ</t>
    </rPh>
    <rPh sb="34" eb="38">
      <t>シュルイイジョウ</t>
    </rPh>
    <rPh sb="45" eb="47">
      <t>カイトウ</t>
    </rPh>
    <rPh sb="49" eb="51">
      <t>フメイ</t>
    </rPh>
    <rPh sb="52" eb="54">
      <t>ハンテイ</t>
    </rPh>
    <phoneticPr fontId="2"/>
  </si>
  <si>
    <t>※2不明…判別不能なデータ、空白および｢はい｣に｢○｣かつ｢いいえ｣にも｢○｣と回答は、不明と判定。</t>
    <rPh sb="2" eb="4">
      <t>フメイ</t>
    </rPh>
    <rPh sb="5" eb="7">
      <t>ハンベツ</t>
    </rPh>
    <rPh sb="7" eb="9">
      <t>フノウ</t>
    </rPh>
    <rPh sb="14" eb="16">
      <t>クウハク</t>
    </rPh>
    <rPh sb="44" eb="46">
      <t>フメイ</t>
    </rPh>
    <rPh sb="47" eb="49">
      <t>ハンテイ</t>
    </rPh>
    <phoneticPr fontId="2"/>
  </si>
  <si>
    <t>年齢階層別男女別歯科健診受診者数</t>
    <rPh sb="0" eb="5">
      <t>ネンレイカイソウベツ</t>
    </rPh>
    <rPh sb="5" eb="8">
      <t>ダンジョベツ</t>
    </rPh>
    <rPh sb="8" eb="12">
      <t>シカケンシン</t>
    </rPh>
    <rPh sb="12" eb="14">
      <t>ジュシン</t>
    </rPh>
    <rPh sb="14" eb="15">
      <t>シャ</t>
    </rPh>
    <rPh sb="15" eb="16">
      <t>スウ</t>
    </rPh>
    <phoneticPr fontId="2"/>
  </si>
  <si>
    <t>年齢階層別歯の状況(平均本数)</t>
    <rPh sb="0" eb="5">
      <t>ネンレイカイソウベツ</t>
    </rPh>
    <rPh sb="5" eb="6">
      <t>ハ</t>
    </rPh>
    <rPh sb="7" eb="9">
      <t>ジョウキョウ</t>
    </rPh>
    <rPh sb="10" eb="14">
      <t>ヘイキンホンスウ</t>
    </rPh>
    <phoneticPr fontId="2"/>
  </si>
  <si>
    <t>月別歯科健診受診状況</t>
    <rPh sb="0" eb="2">
      <t>ツキベツ</t>
    </rPh>
    <rPh sb="2" eb="6">
      <t>シカケンシン</t>
    </rPh>
    <rPh sb="6" eb="10">
      <t>ジュシンジョウキョウ</t>
    </rPh>
    <phoneticPr fontId="2"/>
  </si>
  <si>
    <t>年齢別男女別歯科健診受診者数</t>
    <rPh sb="0" eb="2">
      <t>ネンレイ</t>
    </rPh>
    <rPh sb="2" eb="3">
      <t>ベツ</t>
    </rPh>
    <rPh sb="3" eb="6">
      <t>ダンジョベツ</t>
    </rPh>
    <rPh sb="6" eb="10">
      <t>シカケンシン</t>
    </rPh>
    <rPh sb="10" eb="12">
      <t>ジュシン</t>
    </rPh>
    <rPh sb="12" eb="13">
      <t>シャ</t>
    </rPh>
    <rPh sb="13" eb="14">
      <t>スウ</t>
    </rPh>
    <phoneticPr fontId="2"/>
  </si>
  <si>
    <t>118歳</t>
    <rPh sb="3" eb="4">
      <t>サイ</t>
    </rPh>
    <phoneticPr fontId="2"/>
  </si>
  <si>
    <t>119歳</t>
    <rPh sb="3" eb="4">
      <t>サイ</t>
    </rPh>
    <phoneticPr fontId="2"/>
  </si>
  <si>
    <t>データ化範囲(分析対象)…歯科健診データは令和6年4月～令和7年3月健診分(12カ月分)。</t>
    <phoneticPr fontId="2"/>
  </si>
  <si>
    <t>令和6年度</t>
    <phoneticPr fontId="2"/>
  </si>
  <si>
    <t>年齢基準日…令和7年3月31日時点。</t>
    <phoneticPr fontId="2"/>
  </si>
  <si>
    <t>120歳</t>
    <rPh sb="3" eb="4">
      <t>サイ</t>
    </rPh>
    <phoneticPr fontId="2"/>
  </si>
  <si>
    <t>資格確認条件…令和7年3月31日時点で資格があれば分析対象としている。ただし、除外対象者は含まれない。</t>
    <phoneticPr fontId="2"/>
  </si>
  <si>
    <t>月別歯科健診受診状況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</si>
</sst>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0%"/>
    <numFmt numFmtId="179" formatCode="#,##0_ ;[Red]\-#,##0\ "/>
    <numFmt numFmtId="180" formatCode="0.00_ ;[Red]\-0.00\ "/>
    <numFmt numFmtId="181" formatCode="#,##0.00_ ;[Red]\-#,##0.00\ "/>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3F3F76"/>
      <name val="游ゴシック"/>
      <family val="2"/>
      <charset val="128"/>
      <scheme val="minor"/>
    </font>
    <font>
      <sz val="11"/>
      <color rgb="FF9C6500"/>
      <name val="游ゴシック"/>
      <family val="2"/>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9"/>
      <color theme="1"/>
      <name val="ＭＳ 明朝"/>
      <family val="1"/>
      <charset val="128"/>
    </font>
    <font>
      <b/>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style="hair">
        <color indexed="64"/>
      </right>
      <top/>
      <bottom/>
      <diagonal style="hair">
        <color indexed="64"/>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right/>
      <top/>
      <bottom style="hair">
        <color indexed="64"/>
      </bottom>
      <diagonal/>
    </border>
    <border>
      <left style="double">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double">
        <color indexed="64"/>
      </left>
      <right style="thin">
        <color indexed="64"/>
      </right>
      <top style="hair">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top/>
      <bottom style="double">
        <color indexed="64"/>
      </bottom>
      <diagonal/>
    </border>
    <border>
      <left/>
      <right style="thin">
        <color indexed="64"/>
      </right>
      <top style="hair">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cellStyleXfs>
  <cellXfs count="31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Border="1">
      <alignment vertical="center"/>
    </xf>
    <xf numFmtId="0" fontId="7" fillId="0" borderId="0" xfId="0" applyFont="1" applyAlignment="1">
      <alignment horizontal="center" vertical="center"/>
    </xf>
    <xf numFmtId="0" fontId="6" fillId="0" borderId="0" xfId="0" applyFont="1" applyAlignment="1">
      <alignment horizontal="left" vertical="center"/>
    </xf>
    <xf numFmtId="178" fontId="7" fillId="0" borderId="0" xfId="2" applyNumberFormat="1" applyFont="1">
      <alignment vertical="center"/>
    </xf>
    <xf numFmtId="38" fontId="7" fillId="0" borderId="0" xfId="1"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0" xfId="0" applyFont="1" applyFill="1" applyAlignment="1">
      <alignment vertical="center"/>
    </xf>
    <xf numFmtId="179" fontId="7" fillId="0" borderId="1" xfId="0" applyNumberFormat="1" applyFont="1" applyFill="1" applyBorder="1" applyAlignment="1">
      <alignment horizontal="right" vertical="center"/>
    </xf>
    <xf numFmtId="179" fontId="7" fillId="0" borderId="1" xfId="0" applyNumberFormat="1" applyFont="1" applyFill="1" applyBorder="1" applyAlignment="1">
      <alignment vertical="center"/>
    </xf>
    <xf numFmtId="177" fontId="7" fillId="0" borderId="1" xfId="0" applyNumberFormat="1" applyFont="1" applyFill="1" applyBorder="1" applyAlignment="1">
      <alignment horizontal="right" vertical="center"/>
    </xf>
    <xf numFmtId="177" fontId="7" fillId="0" borderId="1" xfId="0" applyNumberFormat="1" applyFont="1" applyFill="1" applyBorder="1" applyAlignment="1">
      <alignment vertical="center"/>
    </xf>
    <xf numFmtId="0" fontId="7" fillId="2" borderId="1" xfId="0" applyFont="1" applyFill="1" applyBorder="1" applyAlignment="1">
      <alignment horizontal="center" vertical="center" shrinkToFit="1"/>
    </xf>
    <xf numFmtId="0" fontId="7" fillId="2" borderId="1" xfId="0" applyFont="1" applyFill="1" applyBorder="1" applyAlignment="1">
      <alignment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NumberFormat="1" applyFont="1" applyFill="1" applyBorder="1" applyAlignment="1">
      <alignment horizontal="center" vertical="center" shrinkToFit="1"/>
    </xf>
    <xf numFmtId="0" fontId="7" fillId="2" borderId="3" xfId="0" applyNumberFormat="1" applyFont="1" applyFill="1" applyBorder="1" applyAlignment="1">
      <alignment horizontal="center" vertical="center" shrinkToFit="1"/>
    </xf>
    <xf numFmtId="0" fontId="7" fillId="2" borderId="14" xfId="0" applyNumberFormat="1" applyFont="1" applyFill="1" applyBorder="1" applyAlignment="1">
      <alignment horizontal="center" vertical="center" shrinkToFit="1"/>
    </xf>
    <xf numFmtId="0" fontId="7" fillId="2" borderId="5" xfId="0" applyNumberFormat="1" applyFont="1" applyFill="1" applyBorder="1" applyAlignment="1">
      <alignment horizontal="center" vertical="center" shrinkToFit="1"/>
    </xf>
    <xf numFmtId="2" fontId="7" fillId="2" borderId="2" xfId="0" applyNumberFormat="1" applyFont="1" applyFill="1" applyBorder="1" applyAlignment="1">
      <alignment horizontal="center" vertical="center"/>
    </xf>
    <xf numFmtId="2" fontId="7" fillId="2" borderId="15"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2" fontId="7" fillId="2" borderId="14" xfId="0" applyNumberFormat="1" applyFont="1" applyFill="1" applyBorder="1" applyAlignment="1">
      <alignment horizontal="center" vertical="center"/>
    </xf>
    <xf numFmtId="2" fontId="7" fillId="2" borderId="5"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3" xfId="0" applyFont="1" applyFill="1" applyBorder="1" applyAlignment="1">
      <alignment vertical="center"/>
    </xf>
    <xf numFmtId="0" fontId="7" fillId="2" borderId="24" xfId="0" applyFont="1" applyFill="1" applyBorder="1" applyAlignment="1">
      <alignment vertical="center"/>
    </xf>
    <xf numFmtId="0" fontId="6" fillId="2" borderId="6"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179" fontId="7" fillId="0" borderId="11" xfId="1" applyNumberFormat="1" applyFont="1" applyFill="1" applyBorder="1">
      <alignment vertical="center"/>
    </xf>
    <xf numFmtId="181" fontId="7" fillId="0" borderId="1" xfId="0" applyNumberFormat="1" applyFont="1" applyFill="1" applyBorder="1" applyAlignment="1">
      <alignment horizontal="right" vertical="center" shrinkToFit="1"/>
    </xf>
    <xf numFmtId="0" fontId="7" fillId="0" borderId="1" xfId="0" applyFont="1" applyFill="1" applyBorder="1" applyAlignment="1">
      <alignment horizontal="center"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179" fontId="7" fillId="0" borderId="1" xfId="1" applyNumberFormat="1" applyFont="1" applyFill="1" applyBorder="1">
      <alignment vertical="center"/>
    </xf>
    <xf numFmtId="10" fontId="7" fillId="0" borderId="1" xfId="2" applyNumberFormat="1" applyFont="1" applyFill="1" applyBorder="1">
      <alignment vertical="center"/>
    </xf>
    <xf numFmtId="0" fontId="7" fillId="0" borderId="0" xfId="0" applyFont="1" applyFill="1" applyBorder="1" applyAlignment="1">
      <alignment horizontal="center" vertical="center"/>
    </xf>
    <xf numFmtId="10" fontId="7" fillId="0" borderId="0" xfId="2" applyNumberFormat="1" applyFont="1" applyFill="1" applyBorder="1">
      <alignment vertical="center"/>
    </xf>
    <xf numFmtId="3" fontId="7" fillId="0" borderId="0" xfId="2" applyNumberFormat="1" applyFont="1" applyFill="1" applyBorder="1">
      <alignment vertical="center"/>
    </xf>
    <xf numFmtId="10" fontId="7" fillId="0" borderId="1" xfId="2" applyNumberFormat="1" applyFont="1" applyFill="1" applyBorder="1" applyAlignment="1">
      <alignment horizontal="right" vertical="center"/>
    </xf>
    <xf numFmtId="0" fontId="7" fillId="0" borderId="0" xfId="0" applyFont="1" applyFill="1" applyBorder="1">
      <alignment vertical="center"/>
    </xf>
    <xf numFmtId="38" fontId="7" fillId="0" borderId="0" xfId="1" applyFont="1" applyFill="1" applyBorder="1">
      <alignment vertical="center"/>
    </xf>
    <xf numFmtId="0" fontId="7" fillId="0" borderId="32" xfId="0" applyFont="1" applyFill="1" applyBorder="1" applyAlignment="1">
      <alignment horizontal="center" vertical="center"/>
    </xf>
    <xf numFmtId="179" fontId="7" fillId="0" borderId="32" xfId="1" applyNumberFormat="1" applyFont="1" applyFill="1" applyBorder="1">
      <alignment vertical="center"/>
    </xf>
    <xf numFmtId="10" fontId="7" fillId="0" borderId="32" xfId="2" applyNumberFormat="1" applyFont="1" applyFill="1" applyBorder="1" applyAlignment="1">
      <alignment horizontal="right" vertical="center"/>
    </xf>
    <xf numFmtId="0" fontId="7" fillId="0" borderId="31" xfId="0" applyFont="1" applyFill="1" applyBorder="1" applyAlignment="1">
      <alignment horizontal="center" vertical="center"/>
    </xf>
    <xf numFmtId="179" fontId="7" fillId="0" borderId="31" xfId="1" applyNumberFormat="1" applyFont="1" applyFill="1" applyBorder="1">
      <alignment vertical="center"/>
    </xf>
    <xf numFmtId="10" fontId="7" fillId="0" borderId="31" xfId="2" applyNumberFormat="1" applyFont="1" applyFill="1" applyBorder="1" applyAlignment="1">
      <alignment horizontal="right" vertical="center"/>
    </xf>
    <xf numFmtId="0" fontId="11" fillId="0" borderId="0" xfId="0" applyFont="1" applyFill="1" applyBorder="1" applyAlignment="1">
      <alignment horizontal="left" vertical="center"/>
    </xf>
    <xf numFmtId="179" fontId="7" fillId="0" borderId="0" xfId="1" applyNumberFormat="1" applyFont="1" applyFill="1" applyBorder="1">
      <alignment vertical="center"/>
    </xf>
    <xf numFmtId="0" fontId="7" fillId="0" borderId="0" xfId="0" applyFont="1" applyFill="1" applyBorder="1" applyAlignment="1">
      <alignment vertical="center"/>
    </xf>
    <xf numFmtId="0" fontId="7" fillId="0" borderId="33" xfId="0" applyFont="1" applyFill="1" applyBorder="1">
      <alignment vertical="center"/>
    </xf>
    <xf numFmtId="0" fontId="7" fillId="0" borderId="0" xfId="0" applyFont="1" applyFill="1" applyAlignment="1">
      <alignment horizontal="center" vertical="center"/>
    </xf>
    <xf numFmtId="180" fontId="7" fillId="0" borderId="2" xfId="0" applyNumberFormat="1" applyFont="1" applyFill="1" applyBorder="1" applyAlignment="1">
      <alignment vertical="center"/>
    </xf>
    <xf numFmtId="176" fontId="7" fillId="0" borderId="3" xfId="1" applyNumberFormat="1" applyFont="1" applyFill="1" applyBorder="1" applyAlignment="1">
      <alignment vertical="center"/>
    </xf>
    <xf numFmtId="180" fontId="7" fillId="0" borderId="23" xfId="0" applyNumberFormat="1" applyFont="1" applyFill="1" applyBorder="1" applyAlignment="1">
      <alignment vertical="center"/>
    </xf>
    <xf numFmtId="176" fontId="7" fillId="0" borderId="24" xfId="1" applyNumberFormat="1" applyFont="1" applyFill="1" applyBorder="1" applyAlignment="1">
      <alignment vertical="center"/>
    </xf>
    <xf numFmtId="179" fontId="7" fillId="0" borderId="31" xfId="1" applyNumberFormat="1" applyFont="1" applyFill="1" applyBorder="1" applyAlignment="1">
      <alignment vertical="center"/>
    </xf>
    <xf numFmtId="180" fontId="7" fillId="0" borderId="39" xfId="0" applyNumberFormat="1" applyFont="1" applyFill="1" applyBorder="1" applyAlignment="1">
      <alignment vertical="center"/>
    </xf>
    <xf numFmtId="176" fontId="7" fillId="0" borderId="69" xfId="1" applyNumberFormat="1" applyFont="1" applyFill="1" applyBorder="1" applyAlignment="1">
      <alignment vertical="center"/>
    </xf>
    <xf numFmtId="0" fontId="7" fillId="0" borderId="0" xfId="0" applyFont="1" applyFill="1" applyAlignment="1">
      <alignment vertical="center"/>
    </xf>
    <xf numFmtId="181" fontId="7" fillId="0" borderId="1" xfId="0" applyNumberFormat="1" applyFont="1" applyFill="1" applyBorder="1" applyAlignment="1">
      <alignment horizontal="right" vertical="center"/>
    </xf>
    <xf numFmtId="0" fontId="11" fillId="0" borderId="0" xfId="0" applyFont="1" applyFill="1">
      <alignment vertical="center"/>
    </xf>
    <xf numFmtId="179" fontId="7" fillId="0" borderId="1" xfId="0" applyNumberFormat="1" applyFont="1" applyFill="1" applyBorder="1">
      <alignment vertical="center"/>
    </xf>
    <xf numFmtId="0" fontId="7" fillId="0" borderId="1" xfId="0" applyFont="1" applyFill="1" applyBorder="1" applyAlignment="1">
      <alignment vertical="center"/>
    </xf>
    <xf numFmtId="180" fontId="7" fillId="0" borderId="2" xfId="1" applyNumberFormat="1" applyFont="1" applyFill="1" applyBorder="1" applyAlignment="1">
      <alignment horizontal="right" vertical="center"/>
    </xf>
    <xf numFmtId="176" fontId="7" fillId="0" borderId="4" xfId="1" applyNumberFormat="1" applyFont="1" applyFill="1" applyBorder="1" applyAlignment="1">
      <alignment vertical="center"/>
    </xf>
    <xf numFmtId="0" fontId="7" fillId="0" borderId="1" xfId="0" applyFont="1" applyFill="1" applyBorder="1">
      <alignment vertical="center"/>
    </xf>
    <xf numFmtId="180" fontId="7" fillId="0" borderId="31" xfId="0" applyNumberFormat="1" applyFont="1" applyFill="1" applyBorder="1">
      <alignment vertical="center"/>
    </xf>
    <xf numFmtId="0" fontId="8" fillId="0" borderId="0" xfId="0" applyFont="1" applyFill="1">
      <alignment vertical="center"/>
    </xf>
    <xf numFmtId="0" fontId="7" fillId="0" borderId="0" xfId="0" applyFont="1" applyFill="1" applyBorder="1" applyAlignment="1">
      <alignment horizontal="center" vertical="center" wrapText="1"/>
    </xf>
    <xf numFmtId="2" fontId="7" fillId="0" borderId="0" xfId="0" applyNumberFormat="1" applyFont="1" applyFill="1" applyBorder="1">
      <alignment vertical="center"/>
    </xf>
    <xf numFmtId="10" fontId="7" fillId="0" borderId="0" xfId="2" applyNumberFormat="1" applyFont="1" applyFill="1">
      <alignment vertical="center"/>
    </xf>
    <xf numFmtId="179" fontId="7" fillId="0" borderId="31" xfId="0" applyNumberFormat="1" applyFont="1" applyFill="1" applyBorder="1" applyAlignment="1">
      <alignment vertical="center"/>
    </xf>
    <xf numFmtId="38" fontId="7" fillId="0" borderId="0" xfId="1" applyFont="1" applyFill="1">
      <alignment vertical="center"/>
    </xf>
    <xf numFmtId="10" fontId="7" fillId="0" borderId="1" xfId="2" applyNumberFormat="1" applyFont="1" applyFill="1" applyBorder="1" applyAlignment="1">
      <alignment vertical="center"/>
    </xf>
    <xf numFmtId="10" fontId="7" fillId="0" borderId="32" xfId="2" applyNumberFormat="1" applyFont="1" applyFill="1" applyBorder="1" applyAlignment="1">
      <alignment vertical="center"/>
    </xf>
    <xf numFmtId="10" fontId="7" fillId="0" borderId="32" xfId="2" applyNumberFormat="1" applyFont="1" applyFill="1" applyBorder="1">
      <alignment vertical="center"/>
    </xf>
    <xf numFmtId="10" fontId="7" fillId="0" borderId="31" xfId="2" applyNumberFormat="1" applyFont="1" applyFill="1" applyBorder="1" applyAlignment="1">
      <alignment vertical="center"/>
    </xf>
    <xf numFmtId="10" fontId="7" fillId="0" borderId="31" xfId="2" applyNumberFormat="1" applyFont="1" applyFill="1" applyBorder="1">
      <alignment vertical="center"/>
    </xf>
    <xf numFmtId="0" fontId="7" fillId="0" borderId="42" xfId="0" applyFont="1" applyFill="1" applyBorder="1" applyAlignment="1">
      <alignment vertical="center"/>
    </xf>
    <xf numFmtId="0" fontId="7" fillId="0" borderId="45" xfId="0" applyFont="1" applyFill="1" applyBorder="1" applyAlignment="1">
      <alignment vertical="center"/>
    </xf>
    <xf numFmtId="10" fontId="7" fillId="0" borderId="70" xfId="2" applyNumberFormat="1" applyFont="1" applyFill="1" applyBorder="1" applyAlignment="1">
      <alignment horizontal="right" vertical="center"/>
    </xf>
    <xf numFmtId="0" fontId="7" fillId="0" borderId="34" xfId="0" applyFont="1" applyFill="1" applyBorder="1" applyAlignment="1">
      <alignment vertical="center"/>
    </xf>
    <xf numFmtId="0" fontId="7" fillId="0" borderId="57" xfId="0" applyFont="1" applyFill="1" applyBorder="1" applyAlignment="1">
      <alignment vertical="center"/>
    </xf>
    <xf numFmtId="10" fontId="7" fillId="0" borderId="71" xfId="2" applyNumberFormat="1" applyFont="1" applyFill="1" applyBorder="1" applyAlignment="1">
      <alignment horizontal="right" vertical="center"/>
    </xf>
    <xf numFmtId="0" fontId="7" fillId="0" borderId="34" xfId="0" applyFont="1" applyFill="1" applyBorder="1" applyAlignment="1">
      <alignment horizontal="right" vertical="center"/>
    </xf>
    <xf numFmtId="0" fontId="7" fillId="0" borderId="35" xfId="0" applyFont="1" applyFill="1" applyBorder="1" applyAlignment="1">
      <alignment vertical="center"/>
    </xf>
    <xf numFmtId="0" fontId="7" fillId="0" borderId="76" xfId="0" applyFont="1" applyFill="1" applyBorder="1" applyAlignment="1">
      <alignment vertical="center"/>
    </xf>
    <xf numFmtId="10" fontId="7" fillId="0" borderId="74" xfId="2" applyNumberFormat="1" applyFont="1" applyFill="1" applyBorder="1" applyAlignment="1">
      <alignment horizontal="right" vertical="center"/>
    </xf>
    <xf numFmtId="10" fontId="7" fillId="0" borderId="11" xfId="2" applyNumberFormat="1" applyFont="1" applyFill="1" applyBorder="1" applyAlignment="1">
      <alignment horizontal="right" vertical="center"/>
    </xf>
    <xf numFmtId="0" fontId="7" fillId="0" borderId="0" xfId="0" applyFont="1" applyFill="1" applyAlignment="1">
      <alignment vertical="center" wrapText="1"/>
    </xf>
    <xf numFmtId="179" fontId="7" fillId="0" borderId="7" xfId="1" applyNumberFormat="1" applyFont="1" applyFill="1" applyBorder="1">
      <alignment vertical="center"/>
    </xf>
    <xf numFmtId="38" fontId="7" fillId="0" borderId="0" xfId="0" applyNumberFormat="1" applyFont="1" applyFill="1">
      <alignment vertical="center"/>
    </xf>
    <xf numFmtId="179" fontId="7" fillId="0" borderId="51" xfId="1" applyNumberFormat="1" applyFont="1" applyFill="1" applyBorder="1">
      <alignment vertical="center"/>
    </xf>
    <xf numFmtId="179" fontId="7" fillId="0" borderId="58" xfId="0" applyNumberFormat="1" applyFont="1" applyFill="1" applyBorder="1" applyAlignment="1">
      <alignment horizontal="center" vertical="center"/>
    </xf>
    <xf numFmtId="179" fontId="7" fillId="0" borderId="10" xfId="1" applyNumberFormat="1" applyFont="1" applyFill="1" applyBorder="1">
      <alignment vertical="center"/>
    </xf>
    <xf numFmtId="179" fontId="7" fillId="0" borderId="50" xfId="0" applyNumberFormat="1" applyFont="1" applyFill="1" applyBorder="1" applyAlignment="1">
      <alignment horizontal="center" vertical="center"/>
    </xf>
    <xf numFmtId="179" fontId="7" fillId="0" borderId="65" xfId="0" applyNumberFormat="1" applyFont="1" applyFill="1" applyBorder="1" applyAlignment="1">
      <alignment horizontal="center" vertical="center"/>
    </xf>
    <xf numFmtId="179" fontId="7" fillId="0" borderId="66" xfId="1" applyNumberFormat="1" applyFont="1" applyFill="1" applyBorder="1">
      <alignment vertical="center"/>
    </xf>
    <xf numFmtId="179" fontId="7" fillId="0" borderId="5" xfId="1" applyNumberFormat="1" applyFont="1" applyFill="1" applyBorder="1">
      <alignment vertical="center"/>
    </xf>
    <xf numFmtId="0" fontId="7" fillId="0" borderId="0" xfId="0" applyFont="1" applyFill="1" applyBorder="1" applyAlignment="1">
      <alignment horizontal="left" vertical="center" wrapText="1"/>
    </xf>
    <xf numFmtId="10" fontId="7" fillId="0" borderId="0" xfId="0" applyNumberFormat="1" applyFont="1" applyFill="1" applyBorder="1">
      <alignment vertical="center"/>
    </xf>
    <xf numFmtId="178" fontId="7" fillId="0" borderId="0" xfId="0" applyNumberFormat="1" applyFont="1" applyFill="1" applyBorder="1">
      <alignment vertical="center"/>
    </xf>
    <xf numFmtId="10" fontId="7" fillId="0" borderId="33" xfId="0" applyNumberFormat="1" applyFont="1" applyFill="1" applyBorder="1" applyAlignment="1">
      <alignment horizontal="right" vertical="center"/>
    </xf>
    <xf numFmtId="10" fontId="7" fillId="0" borderId="49" xfId="0" applyNumberFormat="1" applyFont="1" applyFill="1" applyBorder="1" applyAlignment="1">
      <alignment horizontal="right" vertical="center"/>
    </xf>
    <xf numFmtId="10" fontId="7" fillId="0" borderId="0" xfId="0" applyNumberFormat="1" applyFont="1" applyFill="1" applyBorder="1" applyAlignment="1">
      <alignment horizontal="right" vertical="center"/>
    </xf>
    <xf numFmtId="10" fontId="7" fillId="0" borderId="34" xfId="0" applyNumberFormat="1" applyFont="1" applyFill="1" applyBorder="1" applyAlignment="1">
      <alignment horizontal="right" vertical="center"/>
    </xf>
    <xf numFmtId="10" fontId="7" fillId="0" borderId="19" xfId="0" applyNumberFormat="1" applyFont="1" applyFill="1" applyBorder="1" applyAlignment="1">
      <alignment horizontal="right" vertical="center"/>
    </xf>
    <xf numFmtId="10" fontId="7" fillId="0" borderId="9" xfId="0" applyNumberFormat="1" applyFont="1" applyFill="1" applyBorder="1" applyAlignment="1">
      <alignment horizontal="right" vertical="center"/>
    </xf>
    <xf numFmtId="2" fontId="7" fillId="0" borderId="50" xfId="0" applyNumberFormat="1" applyFont="1" applyFill="1" applyBorder="1" applyAlignment="1">
      <alignment horizontal="right" vertical="center"/>
    </xf>
    <xf numFmtId="2" fontId="7" fillId="0" borderId="58" xfId="0" applyNumberFormat="1" applyFont="1" applyFill="1" applyBorder="1" applyAlignment="1">
      <alignment horizontal="right" vertical="center"/>
    </xf>
    <xf numFmtId="10" fontId="7" fillId="0" borderId="61" xfId="0" applyNumberFormat="1" applyFont="1" applyFill="1" applyBorder="1" applyAlignment="1">
      <alignment horizontal="right" vertical="center"/>
    </xf>
    <xf numFmtId="10" fontId="7" fillId="0" borderId="64" xfId="0" applyNumberFormat="1" applyFont="1" applyFill="1" applyBorder="1" applyAlignment="1">
      <alignment horizontal="right" vertical="center"/>
    </xf>
    <xf numFmtId="10" fontId="7" fillId="0" borderId="62" xfId="0" applyNumberFormat="1" applyFont="1" applyFill="1" applyBorder="1" applyAlignment="1">
      <alignment horizontal="right" vertical="center"/>
    </xf>
    <xf numFmtId="2" fontId="7" fillId="0" borderId="65" xfId="0" applyNumberFormat="1" applyFont="1" applyFill="1" applyBorder="1" applyAlignment="1">
      <alignment horizontal="right" vertical="center"/>
    </xf>
    <xf numFmtId="10" fontId="7" fillId="0" borderId="26" xfId="0" applyNumberFormat="1" applyFont="1" applyFill="1" applyBorder="1" applyAlignment="1">
      <alignment horizontal="right" vertical="center"/>
    </xf>
    <xf numFmtId="10" fontId="7" fillId="0" borderId="22" xfId="0" applyNumberFormat="1" applyFont="1" applyFill="1" applyBorder="1" applyAlignment="1">
      <alignment horizontal="right" vertical="center"/>
    </xf>
    <xf numFmtId="10" fontId="7" fillId="0" borderId="12" xfId="0" applyNumberFormat="1" applyFont="1" applyFill="1" applyBorder="1" applyAlignment="1">
      <alignment horizontal="right" vertical="center"/>
    </xf>
    <xf numFmtId="10" fontId="7" fillId="0" borderId="29" xfId="0" applyNumberFormat="1" applyFont="1" applyFill="1" applyBorder="1" applyAlignment="1">
      <alignment horizontal="right" vertical="center"/>
    </xf>
    <xf numFmtId="0" fontId="7" fillId="0" borderId="41" xfId="0" applyFont="1" applyFill="1" applyBorder="1" applyAlignment="1">
      <alignment horizontal="right" vertical="center" textRotation="255" wrapText="1"/>
    </xf>
    <xf numFmtId="0" fontId="7" fillId="0" borderId="6" xfId="0" applyFont="1" applyFill="1" applyBorder="1" applyAlignment="1">
      <alignment vertical="center" wrapText="1"/>
    </xf>
    <xf numFmtId="0" fontId="7" fillId="0" borderId="34" xfId="0" applyFont="1" applyFill="1" applyBorder="1" applyAlignment="1">
      <alignment horizontal="right" vertical="center" textRotation="255" wrapText="1"/>
    </xf>
    <xf numFmtId="0" fontId="7" fillId="0" borderId="9" xfId="0" applyFont="1" applyFill="1" applyBorder="1" applyAlignment="1">
      <alignment vertical="center" wrapText="1"/>
    </xf>
    <xf numFmtId="0" fontId="7" fillId="0" borderId="35" xfId="0" applyFont="1" applyFill="1" applyBorder="1" applyAlignment="1">
      <alignment vertical="center" textRotation="255" wrapText="1"/>
    </xf>
    <xf numFmtId="0" fontId="7" fillId="0" borderId="36" xfId="0" applyFont="1" applyFill="1" applyBorder="1" applyAlignment="1">
      <alignment vertical="center" wrapText="1"/>
    </xf>
    <xf numFmtId="2" fontId="7" fillId="0" borderId="0" xfId="0" applyNumberFormat="1" applyFont="1" applyFill="1" applyBorder="1" applyAlignment="1">
      <alignment vertical="center"/>
    </xf>
    <xf numFmtId="0" fontId="7" fillId="0" borderId="42" xfId="0" applyFont="1" applyFill="1" applyBorder="1" applyAlignment="1">
      <alignment horizontal="right" vertical="center" textRotation="255" wrapText="1"/>
    </xf>
    <xf numFmtId="2" fontId="7" fillId="0" borderId="6" xfId="0" applyNumberFormat="1" applyFont="1" applyFill="1" applyBorder="1" applyAlignment="1">
      <alignment horizontal="left" vertical="center"/>
    </xf>
    <xf numFmtId="0" fontId="7" fillId="0" borderId="0" xfId="0" applyFont="1" applyFill="1" applyBorder="1" applyAlignment="1">
      <alignment vertical="center" wrapText="1"/>
    </xf>
    <xf numFmtId="2" fontId="7" fillId="0" borderId="9" xfId="0" applyNumberFormat="1" applyFont="1" applyFill="1" applyBorder="1" applyAlignment="1">
      <alignment horizontal="left" vertical="center"/>
    </xf>
    <xf numFmtId="0" fontId="7" fillId="0" borderId="35" xfId="0" applyFont="1" applyFill="1" applyBorder="1" applyAlignment="1">
      <alignment horizontal="right" vertical="center" textRotation="255" wrapText="1"/>
    </xf>
    <xf numFmtId="2" fontId="7" fillId="0" borderId="36" xfId="0" applyNumberFormat="1" applyFont="1" applyFill="1" applyBorder="1" applyAlignment="1">
      <alignment horizontal="left" vertical="center"/>
    </xf>
    <xf numFmtId="178" fontId="7" fillId="0" borderId="0" xfId="0" applyNumberFormat="1" applyFont="1" applyFill="1">
      <alignment vertical="center"/>
    </xf>
    <xf numFmtId="0" fontId="7" fillId="0" borderId="0" xfId="0" applyFont="1" applyFill="1" applyBorder="1" applyAlignment="1">
      <alignment vertical="center" textRotation="255" wrapText="1"/>
    </xf>
    <xf numFmtId="10" fontId="7" fillId="0" borderId="0" xfId="0" applyNumberFormat="1" applyFont="1" applyFill="1" applyBorder="1" applyAlignment="1">
      <alignment vertical="center"/>
    </xf>
    <xf numFmtId="38" fontId="7" fillId="0" borderId="0" xfId="1" applyFont="1" applyFill="1" applyBorder="1" applyAlignment="1">
      <alignment vertical="center"/>
    </xf>
    <xf numFmtId="179" fontId="7" fillId="0" borderId="26" xfId="1" applyNumberFormat="1" applyFont="1" applyFill="1" applyBorder="1" applyAlignment="1">
      <alignment vertical="center"/>
    </xf>
    <xf numFmtId="179" fontId="7" fillId="0" borderId="26" xfId="1" applyNumberFormat="1" applyFont="1" applyFill="1" applyBorder="1">
      <alignment vertical="center"/>
    </xf>
    <xf numFmtId="0" fontId="12" fillId="0" borderId="0" xfId="0" applyFont="1" applyFill="1">
      <alignment vertical="center"/>
    </xf>
    <xf numFmtId="0" fontId="7" fillId="0" borderId="1" xfId="0" applyFont="1" applyFill="1" applyBorder="1" applyAlignment="1">
      <alignment horizontal="center" vertical="center" shrinkToFit="1"/>
    </xf>
    <xf numFmtId="0" fontId="7" fillId="0" borderId="41" xfId="0" applyFont="1" applyFill="1" applyBorder="1" applyAlignment="1">
      <alignment vertical="center" wrapText="1"/>
    </xf>
    <xf numFmtId="0" fontId="7" fillId="0" borderId="6" xfId="0" applyFont="1" applyFill="1" applyBorder="1" applyAlignment="1">
      <alignment vertical="center"/>
    </xf>
    <xf numFmtId="10" fontId="7" fillId="0" borderId="70" xfId="0" applyNumberFormat="1" applyFont="1" applyFill="1" applyBorder="1" applyAlignment="1">
      <alignment horizontal="right" vertical="center"/>
    </xf>
    <xf numFmtId="0" fontId="7" fillId="0" borderId="34" xfId="0" applyFont="1" applyFill="1" applyBorder="1" applyAlignment="1">
      <alignment vertical="center" wrapText="1"/>
    </xf>
    <xf numFmtId="0" fontId="7" fillId="0" borderId="9" xfId="0" applyFont="1" applyFill="1" applyBorder="1" applyAlignment="1">
      <alignment vertical="center"/>
    </xf>
    <xf numFmtId="10" fontId="7" fillId="0" borderId="71" xfId="0" applyNumberFormat="1" applyFont="1" applyFill="1" applyBorder="1" applyAlignment="1">
      <alignment horizontal="right" vertical="center"/>
    </xf>
    <xf numFmtId="0" fontId="7" fillId="0" borderId="55" xfId="0" applyFont="1" applyFill="1" applyBorder="1" applyAlignment="1">
      <alignment vertical="center" wrapText="1"/>
    </xf>
    <xf numFmtId="0" fontId="7" fillId="0" borderId="46" xfId="0" applyFont="1" applyFill="1" applyBorder="1" applyAlignment="1">
      <alignment vertical="center"/>
    </xf>
    <xf numFmtId="10" fontId="7" fillId="0" borderId="72" xfId="0" applyNumberFormat="1" applyFont="1" applyFill="1" applyBorder="1" applyAlignment="1">
      <alignment horizontal="right" vertical="center"/>
    </xf>
    <xf numFmtId="0" fontId="8" fillId="0" borderId="0" xfId="0" applyFont="1" applyFill="1" applyBorder="1" applyAlignment="1">
      <alignment vertical="center"/>
    </xf>
    <xf numFmtId="0" fontId="7" fillId="0" borderId="41" xfId="0" applyFont="1" applyFill="1" applyBorder="1">
      <alignment vertical="center"/>
    </xf>
    <xf numFmtId="2" fontId="7" fillId="0" borderId="6" xfId="0" applyNumberFormat="1" applyFont="1" applyFill="1" applyBorder="1" applyAlignment="1">
      <alignment vertical="center"/>
    </xf>
    <xf numFmtId="0" fontId="7" fillId="0" borderId="34" xfId="0" applyFont="1" applyFill="1" applyBorder="1">
      <alignment vertical="center"/>
    </xf>
    <xf numFmtId="2" fontId="7" fillId="0" borderId="9" xfId="0" applyNumberFormat="1" applyFont="1" applyFill="1" applyBorder="1" applyAlignment="1">
      <alignment vertical="center"/>
    </xf>
    <xf numFmtId="0" fontId="7" fillId="0" borderId="55" xfId="0" applyFont="1" applyFill="1" applyBorder="1">
      <alignment vertical="center"/>
    </xf>
    <xf numFmtId="2" fontId="7" fillId="0" borderId="46" xfId="0" applyNumberFormat="1" applyFont="1" applyFill="1" applyBorder="1" applyAlignment="1">
      <alignment vertical="center"/>
    </xf>
    <xf numFmtId="10" fontId="7" fillId="0" borderId="72" xfId="2" applyNumberFormat="1" applyFont="1" applyFill="1" applyBorder="1" applyAlignment="1">
      <alignment horizontal="right" vertical="center"/>
    </xf>
    <xf numFmtId="178" fontId="5" fillId="0" borderId="0" xfId="2" applyNumberFormat="1" applyFont="1" applyFill="1">
      <alignment vertical="center"/>
    </xf>
    <xf numFmtId="178" fontId="7" fillId="0" borderId="0" xfId="2" applyNumberFormat="1" applyFont="1" applyFill="1">
      <alignment vertical="center"/>
    </xf>
    <xf numFmtId="0" fontId="7" fillId="0" borderId="41" xfId="0" applyFont="1" applyFill="1" applyBorder="1" applyAlignment="1">
      <alignment vertical="center"/>
    </xf>
    <xf numFmtId="0" fontId="7" fillId="0" borderId="55" xfId="0" applyFont="1" applyFill="1" applyBorder="1" applyAlignment="1">
      <alignment vertical="center"/>
    </xf>
    <xf numFmtId="178" fontId="7" fillId="0" borderId="0" xfId="2" applyNumberFormat="1" applyFont="1" applyFill="1" applyBorder="1">
      <alignment vertical="center"/>
    </xf>
    <xf numFmtId="0" fontId="7" fillId="0" borderId="36" xfId="0" applyFont="1" applyFill="1" applyBorder="1" applyAlignment="1">
      <alignment vertical="center"/>
    </xf>
    <xf numFmtId="179" fontId="7" fillId="0" borderId="11" xfId="1" applyNumberFormat="1" applyFont="1" applyFill="1" applyBorder="1" applyAlignment="1">
      <alignment horizontal="right" vertical="center"/>
    </xf>
    <xf numFmtId="0" fontId="7" fillId="0" borderId="33" xfId="0" applyFont="1" applyFill="1" applyBorder="1" applyAlignment="1">
      <alignment vertical="center"/>
    </xf>
    <xf numFmtId="0" fontId="7" fillId="0" borderId="53" xfId="0" applyFont="1" applyFill="1" applyBorder="1" applyAlignment="1">
      <alignment vertical="center"/>
    </xf>
    <xf numFmtId="0" fontId="7" fillId="0" borderId="40" xfId="0" applyFont="1" applyFill="1" applyBorder="1">
      <alignment vertical="center"/>
    </xf>
    <xf numFmtId="0" fontId="7" fillId="0" borderId="38" xfId="0" applyFont="1" applyFill="1" applyBorder="1">
      <alignment vertical="center"/>
    </xf>
    <xf numFmtId="0" fontId="7" fillId="0" borderId="59" xfId="0" applyFont="1" applyFill="1" applyBorder="1">
      <alignment vertical="center"/>
    </xf>
    <xf numFmtId="10" fontId="7" fillId="0" borderId="0" xfId="1" applyNumberFormat="1" applyFont="1" applyFill="1" applyBorder="1">
      <alignment vertical="center"/>
    </xf>
    <xf numFmtId="10" fontId="7" fillId="0" borderId="0" xfId="0" applyNumberFormat="1" applyFont="1" applyFill="1">
      <alignment vertical="center"/>
    </xf>
    <xf numFmtId="10" fontId="7" fillId="0" borderId="73" xfId="2" applyNumberFormat="1" applyFont="1" applyFill="1" applyBorder="1" applyAlignment="1">
      <alignment horizontal="right" vertical="center"/>
    </xf>
    <xf numFmtId="0" fontId="6" fillId="0" borderId="0" xfId="0" applyFont="1" applyFill="1" applyAlignment="1">
      <alignment horizontal="left" vertical="center"/>
    </xf>
    <xf numFmtId="0" fontId="7" fillId="0" borderId="42" xfId="0" quotePrefix="1" applyNumberFormat="1" applyFont="1" applyFill="1" applyBorder="1" applyAlignment="1">
      <alignment vertical="center"/>
    </xf>
    <xf numFmtId="0" fontId="7" fillId="0" borderId="60" xfId="0" applyFont="1" applyFill="1" applyBorder="1" applyAlignment="1">
      <alignment vertical="center" shrinkToFit="1"/>
    </xf>
    <xf numFmtId="179" fontId="7" fillId="0" borderId="54" xfId="1" applyNumberFormat="1" applyFont="1" applyFill="1" applyBorder="1">
      <alignment vertical="center"/>
    </xf>
    <xf numFmtId="0" fontId="7" fillId="0" borderId="57" xfId="0" applyFont="1" applyFill="1" applyBorder="1" applyAlignment="1">
      <alignment vertical="center" shrinkToFit="1"/>
    </xf>
    <xf numFmtId="0" fontId="7" fillId="0" borderId="33" xfId="0" quotePrefix="1" applyNumberFormat="1" applyFont="1" applyFill="1" applyBorder="1" applyAlignment="1">
      <alignment vertical="center"/>
    </xf>
    <xf numFmtId="0" fontId="7" fillId="0" borderId="56" xfId="0" applyFont="1" applyFill="1" applyBorder="1" applyAlignment="1">
      <alignment vertical="center" shrinkToFit="1"/>
    </xf>
    <xf numFmtId="179" fontId="7" fillId="0" borderId="52" xfId="1" applyNumberFormat="1" applyFont="1" applyFill="1" applyBorder="1">
      <alignment vertical="center"/>
    </xf>
    <xf numFmtId="0" fontId="7" fillId="0" borderId="3" xfId="0" quotePrefix="1" applyFont="1" applyFill="1" applyBorder="1" applyAlignment="1">
      <alignment horizontal="right" vertical="top"/>
    </xf>
    <xf numFmtId="38" fontId="7" fillId="0" borderId="3" xfId="1" applyFont="1" applyFill="1" applyBorder="1">
      <alignment vertical="center"/>
    </xf>
    <xf numFmtId="0" fontId="7" fillId="0" borderId="42" xfId="0" quotePrefix="1" applyFont="1" applyFill="1" applyBorder="1" applyAlignment="1">
      <alignment vertical="center"/>
    </xf>
    <xf numFmtId="178" fontId="7" fillId="0" borderId="16" xfId="2" applyNumberFormat="1" applyFont="1" applyFill="1" applyBorder="1" applyAlignment="1">
      <alignment horizontal="right" vertical="center"/>
    </xf>
    <xf numFmtId="178" fontId="7" fillId="0" borderId="17" xfId="2" applyNumberFormat="1" applyFont="1" applyFill="1" applyBorder="1" applyAlignment="1">
      <alignment horizontal="right" vertical="center"/>
    </xf>
    <xf numFmtId="178" fontId="7" fillId="0" borderId="37" xfId="2" applyNumberFormat="1" applyFont="1" applyFill="1" applyBorder="1" applyAlignment="1">
      <alignment horizontal="right" vertical="center"/>
    </xf>
    <xf numFmtId="178" fontId="7" fillId="0" borderId="54" xfId="2" applyNumberFormat="1" applyFont="1" applyFill="1" applyBorder="1" applyAlignment="1">
      <alignment horizontal="right" vertical="center"/>
    </xf>
    <xf numFmtId="0" fontId="7" fillId="0" borderId="34" xfId="0" quotePrefix="1" applyFont="1" applyFill="1" applyBorder="1" applyAlignment="1">
      <alignment vertical="center"/>
    </xf>
    <xf numFmtId="178" fontId="7" fillId="0" borderId="18" xfId="2" applyNumberFormat="1" applyFont="1" applyFill="1" applyBorder="1" applyAlignment="1">
      <alignment horizontal="right" vertical="center"/>
    </xf>
    <xf numFmtId="178" fontId="7" fillId="0" borderId="19" xfId="2" applyNumberFormat="1" applyFont="1" applyFill="1" applyBorder="1" applyAlignment="1">
      <alignment horizontal="right" vertical="center"/>
    </xf>
    <xf numFmtId="178" fontId="7" fillId="0" borderId="38" xfId="2" applyNumberFormat="1" applyFont="1" applyFill="1" applyBorder="1" applyAlignment="1">
      <alignment horizontal="right" vertical="center"/>
    </xf>
    <xf numFmtId="178" fontId="7" fillId="0" borderId="10" xfId="2" applyNumberFormat="1" applyFont="1" applyFill="1" applyBorder="1" applyAlignment="1">
      <alignment horizontal="right" vertical="center"/>
    </xf>
    <xf numFmtId="0" fontId="7" fillId="0" borderId="55" xfId="0" quotePrefix="1" applyFont="1" applyFill="1" applyBorder="1" applyAlignment="1">
      <alignment vertical="center"/>
    </xf>
    <xf numFmtId="178" fontId="7" fillId="0" borderId="20" xfId="2" applyNumberFormat="1" applyFont="1" applyFill="1" applyBorder="1" applyAlignment="1">
      <alignment horizontal="right" vertical="center"/>
    </xf>
    <xf numFmtId="178" fontId="7" fillId="0" borderId="44" xfId="2" applyNumberFormat="1" applyFont="1" applyFill="1" applyBorder="1" applyAlignment="1">
      <alignment horizontal="right" vertical="center"/>
    </xf>
    <xf numFmtId="178" fontId="7" fillId="0" borderId="28" xfId="2" applyNumberFormat="1" applyFont="1" applyFill="1" applyBorder="1" applyAlignment="1">
      <alignment horizontal="right" vertical="center"/>
    </xf>
    <xf numFmtId="178" fontId="7" fillId="0" borderId="52" xfId="2" applyNumberFormat="1" applyFont="1" applyFill="1" applyBorder="1" applyAlignment="1">
      <alignment horizontal="right" vertical="center"/>
    </xf>
    <xf numFmtId="0" fontId="7" fillId="0" borderId="0" xfId="0" quotePrefix="1" applyFont="1" applyFill="1">
      <alignment vertical="center"/>
    </xf>
    <xf numFmtId="0" fontId="7" fillId="2" borderId="6" xfId="0" applyFont="1" applyFill="1" applyBorder="1" applyAlignment="1">
      <alignment horizontal="left" vertical="center"/>
    </xf>
    <xf numFmtId="0" fontId="7" fillId="2" borderId="30" xfId="0" applyFont="1" applyFill="1" applyBorder="1" applyAlignment="1">
      <alignment horizontal="right" vertical="center"/>
    </xf>
    <xf numFmtId="10" fontId="7" fillId="0" borderId="51" xfId="0" applyNumberFormat="1" applyFont="1" applyFill="1" applyBorder="1" applyAlignment="1">
      <alignment horizontal="right" vertical="center"/>
    </xf>
    <xf numFmtId="10" fontId="7" fillId="0" borderId="10" xfId="0" applyNumberFormat="1" applyFont="1" applyFill="1" applyBorder="1" applyAlignment="1">
      <alignment horizontal="right" vertical="center"/>
    </xf>
    <xf numFmtId="10" fontId="7" fillId="0" borderId="66" xfId="0" applyNumberFormat="1" applyFont="1" applyFill="1" applyBorder="1" applyAlignment="1">
      <alignment horizontal="right" vertical="center"/>
    </xf>
    <xf numFmtId="10" fontId="7" fillId="0" borderId="13" xfId="0" applyNumberFormat="1"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38" fontId="7" fillId="0" borderId="0" xfId="1" applyFont="1" applyFill="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179" fontId="7" fillId="0" borderId="1" xfId="1" applyNumberFormat="1" applyFont="1" applyFill="1" applyBorder="1" applyAlignment="1">
      <alignment vertical="center"/>
    </xf>
    <xf numFmtId="179" fontId="7" fillId="0" borderId="32" xfId="1" applyNumberFormat="1" applyFont="1" applyFill="1" applyBorder="1" applyAlignment="1">
      <alignment vertical="center"/>
    </xf>
    <xf numFmtId="179" fontId="7" fillId="0" borderId="1" xfId="0" applyNumberFormat="1" applyFont="1" applyFill="1" applyBorder="1" applyAlignment="1">
      <alignment horizontal="right" vertical="center" shrinkToFit="1"/>
    </xf>
    <xf numFmtId="179" fontId="7" fillId="0" borderId="1" xfId="1" applyNumberFormat="1" applyFont="1" applyFill="1" applyBorder="1" applyAlignment="1">
      <alignment horizontal="right" vertical="center" shrinkToFit="1"/>
    </xf>
    <xf numFmtId="179" fontId="7" fillId="0" borderId="32" xfId="0" applyNumberFormat="1" applyFont="1" applyFill="1" applyBorder="1" applyAlignment="1">
      <alignment vertical="center"/>
    </xf>
    <xf numFmtId="179" fontId="7" fillId="0" borderId="70" xfId="1" applyNumberFormat="1" applyFont="1" applyFill="1" applyBorder="1">
      <alignment vertical="center"/>
    </xf>
    <xf numFmtId="179" fontId="7" fillId="0" borderId="71" xfId="1" applyNumberFormat="1" applyFont="1" applyFill="1" applyBorder="1">
      <alignment vertical="center"/>
    </xf>
    <xf numFmtId="179" fontId="7" fillId="0" borderId="74" xfId="1" applyNumberFormat="1" applyFont="1" applyFill="1" applyBorder="1">
      <alignment vertical="center"/>
    </xf>
    <xf numFmtId="179" fontId="7" fillId="0" borderId="41" xfId="1" applyNumberFormat="1" applyFont="1" applyFill="1" applyBorder="1">
      <alignment vertical="center"/>
    </xf>
    <xf numFmtId="179" fontId="7" fillId="0" borderId="48" xfId="1" applyNumberFormat="1" applyFont="1" applyFill="1" applyBorder="1">
      <alignment vertical="center"/>
    </xf>
    <xf numFmtId="179" fontId="7" fillId="0" borderId="6" xfId="1" applyNumberFormat="1" applyFont="1" applyFill="1" applyBorder="1">
      <alignment vertical="center"/>
    </xf>
    <xf numFmtId="179" fontId="7" fillId="0" borderId="30" xfId="1" applyNumberFormat="1" applyFont="1" applyFill="1" applyBorder="1">
      <alignment vertical="center"/>
    </xf>
    <xf numFmtId="179" fontId="7" fillId="0" borderId="33" xfId="1" applyNumberFormat="1" applyFont="1" applyFill="1" applyBorder="1">
      <alignment vertical="center"/>
    </xf>
    <xf numFmtId="179" fontId="7" fillId="0" borderId="49" xfId="1" applyNumberFormat="1" applyFont="1" applyFill="1" applyBorder="1">
      <alignment vertical="center"/>
    </xf>
    <xf numFmtId="179" fontId="7" fillId="0" borderId="47" xfId="1" applyNumberFormat="1" applyFont="1" applyFill="1" applyBorder="1">
      <alignment vertical="center"/>
    </xf>
    <xf numFmtId="179" fontId="7" fillId="0" borderId="34" xfId="1" applyNumberFormat="1" applyFont="1" applyFill="1" applyBorder="1">
      <alignment vertical="center"/>
    </xf>
    <xf numFmtId="179" fontId="7" fillId="0" borderId="19" xfId="1" applyNumberFormat="1" applyFont="1" applyFill="1" applyBorder="1">
      <alignment vertical="center"/>
    </xf>
    <xf numFmtId="179" fontId="7" fillId="0" borderId="9" xfId="1" applyNumberFormat="1" applyFont="1" applyFill="1" applyBorder="1">
      <alignment vertical="center"/>
    </xf>
    <xf numFmtId="179" fontId="7" fillId="0" borderId="18" xfId="1" applyNumberFormat="1" applyFont="1" applyFill="1" applyBorder="1">
      <alignment vertical="center"/>
    </xf>
    <xf numFmtId="179" fontId="7" fillId="0" borderId="61" xfId="1" applyNumberFormat="1" applyFont="1" applyFill="1" applyBorder="1">
      <alignment vertical="center"/>
    </xf>
    <xf numFmtId="179" fontId="7" fillId="0" borderId="64" xfId="1" applyNumberFormat="1" applyFont="1" applyFill="1" applyBorder="1">
      <alignment vertical="center"/>
    </xf>
    <xf numFmtId="179" fontId="7" fillId="0" borderId="62" xfId="1" applyNumberFormat="1" applyFont="1" applyFill="1" applyBorder="1">
      <alignment vertical="center"/>
    </xf>
    <xf numFmtId="179" fontId="7" fillId="0" borderId="63" xfId="1" applyNumberFormat="1" applyFont="1" applyFill="1" applyBorder="1">
      <alignment vertical="center"/>
    </xf>
    <xf numFmtId="179" fontId="7" fillId="0" borderId="2" xfId="1" applyNumberFormat="1" applyFont="1" applyFill="1" applyBorder="1">
      <alignment vertical="center"/>
    </xf>
    <xf numFmtId="179" fontId="7" fillId="0" borderId="15" xfId="1" applyNumberFormat="1" applyFont="1" applyFill="1" applyBorder="1">
      <alignment vertical="center"/>
    </xf>
    <xf numFmtId="179" fontId="7" fillId="0" borderId="3" xfId="1" applyNumberFormat="1" applyFont="1" applyFill="1" applyBorder="1">
      <alignment vertical="center"/>
    </xf>
    <xf numFmtId="179" fontId="7" fillId="0" borderId="14" xfId="1" applyNumberFormat="1" applyFont="1" applyFill="1" applyBorder="1">
      <alignment vertical="center"/>
    </xf>
    <xf numFmtId="179" fontId="7" fillId="0" borderId="42" xfId="1" applyNumberFormat="1" applyFont="1" applyFill="1" applyBorder="1" applyAlignment="1">
      <alignment vertical="center"/>
    </xf>
    <xf numFmtId="179" fontId="7" fillId="0" borderId="34" xfId="1" applyNumberFormat="1" applyFont="1" applyFill="1" applyBorder="1" applyAlignment="1">
      <alignment vertical="center"/>
    </xf>
    <xf numFmtId="179" fontId="7" fillId="0" borderId="35" xfId="1" applyNumberFormat="1" applyFont="1" applyFill="1" applyBorder="1" applyAlignment="1">
      <alignment vertical="center"/>
    </xf>
    <xf numFmtId="179" fontId="7" fillId="0" borderId="35" xfId="1" applyNumberFormat="1" applyFont="1" applyFill="1" applyBorder="1">
      <alignment vertical="center"/>
    </xf>
    <xf numFmtId="179" fontId="7" fillId="0" borderId="42" xfId="1" applyNumberFormat="1" applyFont="1" applyFill="1" applyBorder="1">
      <alignment vertical="center"/>
    </xf>
    <xf numFmtId="179" fontId="7" fillId="0" borderId="55" xfId="1" applyNumberFormat="1" applyFont="1" applyFill="1" applyBorder="1" applyAlignment="1">
      <alignment vertical="center"/>
    </xf>
    <xf numFmtId="179" fontId="7" fillId="0" borderId="72" xfId="1" applyNumberFormat="1" applyFont="1" applyFill="1" applyBorder="1">
      <alignment vertical="center"/>
    </xf>
    <xf numFmtId="179" fontId="7" fillId="0" borderId="70" xfId="1" applyNumberFormat="1" applyFont="1" applyFill="1" applyBorder="1" applyAlignment="1">
      <alignment horizontal="right" vertical="center"/>
    </xf>
    <xf numFmtId="179" fontId="7" fillId="0" borderId="71" xfId="1" applyNumberFormat="1" applyFont="1" applyFill="1" applyBorder="1" applyAlignment="1">
      <alignment horizontal="right" vertical="center"/>
    </xf>
    <xf numFmtId="179" fontId="7" fillId="0" borderId="74" xfId="1" applyNumberFormat="1" applyFont="1" applyFill="1" applyBorder="1" applyAlignment="1">
      <alignment horizontal="right" vertical="center"/>
    </xf>
    <xf numFmtId="179" fontId="7" fillId="0" borderId="73" xfId="1" applyNumberFormat="1" applyFont="1" applyFill="1" applyBorder="1">
      <alignment vertical="center"/>
    </xf>
    <xf numFmtId="179" fontId="7" fillId="0" borderId="16" xfId="1" applyNumberFormat="1" applyFont="1" applyFill="1" applyBorder="1">
      <alignment vertical="center"/>
    </xf>
    <xf numFmtId="179" fontId="7" fillId="0" borderId="17" xfId="1" applyNumberFormat="1" applyFont="1" applyFill="1" applyBorder="1">
      <alignment vertical="center"/>
    </xf>
    <xf numFmtId="179" fontId="7" fillId="0" borderId="37" xfId="1" applyNumberFormat="1" applyFont="1" applyFill="1" applyBorder="1">
      <alignment vertical="center"/>
    </xf>
    <xf numFmtId="179" fontId="7" fillId="0" borderId="38" xfId="1" applyNumberFormat="1" applyFont="1" applyFill="1" applyBorder="1">
      <alignment vertical="center"/>
    </xf>
    <xf numFmtId="179" fontId="7" fillId="0" borderId="20" xfId="1" applyNumberFormat="1" applyFont="1" applyFill="1" applyBorder="1">
      <alignment vertical="center"/>
    </xf>
    <xf numFmtId="179" fontId="7" fillId="0" borderId="44" xfId="1" applyNumberFormat="1" applyFont="1" applyFill="1" applyBorder="1">
      <alignment vertical="center"/>
    </xf>
    <xf numFmtId="179" fontId="7" fillId="0" borderId="28" xfId="1" applyNumberFormat="1" applyFont="1" applyFill="1" applyBorder="1">
      <alignmen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7" fillId="0" borderId="2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1"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69" xfId="0" applyFont="1" applyFill="1" applyBorder="1" applyAlignment="1">
      <alignment horizontal="center" vertical="center"/>
    </xf>
    <xf numFmtId="0" fontId="7" fillId="2" borderId="2"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0" borderId="8" xfId="0" applyFont="1" applyFill="1" applyBorder="1" applyAlignment="1">
      <alignment horizontal="left" vertical="center"/>
    </xf>
    <xf numFmtId="0" fontId="7" fillId="0" borderId="38" xfId="0" applyFont="1" applyFill="1" applyBorder="1" applyAlignment="1">
      <alignment horizontal="left" vertical="center"/>
    </xf>
    <xf numFmtId="0" fontId="7" fillId="0" borderId="43" xfId="0" applyFont="1" applyFill="1" applyBorder="1" applyAlignment="1">
      <alignment horizontal="left" vertical="center"/>
    </xf>
    <xf numFmtId="0" fontId="7" fillId="0" borderId="75" xfId="0" applyFont="1" applyFill="1" applyBorder="1" applyAlignment="1">
      <alignment horizontal="left" vertical="center"/>
    </xf>
    <xf numFmtId="0" fontId="7" fillId="0" borderId="41" xfId="0" applyFont="1" applyFill="1" applyBorder="1" applyAlignment="1">
      <alignment vertical="center"/>
    </xf>
    <xf numFmtId="0" fontId="7" fillId="0" borderId="6" xfId="0" applyFont="1" applyFill="1" applyBorder="1" applyAlignment="1">
      <alignment vertical="center"/>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2" xfId="0" applyFont="1" applyFill="1" applyBorder="1" applyAlignment="1">
      <alignment horizontal="center" vertical="center"/>
    </xf>
    <xf numFmtId="0" fontId="7" fillId="0" borderId="34" xfId="0" applyFont="1" applyFill="1" applyBorder="1" applyAlignment="1">
      <alignment vertical="center"/>
    </xf>
    <xf numFmtId="0" fontId="7" fillId="0" borderId="9" xfId="0" applyFont="1" applyFill="1" applyBorder="1" applyAlignment="1">
      <alignment vertical="center"/>
    </xf>
    <xf numFmtId="0" fontId="7" fillId="0" borderId="35" xfId="0" applyFont="1" applyFill="1" applyBorder="1" applyAlignment="1">
      <alignment vertical="center"/>
    </xf>
    <xf numFmtId="0" fontId="7" fillId="0" borderId="36" xfId="0" applyFont="1" applyFill="1" applyBorder="1" applyAlignment="1">
      <alignment vertical="center"/>
    </xf>
    <xf numFmtId="0" fontId="7" fillId="2" borderId="1" xfId="0" quotePrefix="1" applyFont="1" applyFill="1" applyBorder="1" applyAlignment="1">
      <alignment horizontal="center" vertical="top"/>
    </xf>
    <xf numFmtId="0" fontId="6" fillId="2" borderId="1" xfId="0" applyFont="1" applyFill="1" applyBorder="1" applyAlignment="1">
      <alignment horizontal="center" vertical="center"/>
    </xf>
  </cellXfs>
  <cellStyles count="4">
    <cellStyle name="パーセント" xfId="2" builtinId="5"/>
    <cellStyle name="桁区切り" xfId="1" builtinId="6"/>
    <cellStyle name="標準" xfId="0" builtinId="0"/>
    <cellStyle name="標準 2" xfId="3" xr:uid="{90F8CED2-C90B-46E2-959A-65DD9763768A}"/>
  </cellStyles>
  <dxfs count="0"/>
  <tableStyles count="0" defaultTableStyle="TableStyleMedium2" defaultPivotStyle="PivotStyleLight16"/>
  <colors>
    <mruColors>
      <color rgb="FFCBE0C7"/>
      <color rgb="FF7F7F7F"/>
      <color rgb="FFA5A5A5"/>
      <color rgb="FFD9D9D9"/>
      <color rgb="FFFFC000"/>
      <color rgb="FF002060"/>
      <color rgb="FF92B9E4"/>
      <color rgb="FFA3C1E5"/>
      <color rgb="FF6BC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75126262626258E-2"/>
          <c:y val="0.12657270606186607"/>
          <c:w val="0.84254419191919194"/>
          <c:h val="0.79611749923677333"/>
        </c:manualLayout>
      </c:layout>
      <c:barChart>
        <c:barDir val="col"/>
        <c:grouping val="clustered"/>
        <c:varyColors val="0"/>
        <c:ser>
          <c:idx val="0"/>
          <c:order val="0"/>
          <c:tx>
            <c:strRef>
              <c:f>歯科健診受診状況①!$J$30</c:f>
              <c:strCache>
                <c:ptCount val="1"/>
                <c:pt idx="0">
                  <c:v>歯科健診受診者数</c:v>
                </c:pt>
              </c:strCache>
            </c:strRef>
          </c:tx>
          <c:spPr>
            <a:solidFill>
              <a:srgbClr val="FFC000"/>
            </a:solidFill>
          </c:spPr>
          <c:invertIfNegative val="0"/>
          <c:cat>
            <c:strRef>
              <c:f>歯科健診受診状況①!$B$15:$B$26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歯科健診受診状況①!$C$15:$C$26</c:f>
              <c:numCache>
                <c:formatCode>General</c:formatCode>
                <c:ptCount val="12"/>
                <c:pt idx="0">
                  <c:v>17012</c:v>
                </c:pt>
                <c:pt idx="1">
                  <c:v>26779</c:v>
                </c:pt>
                <c:pt idx="2">
                  <c:v>22777</c:v>
                </c:pt>
                <c:pt idx="3">
                  <c:v>17339</c:v>
                </c:pt>
                <c:pt idx="4">
                  <c:v>10011</c:v>
                </c:pt>
                <c:pt idx="5">
                  <c:v>11213</c:v>
                </c:pt>
                <c:pt idx="6">
                  <c:v>12269</c:v>
                </c:pt>
                <c:pt idx="7">
                  <c:v>10154</c:v>
                </c:pt>
                <c:pt idx="8">
                  <c:v>9821</c:v>
                </c:pt>
                <c:pt idx="9">
                  <c:v>7341</c:v>
                </c:pt>
                <c:pt idx="10">
                  <c:v>7215</c:v>
                </c:pt>
                <c:pt idx="11">
                  <c:v>9488</c:v>
                </c:pt>
              </c:numCache>
            </c:numRef>
          </c:val>
          <c:extLst>
            <c:ext xmlns:c16="http://schemas.microsoft.com/office/drawing/2014/chart" uri="{C3380CC4-5D6E-409C-BE32-E72D297353CC}">
              <c16:uniqueId val="{00000003-57AE-4BE8-978E-F4FA39B98B52}"/>
            </c:ext>
          </c:extLst>
        </c:ser>
        <c:dLbls>
          <c:showLegendKey val="0"/>
          <c:showVal val="0"/>
          <c:showCatName val="0"/>
          <c:showSerName val="0"/>
          <c:showPercent val="0"/>
          <c:showBubbleSize val="0"/>
        </c:dLbls>
        <c:gapWidth val="150"/>
        <c:axId val="349919744"/>
        <c:axId val="349883776"/>
      </c:barChart>
      <c:lineChart>
        <c:grouping val="standard"/>
        <c:varyColors val="0"/>
        <c:ser>
          <c:idx val="1"/>
          <c:order val="1"/>
          <c:tx>
            <c:strRef>
              <c:f>歯科健診受診状況①!$J$31</c:f>
              <c:strCache>
                <c:ptCount val="1"/>
                <c:pt idx="0">
                  <c:v>構成比</c:v>
                </c:pt>
              </c:strCache>
            </c:strRef>
          </c:tx>
          <c:marker>
            <c:symbol val="circle"/>
            <c:size val="5"/>
            <c:spPr>
              <a:solidFill>
                <a:srgbClr val="D99694"/>
              </a:solidFill>
              <a:ln>
                <a:solidFill>
                  <a:srgbClr val="D99694"/>
                </a:solidFill>
              </a:ln>
            </c:spPr>
          </c:marker>
          <c:cat>
            <c:strRef>
              <c:f>歯科健診受診状況①!$B$15:$B$26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歯科健診受診状況①!$D$15:$D$26</c:f>
              <c:numCache>
                <c:formatCode>0.00%</c:formatCode>
                <c:ptCount val="12"/>
                <c:pt idx="0">
                  <c:v>0.10539031960302071</c:v>
                </c:pt>
                <c:pt idx="1">
                  <c:v>0.16589744701677003</c:v>
                </c:pt>
                <c:pt idx="2">
                  <c:v>0.14110482656936296</c:v>
                </c:pt>
                <c:pt idx="3">
                  <c:v>0.1074161034326814</c:v>
                </c:pt>
                <c:pt idx="4">
                  <c:v>6.2018721464016005E-2</c:v>
                </c:pt>
                <c:pt idx="5">
                  <c:v>6.9465180678854405E-2</c:v>
                </c:pt>
                <c:pt idx="6">
                  <c:v>7.6007161486566013E-2</c:v>
                </c:pt>
                <c:pt idx="7">
                  <c:v>6.2904614698393618E-2</c:v>
                </c:pt>
                <c:pt idx="8">
                  <c:v>6.0841660523234566E-2</c:v>
                </c:pt>
                <c:pt idx="9">
                  <c:v>4.547791771724518E-2</c:v>
                </c:pt>
                <c:pt idx="10">
                  <c:v>4.4697340461779589E-2</c:v>
                </c:pt>
                <c:pt idx="11">
                  <c:v>5.8778706348075506E-2</c:v>
                </c:pt>
              </c:numCache>
            </c:numRef>
          </c:val>
          <c:smooth val="0"/>
          <c:extLst>
            <c:ext xmlns:c16="http://schemas.microsoft.com/office/drawing/2014/chart" uri="{C3380CC4-5D6E-409C-BE32-E72D297353CC}">
              <c16:uniqueId val="{00000006-57AE-4BE8-978E-F4FA39B98B52}"/>
            </c:ext>
          </c:extLst>
        </c:ser>
        <c:dLbls>
          <c:showLegendKey val="0"/>
          <c:showVal val="0"/>
          <c:showCatName val="0"/>
          <c:showSerName val="0"/>
          <c:showPercent val="0"/>
          <c:showBubbleSize val="0"/>
        </c:dLbls>
        <c:marker val="1"/>
        <c:smooth val="0"/>
        <c:axId val="348235264"/>
        <c:axId val="349884352"/>
      </c:lineChart>
      <c:catAx>
        <c:axId val="349919744"/>
        <c:scaling>
          <c:orientation val="minMax"/>
        </c:scaling>
        <c:delete val="0"/>
        <c:axPos val="b"/>
        <c:numFmt formatCode="General" sourceLinked="0"/>
        <c:majorTickMark val="out"/>
        <c:minorTickMark val="none"/>
        <c:tickLblPos val="nextTo"/>
        <c:spPr>
          <a:ln>
            <a:solidFill>
              <a:srgbClr val="7F7F7F"/>
            </a:solidFill>
          </a:ln>
        </c:spPr>
        <c:txPr>
          <a:bodyPr rot="0" vert="horz"/>
          <a:lstStyle/>
          <a:p>
            <a:pPr>
              <a:defRPr/>
            </a:pPr>
            <a:endParaRPr lang="ja-JP"/>
          </a:p>
        </c:txPr>
        <c:crossAx val="349883776"/>
        <c:crosses val="autoZero"/>
        <c:auto val="1"/>
        <c:lblAlgn val="ctr"/>
        <c:lblOffset val="100"/>
        <c:noMultiLvlLbl val="0"/>
      </c:catAx>
      <c:valAx>
        <c:axId val="349883776"/>
        <c:scaling>
          <c:orientation val="minMax"/>
        </c:scaling>
        <c:delete val="0"/>
        <c:axPos val="l"/>
        <c:majorGridlines>
          <c:spPr>
            <a:ln>
              <a:solidFill>
                <a:srgbClr val="D9D9D9"/>
              </a:solidFill>
            </a:ln>
          </c:spPr>
        </c:majorGridlines>
        <c:title>
          <c:tx>
            <c:rich>
              <a:bodyPr rot="0" vert="horz"/>
              <a:lstStyle/>
              <a:p>
                <a:pPr>
                  <a:defRPr/>
                </a:pPr>
                <a:r>
                  <a:rPr lang="ja-JP" altLang="en-US"/>
                  <a:t>受診者数</a:t>
                </a:r>
                <a:r>
                  <a:rPr lang="en-US"/>
                  <a:t>(</a:t>
                </a:r>
                <a:r>
                  <a:rPr lang="ja-JP" altLang="en-US"/>
                  <a:t>人</a:t>
                </a:r>
                <a:r>
                  <a:rPr lang="en-US"/>
                  <a:t>)</a:t>
                </a:r>
                <a:r>
                  <a:rPr lang="ja-JP" altLang="ja-JP" sz="1000" b="1" i="0" u="none" strike="noStrike" baseline="0">
                    <a:effectLst/>
                  </a:rPr>
                  <a:t>　</a:t>
                </a:r>
                <a:endParaRPr lang="en-US"/>
              </a:p>
            </c:rich>
          </c:tx>
          <c:layout>
            <c:manualLayout>
              <c:xMode val="edge"/>
              <c:yMode val="edge"/>
              <c:x val="1.239558080808081E-2"/>
              <c:y val="1.8848939063339978E-2"/>
            </c:manualLayout>
          </c:layout>
          <c:overlay val="0"/>
        </c:title>
        <c:numFmt formatCode="#,##0_);[Red]\(#,##0\)" sourceLinked="0"/>
        <c:majorTickMark val="out"/>
        <c:minorTickMark val="none"/>
        <c:tickLblPos val="nextTo"/>
        <c:spPr>
          <a:ln>
            <a:solidFill>
              <a:srgbClr val="7F7F7F"/>
            </a:solidFill>
          </a:ln>
        </c:spPr>
        <c:crossAx val="349919744"/>
        <c:crosses val="autoZero"/>
        <c:crossBetween val="between"/>
      </c:valAx>
      <c:valAx>
        <c:axId val="349884352"/>
        <c:scaling>
          <c:orientation val="minMax"/>
        </c:scaling>
        <c:delete val="0"/>
        <c:axPos val="r"/>
        <c:title>
          <c:tx>
            <c:rich>
              <a:bodyPr rot="0" vert="horz"/>
              <a:lstStyle/>
              <a:p>
                <a:pPr>
                  <a:defRPr/>
                </a:pPr>
                <a:r>
                  <a:rPr lang="ja-JP" altLang="en-US"/>
                  <a:t>構成比</a:t>
                </a:r>
                <a:r>
                  <a:rPr lang="en-US"/>
                  <a:t>(%)</a:t>
                </a:r>
              </a:p>
            </c:rich>
          </c:tx>
          <c:layout>
            <c:manualLayout>
              <c:xMode val="edge"/>
              <c:yMode val="edge"/>
              <c:x val="0.92375845959595959"/>
              <c:y val="1.6342535496315973E-2"/>
            </c:manualLayout>
          </c:layout>
          <c:overlay val="0"/>
        </c:title>
        <c:numFmt formatCode="0.00%" sourceLinked="1"/>
        <c:majorTickMark val="out"/>
        <c:minorTickMark val="none"/>
        <c:tickLblPos val="nextTo"/>
        <c:spPr>
          <a:ln>
            <a:solidFill>
              <a:schemeClr val="bg1">
                <a:lumMod val="50000"/>
              </a:schemeClr>
            </a:solidFill>
          </a:ln>
        </c:spPr>
        <c:crossAx val="348235264"/>
        <c:crosses val="max"/>
        <c:crossBetween val="between"/>
      </c:valAx>
      <c:catAx>
        <c:axId val="348235264"/>
        <c:scaling>
          <c:orientation val="minMax"/>
        </c:scaling>
        <c:delete val="1"/>
        <c:axPos val="b"/>
        <c:numFmt formatCode="General" sourceLinked="1"/>
        <c:majorTickMark val="out"/>
        <c:minorTickMark val="none"/>
        <c:tickLblPos val="nextTo"/>
        <c:crossAx val="349884352"/>
        <c:crosses val="autoZero"/>
        <c:auto val="1"/>
        <c:lblAlgn val="ctr"/>
        <c:lblOffset val="100"/>
        <c:noMultiLvlLbl val="0"/>
      </c:catAx>
      <c:spPr>
        <a:ln>
          <a:solidFill>
            <a:srgbClr val="7F7F7F"/>
          </a:solidFill>
        </a:ln>
      </c:spPr>
    </c:plotArea>
    <c:legend>
      <c:legendPos val="t"/>
      <c:layout>
        <c:manualLayout>
          <c:xMode val="edge"/>
          <c:yMode val="edge"/>
          <c:x val="0.30601792929292931"/>
          <c:y val="2.5203131793079959E-2"/>
          <c:w val="0.41991123737373737"/>
          <c:h val="6.8390412041868257E-2"/>
        </c:manualLayout>
      </c:layout>
      <c:overlay val="0"/>
      <c:spPr>
        <a:ln>
          <a:solidFill>
            <a:srgbClr val="7F7F7F"/>
          </a:solidFill>
        </a:ln>
      </c:sp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609166666666668E-2"/>
          <c:y val="9.4586009513315958E-2"/>
          <c:w val="0.91800847222222226"/>
          <c:h val="0.80889718989904424"/>
        </c:manualLayout>
      </c:layout>
      <c:barChart>
        <c:barDir val="bar"/>
        <c:grouping val="clustered"/>
        <c:varyColors val="0"/>
        <c:ser>
          <c:idx val="0"/>
          <c:order val="1"/>
          <c:tx>
            <c:strRef>
              <c:f>歯科健診受診状況②!$P$16</c:f>
              <c:strCache>
                <c:ptCount val="1"/>
                <c:pt idx="0">
                  <c:v>女性</c:v>
                </c:pt>
              </c:strCache>
            </c:strRef>
          </c:tx>
          <c:spPr>
            <a:solidFill>
              <a:srgbClr val="FFCCCC"/>
            </a:solidFill>
            <a:ln>
              <a:noFill/>
            </a:ln>
          </c:spPr>
          <c:invertIfNegative val="0"/>
          <c:cat>
            <c:strRef>
              <c:f>歯科健診受診状況②!$N$17:$N$43</c:f>
              <c:strCache>
                <c:ptCount val="27"/>
                <c:pt idx="0">
                  <c:v>65～74</c:v>
                </c:pt>
                <c:pt idx="1">
                  <c:v>75</c:v>
                </c:pt>
                <c:pt idx="2">
                  <c:v>76</c:v>
                </c:pt>
                <c:pt idx="3">
                  <c:v>77</c:v>
                </c:pt>
                <c:pt idx="4">
                  <c:v>78</c:v>
                </c:pt>
                <c:pt idx="5">
                  <c:v>79</c:v>
                </c:pt>
                <c:pt idx="6">
                  <c:v>80</c:v>
                </c:pt>
                <c:pt idx="7">
                  <c:v>81</c:v>
                </c:pt>
                <c:pt idx="8">
                  <c:v>82</c:v>
                </c:pt>
                <c:pt idx="9">
                  <c:v>83</c:v>
                </c:pt>
                <c:pt idx="10">
                  <c:v>84</c:v>
                </c:pt>
                <c:pt idx="11">
                  <c:v>85</c:v>
                </c:pt>
                <c:pt idx="12">
                  <c:v>86</c:v>
                </c:pt>
                <c:pt idx="13">
                  <c:v>87</c:v>
                </c:pt>
                <c:pt idx="14">
                  <c:v>88</c:v>
                </c:pt>
                <c:pt idx="15">
                  <c:v>89</c:v>
                </c:pt>
                <c:pt idx="16">
                  <c:v>90</c:v>
                </c:pt>
                <c:pt idx="17">
                  <c:v>91</c:v>
                </c:pt>
                <c:pt idx="18">
                  <c:v>92</c:v>
                </c:pt>
                <c:pt idx="19">
                  <c:v>93</c:v>
                </c:pt>
                <c:pt idx="20">
                  <c:v>94</c:v>
                </c:pt>
                <c:pt idx="21">
                  <c:v>95</c:v>
                </c:pt>
                <c:pt idx="22">
                  <c:v>96</c:v>
                </c:pt>
                <c:pt idx="23">
                  <c:v>97</c:v>
                </c:pt>
                <c:pt idx="24">
                  <c:v>98</c:v>
                </c:pt>
                <c:pt idx="25">
                  <c:v>99</c:v>
                </c:pt>
                <c:pt idx="26">
                  <c:v>100～</c:v>
                </c:pt>
              </c:strCache>
            </c:strRef>
          </c:cat>
          <c:val>
            <c:numRef>
              <c:f>歯科健診受診状況②!$P$17:$P$43</c:f>
              <c:numCache>
                <c:formatCode>General</c:formatCode>
                <c:ptCount val="27"/>
                <c:pt idx="0">
                  <c:v>197</c:v>
                </c:pt>
                <c:pt idx="1">
                  <c:v>7081</c:v>
                </c:pt>
                <c:pt idx="2">
                  <c:v>11147</c:v>
                </c:pt>
                <c:pt idx="3">
                  <c:v>10796</c:v>
                </c:pt>
                <c:pt idx="4">
                  <c:v>7643</c:v>
                </c:pt>
                <c:pt idx="5">
                  <c:v>5380</c:v>
                </c:pt>
                <c:pt idx="6">
                  <c:v>6347</c:v>
                </c:pt>
                <c:pt idx="7">
                  <c:v>7163</c:v>
                </c:pt>
                <c:pt idx="8">
                  <c:v>6384</c:v>
                </c:pt>
                <c:pt idx="9">
                  <c:v>6514</c:v>
                </c:pt>
                <c:pt idx="10">
                  <c:v>5369</c:v>
                </c:pt>
                <c:pt idx="11">
                  <c:v>4199</c:v>
                </c:pt>
                <c:pt idx="12">
                  <c:v>3325</c:v>
                </c:pt>
                <c:pt idx="13">
                  <c:v>3276</c:v>
                </c:pt>
                <c:pt idx="14">
                  <c:v>2829</c:v>
                </c:pt>
                <c:pt idx="15">
                  <c:v>2219</c:v>
                </c:pt>
                <c:pt idx="16">
                  <c:v>1732</c:v>
                </c:pt>
                <c:pt idx="17">
                  <c:v>1256</c:v>
                </c:pt>
                <c:pt idx="18">
                  <c:v>960</c:v>
                </c:pt>
                <c:pt idx="19">
                  <c:v>661</c:v>
                </c:pt>
                <c:pt idx="20">
                  <c:v>496</c:v>
                </c:pt>
                <c:pt idx="21">
                  <c:v>305</c:v>
                </c:pt>
                <c:pt idx="22">
                  <c:v>235</c:v>
                </c:pt>
                <c:pt idx="23">
                  <c:v>129</c:v>
                </c:pt>
                <c:pt idx="24">
                  <c:v>69</c:v>
                </c:pt>
                <c:pt idx="25">
                  <c:v>48</c:v>
                </c:pt>
                <c:pt idx="26">
                  <c:v>72</c:v>
                </c:pt>
              </c:numCache>
            </c:numRef>
          </c:val>
          <c:extLst>
            <c:ext xmlns:c16="http://schemas.microsoft.com/office/drawing/2014/chart" uri="{C3380CC4-5D6E-409C-BE32-E72D297353CC}">
              <c16:uniqueId val="{00000000-6AB7-47F2-9D51-3B6A2F860891}"/>
            </c:ext>
          </c:extLst>
        </c:ser>
        <c:ser>
          <c:idx val="3"/>
          <c:order val="0"/>
          <c:tx>
            <c:strRef>
              <c:f>歯科健診受診状況②!$O$16</c:f>
              <c:strCache>
                <c:ptCount val="1"/>
                <c:pt idx="0">
                  <c:v>男性</c:v>
                </c:pt>
              </c:strCache>
            </c:strRef>
          </c:tx>
          <c:spPr>
            <a:solidFill>
              <a:schemeClr val="accent1">
                <a:lumMod val="60000"/>
                <a:lumOff val="40000"/>
              </a:schemeClr>
            </a:solidFill>
            <a:ln>
              <a:noFill/>
            </a:ln>
          </c:spPr>
          <c:invertIfNegative val="0"/>
          <c:cat>
            <c:strRef>
              <c:f>歯科健診受診状況②!$N$17:$N$43</c:f>
              <c:strCache>
                <c:ptCount val="27"/>
                <c:pt idx="0">
                  <c:v>65～74</c:v>
                </c:pt>
                <c:pt idx="1">
                  <c:v>75</c:v>
                </c:pt>
                <c:pt idx="2">
                  <c:v>76</c:v>
                </c:pt>
                <c:pt idx="3">
                  <c:v>77</c:v>
                </c:pt>
                <c:pt idx="4">
                  <c:v>78</c:v>
                </c:pt>
                <c:pt idx="5">
                  <c:v>79</c:v>
                </c:pt>
                <c:pt idx="6">
                  <c:v>80</c:v>
                </c:pt>
                <c:pt idx="7">
                  <c:v>81</c:v>
                </c:pt>
                <c:pt idx="8">
                  <c:v>82</c:v>
                </c:pt>
                <c:pt idx="9">
                  <c:v>83</c:v>
                </c:pt>
                <c:pt idx="10">
                  <c:v>84</c:v>
                </c:pt>
                <c:pt idx="11">
                  <c:v>85</c:v>
                </c:pt>
                <c:pt idx="12">
                  <c:v>86</c:v>
                </c:pt>
                <c:pt idx="13">
                  <c:v>87</c:v>
                </c:pt>
                <c:pt idx="14">
                  <c:v>88</c:v>
                </c:pt>
                <c:pt idx="15">
                  <c:v>89</c:v>
                </c:pt>
                <c:pt idx="16">
                  <c:v>90</c:v>
                </c:pt>
                <c:pt idx="17">
                  <c:v>91</c:v>
                </c:pt>
                <c:pt idx="18">
                  <c:v>92</c:v>
                </c:pt>
                <c:pt idx="19">
                  <c:v>93</c:v>
                </c:pt>
                <c:pt idx="20">
                  <c:v>94</c:v>
                </c:pt>
                <c:pt idx="21">
                  <c:v>95</c:v>
                </c:pt>
                <c:pt idx="22">
                  <c:v>96</c:v>
                </c:pt>
                <c:pt idx="23">
                  <c:v>97</c:v>
                </c:pt>
                <c:pt idx="24">
                  <c:v>98</c:v>
                </c:pt>
                <c:pt idx="25">
                  <c:v>99</c:v>
                </c:pt>
                <c:pt idx="26">
                  <c:v>100～</c:v>
                </c:pt>
              </c:strCache>
            </c:strRef>
          </c:cat>
          <c:val>
            <c:numRef>
              <c:f>歯科健診受診状況②!$O$17:$O$43</c:f>
              <c:numCache>
                <c:formatCode>#,##0;#,##0</c:formatCode>
                <c:ptCount val="27"/>
                <c:pt idx="0">
                  <c:v>-259</c:v>
                </c:pt>
                <c:pt idx="1">
                  <c:v>-4849</c:v>
                </c:pt>
                <c:pt idx="2">
                  <c:v>-7966</c:v>
                </c:pt>
                <c:pt idx="3">
                  <c:v>-7742</c:v>
                </c:pt>
                <c:pt idx="4">
                  <c:v>-5430</c:v>
                </c:pt>
                <c:pt idx="5">
                  <c:v>-3725</c:v>
                </c:pt>
                <c:pt idx="6">
                  <c:v>-4438</c:v>
                </c:pt>
                <c:pt idx="7">
                  <c:v>-4907</c:v>
                </c:pt>
                <c:pt idx="8">
                  <c:v>-4427</c:v>
                </c:pt>
                <c:pt idx="9">
                  <c:v>-4513</c:v>
                </c:pt>
                <c:pt idx="10">
                  <c:v>-3658</c:v>
                </c:pt>
                <c:pt idx="11">
                  <c:v>-2909</c:v>
                </c:pt>
                <c:pt idx="12">
                  <c:v>-2228</c:v>
                </c:pt>
                <c:pt idx="13">
                  <c:v>-2148</c:v>
                </c:pt>
                <c:pt idx="14">
                  <c:v>-1705</c:v>
                </c:pt>
                <c:pt idx="15">
                  <c:v>-1428</c:v>
                </c:pt>
                <c:pt idx="16">
                  <c:v>-951</c:v>
                </c:pt>
                <c:pt idx="17">
                  <c:v>-707</c:v>
                </c:pt>
                <c:pt idx="18">
                  <c:v>-579</c:v>
                </c:pt>
                <c:pt idx="19">
                  <c:v>-404</c:v>
                </c:pt>
                <c:pt idx="20">
                  <c:v>-246</c:v>
                </c:pt>
                <c:pt idx="21">
                  <c:v>-144</c:v>
                </c:pt>
                <c:pt idx="22">
                  <c:v>-95</c:v>
                </c:pt>
                <c:pt idx="23">
                  <c:v>-58</c:v>
                </c:pt>
                <c:pt idx="24">
                  <c:v>-33</c:v>
                </c:pt>
                <c:pt idx="25">
                  <c:v>-21</c:v>
                </c:pt>
                <c:pt idx="26">
                  <c:v>-17</c:v>
                </c:pt>
              </c:numCache>
            </c:numRef>
          </c:val>
          <c:extLst>
            <c:ext xmlns:c16="http://schemas.microsoft.com/office/drawing/2014/chart" uri="{C3380CC4-5D6E-409C-BE32-E72D297353CC}">
              <c16:uniqueId val="{00000001-6AB7-47F2-9D51-3B6A2F860891}"/>
            </c:ext>
          </c:extLst>
        </c:ser>
        <c:dLbls>
          <c:showLegendKey val="0"/>
          <c:showVal val="0"/>
          <c:showCatName val="0"/>
          <c:showSerName val="0"/>
          <c:showPercent val="0"/>
          <c:showBubbleSize val="0"/>
        </c:dLbls>
        <c:gapWidth val="20"/>
        <c:overlap val="100"/>
        <c:axId val="1876480"/>
        <c:axId val="337137600"/>
      </c:barChart>
      <c:catAx>
        <c:axId val="1876480"/>
        <c:scaling>
          <c:orientation val="minMax"/>
        </c:scaling>
        <c:delete val="0"/>
        <c:axPos val="l"/>
        <c:numFmt formatCode="General" sourceLinked="0"/>
        <c:majorTickMark val="none"/>
        <c:minorTickMark val="none"/>
        <c:tickLblPos val="nextTo"/>
        <c:spPr>
          <a:noFill/>
          <a:ln>
            <a:solidFill>
              <a:srgbClr val="D9D9D9"/>
            </a:solidFill>
          </a:ln>
        </c:spPr>
        <c:txPr>
          <a:bodyPr rot="0"/>
          <a:lstStyle/>
          <a:p>
            <a:pPr>
              <a:defRPr sz="900">
                <a:latin typeface="ＭＳ Ｐ明朝" pitchFamily="18" charset="-128"/>
                <a:ea typeface="ＭＳ Ｐ明朝" pitchFamily="18" charset="-128"/>
              </a:defRPr>
            </a:pPr>
            <a:endParaRPr lang="ja-JP"/>
          </a:p>
        </c:txPr>
        <c:crossAx val="337137600"/>
        <c:crossesAt val="0"/>
        <c:auto val="1"/>
        <c:lblAlgn val="ctr"/>
        <c:lblOffset val="0"/>
        <c:noMultiLvlLbl val="0"/>
      </c:catAx>
      <c:valAx>
        <c:axId val="337137600"/>
        <c:scaling>
          <c:orientation val="minMax"/>
          <c:min val="-15000"/>
        </c:scaling>
        <c:delete val="0"/>
        <c:axPos val="b"/>
        <c:majorGridlines>
          <c:spPr>
            <a:ln>
              <a:solidFill>
                <a:srgbClr val="D9D9D9"/>
              </a:solidFill>
            </a:ln>
          </c:spPr>
        </c:majorGridlines>
        <c:title>
          <c:tx>
            <c:rich>
              <a:bodyPr/>
              <a:lstStyle/>
              <a:p>
                <a:pPr>
                  <a:defRPr sz="1000" b="1">
                    <a:latin typeface="ＭＳ Ｐ明朝" pitchFamily="18" charset="-128"/>
                    <a:ea typeface="ＭＳ Ｐ明朝" pitchFamily="18" charset="-128"/>
                  </a:defRPr>
                </a:pPr>
                <a:r>
                  <a:rPr lang="ja-JP" altLang="en-US" sz="1000" b="1" i="0" u="none" strike="noStrike" baseline="0">
                    <a:effectLst/>
                  </a:rPr>
                  <a:t>受診者数</a:t>
                </a:r>
                <a:r>
                  <a:rPr lang="ja-JP" altLang="ja-JP" sz="1000" b="1" i="0" baseline="0">
                    <a:effectLst/>
                  </a:rPr>
                  <a:t>（</a:t>
                </a:r>
                <a:r>
                  <a:rPr lang="ja-JP" altLang="en-US" sz="1000" b="1" i="0" baseline="0">
                    <a:effectLst/>
                  </a:rPr>
                  <a:t>人</a:t>
                </a:r>
                <a:r>
                  <a:rPr lang="ja-JP" altLang="ja-JP" sz="1000" b="1" i="0" baseline="0">
                    <a:effectLst/>
                  </a:rPr>
                  <a:t>）</a:t>
                </a:r>
                <a:endParaRPr lang="ja-JP" altLang="ja-JP" sz="1000" b="1">
                  <a:effectLst/>
                </a:endParaRPr>
              </a:p>
            </c:rich>
          </c:tx>
          <c:layout>
            <c:manualLayout>
              <c:xMode val="edge"/>
              <c:yMode val="edge"/>
              <c:x val="0.44051819444444446"/>
              <c:y val="0.94627610115288474"/>
            </c:manualLayout>
          </c:layout>
          <c:overlay val="0"/>
          <c:spPr>
            <a:noFill/>
          </c:spPr>
        </c:title>
        <c:numFmt formatCode="#,##0;#,##0" sourceLinked="0"/>
        <c:majorTickMark val="out"/>
        <c:minorTickMark val="none"/>
        <c:tickLblPos val="nextTo"/>
        <c:spPr>
          <a:ln>
            <a:solidFill>
              <a:srgbClr val="7F7F7F"/>
            </a:solidFill>
          </a:ln>
        </c:spPr>
        <c:txPr>
          <a:bodyPr/>
          <a:lstStyle/>
          <a:p>
            <a:pPr>
              <a:defRPr sz="1000">
                <a:latin typeface="ＭＳ Ｐ明朝" pitchFamily="18" charset="-128"/>
                <a:ea typeface="ＭＳ Ｐ明朝" pitchFamily="18" charset="-128"/>
              </a:defRPr>
            </a:pPr>
            <a:endParaRPr lang="ja-JP"/>
          </a:p>
        </c:txPr>
        <c:crossAx val="1876480"/>
        <c:crosses val="autoZero"/>
        <c:crossBetween val="between"/>
      </c:valAx>
      <c:spPr>
        <a:solidFill>
          <a:schemeClr val="bg1"/>
        </a:solidFill>
        <a:ln>
          <a:solidFill>
            <a:srgbClr val="7F7F7F"/>
          </a:solidFill>
        </a:ln>
      </c:spPr>
    </c:plotArea>
    <c:legend>
      <c:legendPos val="t"/>
      <c:layout>
        <c:manualLayout>
          <c:xMode val="edge"/>
          <c:yMode val="edge"/>
          <c:x val="0.20334666666666668"/>
          <c:y val="1.1376564277588168E-2"/>
          <c:w val="0.57919541666666663"/>
          <c:h val="4.1144285291983551E-2"/>
        </c:manualLayout>
      </c:layout>
      <c:overlay val="0"/>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ln>
      <a:solidFill>
        <a:srgbClr val="7F7F7F"/>
      </a:solidFill>
    </a:ln>
  </c:spPr>
  <c:printSettings>
    <c:headerFooter/>
    <c:pageMargins b="0.74803149606299213" l="0.70866141732283472" r="0.19685039370078741" t="0.74803149606299213" header="0.31496062992125984" footer="0.31496062992125984"/>
    <c:pageSetup paperSize="9"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77520025186275E-2"/>
          <c:y val="0.14219295545642602"/>
          <c:w val="0.9159242989184897"/>
          <c:h val="0.76341744303413483"/>
        </c:manualLayout>
      </c:layout>
      <c:lineChart>
        <c:grouping val="standard"/>
        <c:varyColors val="0"/>
        <c:ser>
          <c:idx val="0"/>
          <c:order val="0"/>
          <c:tx>
            <c:strRef>
              <c:f>歯科健診結果①!$C$21</c:f>
              <c:strCache>
                <c:ptCount val="1"/>
                <c:pt idx="0">
                  <c:v>健全歯</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歯科健診結果①!$C$22:$C$30</c:f>
              <c:numCache>
                <c:formatCode>General</c:formatCode>
                <c:ptCount val="9"/>
                <c:pt idx="0">
                  <c:v>8.8939389999999996</c:v>
                </c:pt>
                <c:pt idx="1">
                  <c:v>7.987654</c:v>
                </c:pt>
                <c:pt idx="2">
                  <c:v>7.7789700000000002</c:v>
                </c:pt>
                <c:pt idx="3">
                  <c:v>6.5638459999999998</c:v>
                </c:pt>
                <c:pt idx="4">
                  <c:v>5.2345319999999997</c:v>
                </c:pt>
                <c:pt idx="5">
                  <c:v>3.8179419999999999</c:v>
                </c:pt>
                <c:pt idx="6">
                  <c:v>2.62357</c:v>
                </c:pt>
                <c:pt idx="7">
                  <c:v>2.4494379999999998</c:v>
                </c:pt>
                <c:pt idx="8">
                  <c:v>0</c:v>
                </c:pt>
              </c:numCache>
            </c:numRef>
          </c:val>
          <c:smooth val="0"/>
          <c:extLst>
            <c:ext xmlns:c16="http://schemas.microsoft.com/office/drawing/2014/chart" uri="{C3380CC4-5D6E-409C-BE32-E72D297353CC}">
              <c16:uniqueId val="{00000000-ED85-4C47-B2A3-EEB1B691819C}"/>
            </c:ext>
          </c:extLst>
        </c:ser>
        <c:ser>
          <c:idx val="1"/>
          <c:order val="1"/>
          <c:tx>
            <c:strRef>
              <c:f>歯科健診結果①!$D$21</c:f>
              <c:strCache>
                <c:ptCount val="1"/>
                <c:pt idx="0">
                  <c:v>処置歯</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歯科健診結果①!$D$22:$D$30</c:f>
              <c:numCache>
                <c:formatCode>General</c:formatCode>
                <c:ptCount val="9"/>
                <c:pt idx="0">
                  <c:v>12.901515</c:v>
                </c:pt>
                <c:pt idx="1">
                  <c:v>12.919504</c:v>
                </c:pt>
                <c:pt idx="2">
                  <c:v>13.078021</c:v>
                </c:pt>
                <c:pt idx="3">
                  <c:v>12.537559999999999</c:v>
                </c:pt>
                <c:pt idx="4">
                  <c:v>11.953583999999999</c:v>
                </c:pt>
                <c:pt idx="5">
                  <c:v>11.117006</c:v>
                </c:pt>
                <c:pt idx="6">
                  <c:v>9.9349159999999994</c:v>
                </c:pt>
                <c:pt idx="7">
                  <c:v>9</c:v>
                </c:pt>
                <c:pt idx="8">
                  <c:v>0</c:v>
                </c:pt>
              </c:numCache>
            </c:numRef>
          </c:val>
          <c:smooth val="0"/>
          <c:extLst>
            <c:ext xmlns:c16="http://schemas.microsoft.com/office/drawing/2014/chart" uri="{C3380CC4-5D6E-409C-BE32-E72D297353CC}">
              <c16:uniqueId val="{00000001-ED85-4C47-B2A3-EEB1B691819C}"/>
            </c:ext>
          </c:extLst>
        </c:ser>
        <c:ser>
          <c:idx val="2"/>
          <c:order val="2"/>
          <c:tx>
            <c:strRef>
              <c:f>歯科健診結果①!$E$21</c:f>
              <c:strCache>
                <c:ptCount val="1"/>
                <c:pt idx="0">
                  <c:v>未処置歯</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歯科健診結果①!$E$22:$E$30</c:f>
              <c:numCache>
                <c:formatCode>General</c:formatCode>
                <c:ptCount val="9"/>
                <c:pt idx="0">
                  <c:v>0.76515100000000003</c:v>
                </c:pt>
                <c:pt idx="1">
                  <c:v>0.62345600000000001</c:v>
                </c:pt>
                <c:pt idx="2">
                  <c:v>0.572959</c:v>
                </c:pt>
                <c:pt idx="3">
                  <c:v>0.62424999999999997</c:v>
                </c:pt>
                <c:pt idx="4">
                  <c:v>0.77828900000000001</c:v>
                </c:pt>
                <c:pt idx="5">
                  <c:v>0.90777099999999999</c:v>
                </c:pt>
                <c:pt idx="6">
                  <c:v>1.0792250000000001</c:v>
                </c:pt>
                <c:pt idx="7">
                  <c:v>1.2921339999999999</c:v>
                </c:pt>
                <c:pt idx="8">
                  <c:v>0</c:v>
                </c:pt>
              </c:numCache>
            </c:numRef>
          </c:val>
          <c:smooth val="0"/>
          <c:extLst>
            <c:ext xmlns:c16="http://schemas.microsoft.com/office/drawing/2014/chart" uri="{C3380CC4-5D6E-409C-BE32-E72D297353CC}">
              <c16:uniqueId val="{00000002-ED85-4C47-B2A3-EEB1B691819C}"/>
            </c:ext>
          </c:extLst>
        </c:ser>
        <c:ser>
          <c:idx val="3"/>
          <c:order val="3"/>
          <c:tx>
            <c:strRef>
              <c:f>歯科健診結果①!$F$21</c:f>
              <c:strCache>
                <c:ptCount val="1"/>
                <c:pt idx="0">
                  <c:v>現在歯※</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歯科健診結果①!$F$22:$F$30</c:f>
              <c:numCache>
                <c:formatCode>General</c:formatCode>
                <c:ptCount val="9"/>
                <c:pt idx="0">
                  <c:v>22.560606</c:v>
                </c:pt>
                <c:pt idx="1">
                  <c:v>21.533950000000001</c:v>
                </c:pt>
                <c:pt idx="2">
                  <c:v>21.424434000000002</c:v>
                </c:pt>
                <c:pt idx="3">
                  <c:v>19.723369999999999</c:v>
                </c:pt>
                <c:pt idx="4">
                  <c:v>17.964893</c:v>
                </c:pt>
                <c:pt idx="5">
                  <c:v>15.839089</c:v>
                </c:pt>
                <c:pt idx="6">
                  <c:v>13.638522</c:v>
                </c:pt>
                <c:pt idx="7">
                  <c:v>12.741573000000001</c:v>
                </c:pt>
                <c:pt idx="8">
                  <c:v>0</c:v>
                </c:pt>
              </c:numCache>
            </c:numRef>
          </c:val>
          <c:smooth val="0"/>
          <c:extLst>
            <c:ext xmlns:c16="http://schemas.microsoft.com/office/drawing/2014/chart" uri="{C3380CC4-5D6E-409C-BE32-E72D297353CC}">
              <c16:uniqueId val="{00000003-ED85-4C47-B2A3-EEB1B691819C}"/>
            </c:ext>
          </c:extLst>
        </c:ser>
        <c:ser>
          <c:idx val="4"/>
          <c:order val="4"/>
          <c:tx>
            <c:strRef>
              <c:f>歯科健診結果①!$G$21</c:f>
              <c:strCache>
                <c:ptCount val="1"/>
                <c:pt idx="0">
                  <c:v>欠損歯</c:v>
                </c:pt>
              </c:strCache>
            </c:strRef>
          </c:tx>
          <c:spPr>
            <a:ln w="28575" cap="rnd">
              <a:solidFill>
                <a:schemeClr val="accent5"/>
              </a:solidFill>
              <a:round/>
            </a:ln>
            <a:effectLst/>
          </c:spPr>
          <c:marker>
            <c:symbol val="square"/>
            <c:size val="5"/>
            <c:spPr>
              <a:solidFill>
                <a:schemeClr val="accent5"/>
              </a:solidFill>
              <a:ln w="9525">
                <a:solidFill>
                  <a:schemeClr val="accent5"/>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歯科健診結果①!$G$22:$G$30</c:f>
              <c:numCache>
                <c:formatCode>General</c:formatCode>
                <c:ptCount val="9"/>
                <c:pt idx="0">
                  <c:v>4.9393929999999999</c:v>
                </c:pt>
                <c:pt idx="1">
                  <c:v>4.7530859999999997</c:v>
                </c:pt>
                <c:pt idx="2">
                  <c:v>4.5661500000000004</c:v>
                </c:pt>
                <c:pt idx="3">
                  <c:v>4.5852219999999999</c:v>
                </c:pt>
                <c:pt idx="4">
                  <c:v>4.7231290000000001</c:v>
                </c:pt>
                <c:pt idx="5">
                  <c:v>4.7269420000000002</c:v>
                </c:pt>
                <c:pt idx="6">
                  <c:v>4.8311339999999996</c:v>
                </c:pt>
                <c:pt idx="7">
                  <c:v>5.4269660000000002</c:v>
                </c:pt>
                <c:pt idx="8">
                  <c:v>0</c:v>
                </c:pt>
              </c:numCache>
            </c:numRef>
          </c:val>
          <c:smooth val="0"/>
          <c:extLst>
            <c:ext xmlns:c16="http://schemas.microsoft.com/office/drawing/2014/chart" uri="{C3380CC4-5D6E-409C-BE32-E72D297353CC}">
              <c16:uniqueId val="{00000004-ED85-4C47-B2A3-EEB1B691819C}"/>
            </c:ext>
          </c:extLst>
        </c:ser>
        <c:ser>
          <c:idx val="5"/>
          <c:order val="5"/>
          <c:tx>
            <c:strRef>
              <c:f>歯科健診結果①!$H$21</c:f>
              <c:strCache>
                <c:ptCount val="1"/>
                <c:pt idx="0">
                  <c:v>欠損補綴歯</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歯科健診結果①!$H$22:$H$30</c:f>
              <c:numCache>
                <c:formatCode>General</c:formatCode>
                <c:ptCount val="9"/>
                <c:pt idx="0">
                  <c:v>4.5</c:v>
                </c:pt>
                <c:pt idx="1">
                  <c:v>5.7129620000000001</c:v>
                </c:pt>
                <c:pt idx="2">
                  <c:v>6.0078469999999999</c:v>
                </c:pt>
                <c:pt idx="3">
                  <c:v>7.6883470000000003</c:v>
                </c:pt>
                <c:pt idx="4">
                  <c:v>9.309965</c:v>
                </c:pt>
                <c:pt idx="5">
                  <c:v>11.437061999999999</c:v>
                </c:pt>
                <c:pt idx="6">
                  <c:v>13.532102</c:v>
                </c:pt>
                <c:pt idx="7">
                  <c:v>13.83146</c:v>
                </c:pt>
                <c:pt idx="8">
                  <c:v>0</c:v>
                </c:pt>
              </c:numCache>
            </c:numRef>
          </c:val>
          <c:smooth val="0"/>
          <c:extLst>
            <c:ext xmlns:c16="http://schemas.microsoft.com/office/drawing/2014/chart" uri="{C3380CC4-5D6E-409C-BE32-E72D297353CC}">
              <c16:uniqueId val="{00000005-ED85-4C47-B2A3-EEB1B691819C}"/>
            </c:ext>
          </c:extLst>
        </c:ser>
        <c:ser>
          <c:idx val="6"/>
          <c:order val="6"/>
          <c:tx>
            <c:strRef>
              <c:f>歯科健診結果①!$I$21</c:f>
              <c:strCache>
                <c:ptCount val="1"/>
                <c:pt idx="0">
                  <c:v>機能歯数</c:v>
                </c:pt>
              </c:strCache>
            </c:strRef>
          </c:tx>
          <c:spPr>
            <a:ln w="28575" cap="rnd">
              <a:solidFill>
                <a:schemeClr val="accent1">
                  <a:lumMod val="60000"/>
                </a:schemeClr>
              </a:solidFill>
              <a:round/>
            </a:ln>
            <a:effectLst/>
          </c:spPr>
          <c:marker>
            <c:symbol val="triangle"/>
            <c:size val="5"/>
            <c:spPr>
              <a:solidFill>
                <a:schemeClr val="accent1">
                  <a:lumMod val="60000"/>
                </a:schemeClr>
              </a:solidFill>
              <a:ln w="9525">
                <a:solidFill>
                  <a:schemeClr val="accent1">
                    <a:lumMod val="60000"/>
                  </a:schemeClr>
                </a:solidFill>
              </a:ln>
              <a:effectLst/>
            </c:spPr>
          </c:marker>
          <c:cat>
            <c:strRef>
              <c:f>歯科健診結果①!$B$22:$B$30</c:f>
              <c:strCache>
                <c:ptCount val="9"/>
                <c:pt idx="0">
                  <c:v>65歳～69歳</c:v>
                </c:pt>
                <c:pt idx="1">
                  <c:v>70歳～74歳</c:v>
                </c:pt>
                <c:pt idx="2">
                  <c:v>75歳～79歳</c:v>
                </c:pt>
                <c:pt idx="3">
                  <c:v>80歳～84歳</c:v>
                </c:pt>
                <c:pt idx="4">
                  <c:v>85歳～89歳</c:v>
                </c:pt>
                <c:pt idx="5">
                  <c:v>90歳～94歳</c:v>
                </c:pt>
                <c:pt idx="6">
                  <c:v>95歳～99歳</c:v>
                </c:pt>
                <c:pt idx="7">
                  <c:v>100歳～104歳</c:v>
                </c:pt>
                <c:pt idx="8">
                  <c:v>105歳～</c:v>
                </c:pt>
              </c:strCache>
            </c:strRef>
          </c:cat>
          <c:val>
            <c:numRef>
              <c:f>歯科健診結果①!$I$22:$I$30</c:f>
              <c:numCache>
                <c:formatCode>General</c:formatCode>
                <c:ptCount val="9"/>
                <c:pt idx="0">
                  <c:v>27.045453999999999</c:v>
                </c:pt>
                <c:pt idx="1">
                  <c:v>27.114197000000001</c:v>
                </c:pt>
                <c:pt idx="2">
                  <c:v>27.374037999999999</c:v>
                </c:pt>
                <c:pt idx="3">
                  <c:v>27.353076000000001</c:v>
                </c:pt>
                <c:pt idx="4">
                  <c:v>27.195924999999999</c:v>
                </c:pt>
                <c:pt idx="5">
                  <c:v>27.174261000000001</c:v>
                </c:pt>
                <c:pt idx="6">
                  <c:v>27.081938000000001</c:v>
                </c:pt>
                <c:pt idx="7">
                  <c:v>26.224719</c:v>
                </c:pt>
                <c:pt idx="8">
                  <c:v>0</c:v>
                </c:pt>
              </c:numCache>
            </c:numRef>
          </c:val>
          <c:smooth val="0"/>
          <c:extLst>
            <c:ext xmlns:c16="http://schemas.microsoft.com/office/drawing/2014/chart" uri="{C3380CC4-5D6E-409C-BE32-E72D297353CC}">
              <c16:uniqueId val="{00000006-ED85-4C47-B2A3-EEB1B691819C}"/>
            </c:ext>
          </c:extLst>
        </c:ser>
        <c:dLbls>
          <c:showLegendKey val="0"/>
          <c:showVal val="0"/>
          <c:showCatName val="0"/>
          <c:showSerName val="0"/>
          <c:showPercent val="0"/>
          <c:showBubbleSize val="0"/>
        </c:dLbls>
        <c:marker val="1"/>
        <c:smooth val="0"/>
        <c:axId val="84620415"/>
        <c:axId val="166659023"/>
      </c:lineChart>
      <c:catAx>
        <c:axId val="84620415"/>
        <c:scaling>
          <c:orientation val="minMax"/>
        </c:scaling>
        <c:delete val="0"/>
        <c:axPos val="b"/>
        <c:numFmt formatCode="General" sourceLinked="1"/>
        <c:majorTickMark val="out"/>
        <c:minorTickMark val="none"/>
        <c:tickLblPos val="nextTo"/>
        <c:spPr>
          <a:noFill/>
          <a:ln w="6350" cap="flat" cmpd="sng" algn="ctr">
            <a:solidFill>
              <a:srgbClr val="7F7F7F"/>
            </a:solidFill>
            <a:prstDash val="solid"/>
            <a:miter lim="800000"/>
          </a:ln>
          <a:effectLst/>
        </c:spPr>
        <c:txPr>
          <a:bodyPr rot="-60000000" spcFirstLastPara="1" vertOverflow="ellipsis" vert="horz" wrap="square" anchor="ctr" anchorCtr="1"/>
          <a:lstStyle/>
          <a:p>
            <a:pPr>
              <a:defRPr sz="10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crossAx val="166659023"/>
        <c:crosses val="autoZero"/>
        <c:auto val="1"/>
        <c:lblAlgn val="ctr"/>
        <c:lblOffset val="100"/>
        <c:noMultiLvlLbl val="0"/>
      </c:catAx>
      <c:valAx>
        <c:axId val="166659023"/>
        <c:scaling>
          <c:orientation val="minMax"/>
          <c:max val="30"/>
        </c:scaling>
        <c:delete val="0"/>
        <c:axPos val="l"/>
        <c:majorGridlines>
          <c:spPr>
            <a:ln w="6350" cap="flat" cmpd="sng" algn="ctr">
              <a:solidFill>
                <a:srgbClr val="D9D9D9"/>
              </a:solidFill>
              <a:prstDash val="solid"/>
              <a:miter lim="800000"/>
            </a:ln>
            <a:effectLst/>
          </c:spPr>
        </c:majorGridlines>
        <c:numFmt formatCode="#,##0.00_);[Red]\(#,##0.00\)" sourceLinked="0"/>
        <c:majorTickMark val="out"/>
        <c:minorTickMark val="none"/>
        <c:tickLblPos val="nextTo"/>
        <c:spPr>
          <a:noFill/>
          <a:ln w="6350" cap="flat" cmpd="sng" algn="ctr">
            <a:solidFill>
              <a:srgbClr val="7F7F7F"/>
            </a:solidFill>
            <a:prstDash val="solid"/>
            <a:miter lim="800000"/>
          </a:ln>
          <a:effectLst/>
        </c:spPr>
        <c:txPr>
          <a:bodyPr rot="-60000000" spcFirstLastPara="1" vertOverflow="ellipsis" vert="horz" wrap="square" anchor="ctr" anchorCtr="1"/>
          <a:lstStyle/>
          <a:p>
            <a:pPr>
              <a:defRPr sz="10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crossAx val="84620415"/>
        <c:crosses val="autoZero"/>
        <c:crossBetween val="between"/>
      </c:valAx>
      <c:spPr>
        <a:solidFill>
          <a:schemeClr val="lt1"/>
        </a:solidFill>
        <a:ln w="6350" cap="flat" cmpd="sng" algn="ctr">
          <a:solidFill>
            <a:srgbClr val="7F7F7F"/>
          </a:solidFill>
          <a:prstDash val="solid"/>
          <a:miter lim="800000"/>
        </a:ln>
        <a:effectLst/>
      </c:spPr>
    </c:plotArea>
    <c:legend>
      <c:legendPos val="t"/>
      <c:layout>
        <c:manualLayout>
          <c:xMode val="edge"/>
          <c:yMode val="edge"/>
          <c:x val="8.8175081064006164E-2"/>
          <c:y val="3.7038125789562865E-2"/>
          <c:w val="0.87074213150569801"/>
          <c:h val="7.6636125029825822E-2"/>
        </c:manualLayout>
      </c:layout>
      <c:overlay val="0"/>
      <c:spPr>
        <a:solidFill>
          <a:schemeClr val="lt1"/>
        </a:solidFill>
        <a:ln w="6350" cap="flat" cmpd="sng" algn="ctr">
          <a:solidFill>
            <a:srgbClr val="7F7F7F"/>
          </a:solidFill>
          <a:prstDash val="solid"/>
          <a:miter lim="800000"/>
        </a:ln>
        <a:effectLst/>
      </c:spPr>
      <c:txPr>
        <a:bodyPr rot="0" spcFirstLastPara="1" vertOverflow="ellipsis" vert="horz" wrap="square" anchor="ctr" anchorCtr="1"/>
        <a:lstStyle/>
        <a:p>
          <a:pPr>
            <a:defRPr sz="10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legend>
    <c:plotVisOnly val="1"/>
    <c:dispBlanksAs val="gap"/>
    <c:showDLblsOverMax val="0"/>
  </c:chart>
  <c:spPr>
    <a:solidFill>
      <a:schemeClr val="lt1"/>
    </a:solidFill>
    <a:ln w="6350" cap="flat" cmpd="sng" algn="ctr">
      <a:solidFill>
        <a:srgbClr val="7F7F7F"/>
      </a:solidFill>
      <a:prstDash val="solid"/>
      <a:miter lim="800000"/>
    </a:ln>
    <a:effectLst/>
  </c:spPr>
  <c:txPr>
    <a:bodyPr/>
    <a:lstStyle/>
    <a:p>
      <a:pPr>
        <a:defRPr sz="1050">
          <a:solidFill>
            <a:schemeClr val="dk1"/>
          </a:solidFill>
          <a:latin typeface="ＭＳ Ｐ明朝" panose="02020600040205080304" pitchFamily="18" charset="-128"/>
          <a:ea typeface="ＭＳ Ｐ明朝" panose="02020600040205080304" pitchFamily="18" charset="-128"/>
          <a:cs typeface="+mn-cs"/>
        </a:defRPr>
      </a:pPr>
      <a:endParaRPr lang="ja-JP"/>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46111111111117E-2"/>
          <c:y val="0.10498518518518518"/>
          <c:w val="0.91517597222222224"/>
          <c:h val="0.79827950617283949"/>
        </c:manualLayout>
      </c:layout>
      <c:barChart>
        <c:barDir val="col"/>
        <c:grouping val="stacked"/>
        <c:varyColors val="0"/>
        <c:ser>
          <c:idx val="1"/>
          <c:order val="0"/>
          <c:tx>
            <c:strRef>
              <c:f>歯科健診結果①!$C$78</c:f>
              <c:strCache>
                <c:ptCount val="1"/>
                <c:pt idx="0">
                  <c:v>20本未満</c:v>
                </c:pt>
              </c:strCache>
            </c:strRef>
          </c:tx>
          <c:spPr>
            <a:solidFill>
              <a:schemeClr val="accent2"/>
            </a:solidFill>
            <a:ln>
              <a:noFill/>
            </a:ln>
            <a:effectLst/>
          </c:spPr>
          <c:invertIfNegative val="0"/>
          <c:cat>
            <c:strRef>
              <c:f>歯科健診結果①!$B$79:$B$88</c:f>
              <c:strCache>
                <c:ptCount val="10"/>
                <c:pt idx="0">
                  <c:v>65歳～69歳</c:v>
                </c:pt>
                <c:pt idx="1">
                  <c:v>70歳～74歳</c:v>
                </c:pt>
                <c:pt idx="2">
                  <c:v>75歳～79歳</c:v>
                </c:pt>
                <c:pt idx="3">
                  <c:v>80歳～84歳</c:v>
                </c:pt>
                <c:pt idx="4">
                  <c:v>85歳～89歳</c:v>
                </c:pt>
                <c:pt idx="5">
                  <c:v>90歳～94歳</c:v>
                </c:pt>
                <c:pt idx="6">
                  <c:v>95歳～99歳</c:v>
                </c:pt>
                <c:pt idx="7">
                  <c:v>100歳～104歳</c:v>
                </c:pt>
                <c:pt idx="8">
                  <c:v>105歳～</c:v>
                </c:pt>
                <c:pt idx="9">
                  <c:v>全年齢</c:v>
                </c:pt>
              </c:strCache>
            </c:strRef>
          </c:cat>
          <c:val>
            <c:numRef>
              <c:f>歯科健診結果①!$C$79:$C$88</c:f>
              <c:numCache>
                <c:formatCode>0.00%</c:formatCode>
                <c:ptCount val="10"/>
                <c:pt idx="0">
                  <c:v>0.22727272727272727</c:v>
                </c:pt>
                <c:pt idx="1">
                  <c:v>0.27469135802469136</c:v>
                </c:pt>
                <c:pt idx="2">
                  <c:v>0.29500132387575079</c:v>
                </c:pt>
                <c:pt idx="3">
                  <c:v>0.38881236038719286</c:v>
                </c:pt>
                <c:pt idx="4">
                  <c:v>0.47669991624152896</c:v>
                </c:pt>
                <c:pt idx="5">
                  <c:v>0.57757757757757755</c:v>
                </c:pt>
                <c:pt idx="6">
                  <c:v>0.69656992084432723</c:v>
                </c:pt>
                <c:pt idx="7">
                  <c:v>0.7303370786516854</c:v>
                </c:pt>
                <c:pt idx="8">
                  <c:v>0</c:v>
                </c:pt>
                <c:pt idx="9">
                  <c:v>0.37275041971515127</c:v>
                </c:pt>
              </c:numCache>
            </c:numRef>
          </c:val>
          <c:extLst>
            <c:ext xmlns:c16="http://schemas.microsoft.com/office/drawing/2014/chart" uri="{C3380CC4-5D6E-409C-BE32-E72D297353CC}">
              <c16:uniqueId val="{00000000-ED61-465B-ACE0-6DFC4A4A2150}"/>
            </c:ext>
          </c:extLst>
        </c:ser>
        <c:ser>
          <c:idx val="0"/>
          <c:order val="1"/>
          <c:tx>
            <c:strRef>
              <c:f>歯科健診結果①!$D$78</c:f>
              <c:strCache>
                <c:ptCount val="1"/>
                <c:pt idx="0">
                  <c:v>20本以上</c:v>
                </c:pt>
              </c:strCache>
            </c:strRef>
          </c:tx>
          <c:spPr>
            <a:solidFill>
              <a:schemeClr val="accent1"/>
            </a:solidFill>
            <a:ln>
              <a:noFill/>
            </a:ln>
            <a:effectLst/>
          </c:spPr>
          <c:invertIfNegative val="0"/>
          <c:cat>
            <c:strRef>
              <c:f>歯科健診結果①!$B$79:$B$88</c:f>
              <c:strCache>
                <c:ptCount val="10"/>
                <c:pt idx="0">
                  <c:v>65歳～69歳</c:v>
                </c:pt>
                <c:pt idx="1">
                  <c:v>70歳～74歳</c:v>
                </c:pt>
                <c:pt idx="2">
                  <c:v>75歳～79歳</c:v>
                </c:pt>
                <c:pt idx="3">
                  <c:v>80歳～84歳</c:v>
                </c:pt>
                <c:pt idx="4">
                  <c:v>85歳～89歳</c:v>
                </c:pt>
                <c:pt idx="5">
                  <c:v>90歳～94歳</c:v>
                </c:pt>
                <c:pt idx="6">
                  <c:v>95歳～99歳</c:v>
                </c:pt>
                <c:pt idx="7">
                  <c:v>100歳～104歳</c:v>
                </c:pt>
                <c:pt idx="8">
                  <c:v>105歳～</c:v>
                </c:pt>
                <c:pt idx="9">
                  <c:v>全年齢</c:v>
                </c:pt>
              </c:strCache>
            </c:strRef>
          </c:cat>
          <c:val>
            <c:numRef>
              <c:f>歯科健診結果①!$D$79:$D$88</c:f>
              <c:numCache>
                <c:formatCode>0.00%</c:formatCode>
                <c:ptCount val="10"/>
                <c:pt idx="0">
                  <c:v>0.77272727272727271</c:v>
                </c:pt>
                <c:pt idx="1">
                  <c:v>0.72530864197530864</c:v>
                </c:pt>
                <c:pt idx="2">
                  <c:v>0.70490112738471833</c:v>
                </c:pt>
                <c:pt idx="3">
                  <c:v>0.61115040953090094</c:v>
                </c:pt>
                <c:pt idx="4">
                  <c:v>0.52318586766161579</c:v>
                </c:pt>
                <c:pt idx="5">
                  <c:v>0.42242242242242245</c:v>
                </c:pt>
                <c:pt idx="6">
                  <c:v>0.30343007915567283</c:v>
                </c:pt>
                <c:pt idx="7">
                  <c:v>0.2696629213483146</c:v>
                </c:pt>
                <c:pt idx="8">
                  <c:v>0</c:v>
                </c:pt>
                <c:pt idx="9">
                  <c:v>0.62717523959385202</c:v>
                </c:pt>
              </c:numCache>
            </c:numRef>
          </c:val>
          <c:extLst>
            <c:ext xmlns:c16="http://schemas.microsoft.com/office/drawing/2014/chart" uri="{C3380CC4-5D6E-409C-BE32-E72D297353CC}">
              <c16:uniqueId val="{00000000-AFD5-4372-BC43-29F098929FC9}"/>
            </c:ext>
          </c:extLst>
        </c:ser>
        <c:ser>
          <c:idx val="2"/>
          <c:order val="2"/>
          <c:tx>
            <c:strRef>
              <c:f>歯科健診結果①!$E$78</c:f>
              <c:strCache>
                <c:ptCount val="1"/>
                <c:pt idx="0">
                  <c:v>不明※</c:v>
                </c:pt>
              </c:strCache>
            </c:strRef>
          </c:tx>
          <c:spPr>
            <a:solidFill>
              <a:schemeClr val="accent3"/>
            </a:solidFill>
            <a:ln>
              <a:noFill/>
            </a:ln>
            <a:effectLst/>
          </c:spPr>
          <c:invertIfNegative val="0"/>
          <c:cat>
            <c:strRef>
              <c:f>歯科健診結果①!$B$79:$B$88</c:f>
              <c:strCache>
                <c:ptCount val="10"/>
                <c:pt idx="0">
                  <c:v>65歳～69歳</c:v>
                </c:pt>
                <c:pt idx="1">
                  <c:v>70歳～74歳</c:v>
                </c:pt>
                <c:pt idx="2">
                  <c:v>75歳～79歳</c:v>
                </c:pt>
                <c:pt idx="3">
                  <c:v>80歳～84歳</c:v>
                </c:pt>
                <c:pt idx="4">
                  <c:v>85歳～89歳</c:v>
                </c:pt>
                <c:pt idx="5">
                  <c:v>90歳～94歳</c:v>
                </c:pt>
                <c:pt idx="6">
                  <c:v>95歳～99歳</c:v>
                </c:pt>
                <c:pt idx="7">
                  <c:v>100歳～104歳</c:v>
                </c:pt>
                <c:pt idx="8">
                  <c:v>105歳～</c:v>
                </c:pt>
                <c:pt idx="9">
                  <c:v>全年齢</c:v>
                </c:pt>
              </c:strCache>
            </c:strRef>
          </c:cat>
          <c:val>
            <c:numRef>
              <c:f>歯科健診結果①!$E$79:$E$88</c:f>
              <c:numCache>
                <c:formatCode>0.00%</c:formatCode>
                <c:ptCount val="10"/>
                <c:pt idx="0">
                  <c:v>0</c:v>
                </c:pt>
                <c:pt idx="1">
                  <c:v>0</c:v>
                </c:pt>
                <c:pt idx="2">
                  <c:v>9.7548739530929924E-5</c:v>
                </c:pt>
                <c:pt idx="3">
                  <c:v>3.7230081906180197E-5</c:v>
                </c:pt>
                <c:pt idx="4">
                  <c:v>1.1421609685525013E-4</c:v>
                </c:pt>
                <c:pt idx="5">
                  <c:v>0</c:v>
                </c:pt>
                <c:pt idx="6">
                  <c:v>0</c:v>
                </c:pt>
                <c:pt idx="7">
                  <c:v>0</c:v>
                </c:pt>
                <c:pt idx="8">
                  <c:v>0</c:v>
                </c:pt>
                <c:pt idx="9">
                  <c:v>7.4340690996722809E-5</c:v>
                </c:pt>
              </c:numCache>
            </c:numRef>
          </c:val>
          <c:extLst>
            <c:ext xmlns:c16="http://schemas.microsoft.com/office/drawing/2014/chart" uri="{C3380CC4-5D6E-409C-BE32-E72D297353CC}">
              <c16:uniqueId val="{00000000-2376-4798-8783-876D09C8455E}"/>
            </c:ext>
          </c:extLst>
        </c:ser>
        <c:dLbls>
          <c:showLegendKey val="0"/>
          <c:showVal val="0"/>
          <c:showCatName val="0"/>
          <c:showSerName val="0"/>
          <c:showPercent val="0"/>
          <c:showBubbleSize val="0"/>
        </c:dLbls>
        <c:gapWidth val="150"/>
        <c:overlap val="100"/>
        <c:axId val="84620415"/>
        <c:axId val="166659023"/>
      </c:barChart>
      <c:catAx>
        <c:axId val="84620415"/>
        <c:scaling>
          <c:orientation val="minMax"/>
        </c:scaling>
        <c:delete val="0"/>
        <c:axPos val="b"/>
        <c:numFmt formatCode="General" sourceLinked="1"/>
        <c:majorTickMark val="out"/>
        <c:minorTickMark val="none"/>
        <c:tickLblPos val="nextTo"/>
        <c:spPr>
          <a:noFill/>
          <a:ln w="6350" cap="flat" cmpd="sng" algn="ctr">
            <a:solidFill>
              <a:srgbClr val="7F7F7F"/>
            </a:solidFill>
            <a:prstDash val="solid"/>
            <a:miter lim="800000"/>
          </a:ln>
          <a:effectLst/>
        </c:spPr>
        <c:txPr>
          <a:bodyPr rot="-60000000" spcFirstLastPara="1" vertOverflow="ellipsis" vert="horz" wrap="square" anchor="ctr" anchorCtr="1"/>
          <a:lstStyle/>
          <a:p>
            <a:pPr>
              <a:defRPr sz="9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crossAx val="166659023"/>
        <c:crosses val="autoZero"/>
        <c:auto val="1"/>
        <c:lblAlgn val="ctr"/>
        <c:lblOffset val="100"/>
        <c:noMultiLvlLbl val="0"/>
      </c:catAx>
      <c:valAx>
        <c:axId val="166659023"/>
        <c:scaling>
          <c:orientation val="minMax"/>
          <c:max val="1"/>
        </c:scaling>
        <c:delete val="0"/>
        <c:axPos val="l"/>
        <c:majorGridlines>
          <c:spPr>
            <a:ln w="6350" cap="flat" cmpd="sng" algn="ctr">
              <a:solidFill>
                <a:srgbClr val="D9D9D9"/>
              </a:solidFill>
              <a:prstDash val="solid"/>
              <a:miter lim="800000"/>
            </a:ln>
            <a:effectLst/>
          </c:spPr>
        </c:majorGridlines>
        <c:numFmt formatCode="0.00%" sourceLinked="0"/>
        <c:majorTickMark val="out"/>
        <c:minorTickMark val="none"/>
        <c:tickLblPos val="nextTo"/>
        <c:spPr>
          <a:noFill/>
          <a:ln w="6350" cap="flat" cmpd="sng" algn="ctr">
            <a:solidFill>
              <a:srgbClr val="7F7F7F"/>
            </a:solidFill>
            <a:prstDash val="solid"/>
            <a:miter lim="800000"/>
          </a:ln>
          <a:effectLst/>
        </c:spPr>
        <c:txPr>
          <a:bodyPr rot="-60000000" spcFirstLastPara="1" vertOverflow="ellipsis" vert="horz" wrap="square" anchor="ctr" anchorCtr="1"/>
          <a:lstStyle/>
          <a:p>
            <a:pPr>
              <a:defRPr sz="10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crossAx val="84620415"/>
        <c:crosses val="autoZero"/>
        <c:crossBetween val="between"/>
      </c:valAx>
      <c:spPr>
        <a:solidFill>
          <a:schemeClr val="lt1"/>
        </a:solidFill>
        <a:ln w="6350" cap="flat" cmpd="sng" algn="ctr">
          <a:solidFill>
            <a:srgbClr val="7F7F7F"/>
          </a:solidFill>
          <a:prstDash val="solid"/>
          <a:miter lim="800000"/>
        </a:ln>
        <a:effectLst/>
      </c:spPr>
    </c:plotArea>
    <c:legend>
      <c:legendPos val="t"/>
      <c:layout>
        <c:manualLayout>
          <c:xMode val="edge"/>
          <c:yMode val="edge"/>
          <c:x val="0.26056791666666662"/>
          <c:y val="1.7077283950617285E-2"/>
          <c:w val="0.55103888888888886"/>
          <c:h val="6.2402469135802462E-2"/>
        </c:manualLayout>
      </c:layout>
      <c:overlay val="0"/>
      <c:spPr>
        <a:solidFill>
          <a:schemeClr val="lt1"/>
        </a:solidFill>
        <a:ln w="6350" cap="flat" cmpd="sng" algn="ctr">
          <a:solidFill>
            <a:srgbClr val="7F7F7F"/>
          </a:solidFill>
          <a:prstDash val="solid"/>
          <a:miter lim="800000"/>
        </a:ln>
        <a:effectLst/>
      </c:spPr>
      <c:txPr>
        <a:bodyPr rot="0" spcFirstLastPara="1" vertOverflow="ellipsis" vert="horz" wrap="square" anchor="ctr" anchorCtr="1"/>
        <a:lstStyle/>
        <a:p>
          <a:pPr>
            <a:defRPr sz="1000" b="0" i="0" u="none" strike="noStrike" kern="1200" baseline="0">
              <a:solidFill>
                <a:schemeClr val="dk1"/>
              </a:solidFill>
              <a:latin typeface="ＭＳ Ｐ明朝" panose="02020600040205080304" pitchFamily="18" charset="-128"/>
              <a:ea typeface="ＭＳ Ｐ明朝" panose="02020600040205080304" pitchFamily="18" charset="-128"/>
              <a:cs typeface="+mn-cs"/>
            </a:defRPr>
          </a:pPr>
          <a:endParaRPr lang="ja-JP"/>
        </a:p>
      </c:txPr>
    </c:legend>
    <c:plotVisOnly val="1"/>
    <c:dispBlanksAs val="gap"/>
    <c:showDLblsOverMax val="0"/>
  </c:chart>
  <c:spPr>
    <a:solidFill>
      <a:schemeClr val="lt1"/>
    </a:solidFill>
    <a:ln w="6350" cap="flat" cmpd="sng" algn="ctr">
      <a:solidFill>
        <a:srgbClr val="7F7F7F"/>
      </a:solidFill>
      <a:prstDash val="solid"/>
      <a:miter lim="800000"/>
    </a:ln>
    <a:effectLst/>
  </c:spPr>
  <c:txPr>
    <a:bodyPr/>
    <a:lstStyle/>
    <a:p>
      <a:pPr>
        <a:defRPr sz="1050">
          <a:solidFill>
            <a:schemeClr val="dk1"/>
          </a:solidFill>
          <a:latin typeface="ＭＳ Ｐ明朝" panose="02020600040205080304" pitchFamily="18" charset="-128"/>
          <a:ea typeface="ＭＳ Ｐ明朝" panose="02020600040205080304" pitchFamily="18" charset="-128"/>
          <a:cs typeface="+mn-cs"/>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7</xdr:col>
      <xdr:colOff>875400</xdr:colOff>
      <xdr:row>51</xdr:row>
      <xdr:rowOff>150000</xdr:rowOff>
    </xdr:to>
    <xdr:graphicFrame macro="">
      <xdr:nvGraphicFramePr>
        <xdr:cNvPr id="6" name="グラフ 5">
          <a:extLst>
            <a:ext uri="{FF2B5EF4-FFF2-40B4-BE49-F238E27FC236}">
              <a16:creationId xmlns:a16="http://schemas.microsoft.com/office/drawing/2014/main" id="{9AE99C78-A35E-442F-AB60-078B2BDE5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875400</xdr:colOff>
      <xdr:row>60</xdr:row>
      <xdr:rowOff>95250</xdr:rowOff>
    </xdr:to>
    <xdr:graphicFrame macro="">
      <xdr:nvGraphicFramePr>
        <xdr:cNvPr id="3" name="グラフ1">
          <a:extLst>
            <a:ext uri="{FF2B5EF4-FFF2-40B4-BE49-F238E27FC236}">
              <a16:creationId xmlns:a16="http://schemas.microsoft.com/office/drawing/2014/main" id="{18901BC7-7609-424F-A371-0E8570BD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0.43259</cdr:x>
      <cdr:y>0.03866</cdr:y>
    </cdr:from>
    <cdr:to>
      <cdr:x>0.55959</cdr:x>
      <cdr:y>0.10669</cdr:y>
    </cdr:to>
    <cdr:sp macro="" textlink="">
      <cdr:nvSpPr>
        <cdr:cNvPr id="3" name="テキスト ボックス 2">
          <a:extLst xmlns:a="http://schemas.openxmlformats.org/drawingml/2006/main">
            <a:ext uri="{FF2B5EF4-FFF2-40B4-BE49-F238E27FC236}">
              <a16:creationId xmlns:a16="http://schemas.microsoft.com/office/drawing/2014/main" id="{32A2ECD2-AFAC-4630-B73D-9A5724E06F3C}"/>
            </a:ext>
          </a:extLst>
        </cdr:cNvPr>
        <cdr:cNvSpPr txBox="1"/>
      </cdr:nvSpPr>
      <cdr:spPr>
        <a:xfrm xmlns:a="http://schemas.openxmlformats.org/drawingml/2006/main">
          <a:off x="3114675" y="215779"/>
          <a:ext cx="914400" cy="37975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altLang="ja-JP" sz="1000" b="1">
              <a:latin typeface="ＭＳ Ｐ明朝" panose="02020600040205080304" pitchFamily="18" charset="-128"/>
              <a:ea typeface="ＭＳ Ｐ明朝" panose="02020600040205080304" pitchFamily="18" charset="-128"/>
            </a:rPr>
            <a:t>(</a:t>
          </a:r>
          <a:r>
            <a:rPr lang="ja-JP" altLang="en-US" sz="1000" b="1">
              <a:latin typeface="ＭＳ Ｐ明朝" panose="02020600040205080304" pitchFamily="18" charset="-128"/>
              <a:ea typeface="ＭＳ Ｐ明朝" panose="02020600040205080304" pitchFamily="18" charset="-128"/>
            </a:rPr>
            <a:t>歳</a:t>
          </a:r>
          <a:r>
            <a:rPr lang="en-US" altLang="ja-JP" sz="1000" b="1">
              <a:latin typeface="ＭＳ Ｐ明朝" panose="02020600040205080304" pitchFamily="18" charset="-128"/>
              <a:ea typeface="ＭＳ Ｐ明朝" panose="02020600040205080304" pitchFamily="18" charset="-128"/>
            </a:rPr>
            <a:t>)</a:t>
          </a:r>
          <a:endParaRPr lang="ja-JP" altLang="en-US" sz="1000" b="1">
            <a:latin typeface="ＭＳ Ｐ明朝" panose="02020600040205080304" pitchFamily="18" charset="-128"/>
            <a:ea typeface="ＭＳ Ｐ明朝" panose="02020600040205080304" pitchFamily="18"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352424</xdr:colOff>
      <xdr:row>34</xdr:row>
      <xdr:rowOff>0</xdr:rowOff>
    </xdr:from>
    <xdr:to>
      <xdr:col>8</xdr:col>
      <xdr:colOff>828675</xdr:colOff>
      <xdr:row>57</xdr:row>
      <xdr:rowOff>104776</xdr:rowOff>
    </xdr:to>
    <xdr:graphicFrame macro="">
      <xdr:nvGraphicFramePr>
        <xdr:cNvPr id="2" name="グラフ 1">
          <a:extLst>
            <a:ext uri="{FF2B5EF4-FFF2-40B4-BE49-F238E27FC236}">
              <a16:creationId xmlns:a16="http://schemas.microsoft.com/office/drawing/2014/main" id="{C56CADCD-B564-4D14-90A1-DCBD439F9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91</xdr:row>
      <xdr:rowOff>0</xdr:rowOff>
    </xdr:from>
    <xdr:to>
      <xdr:col>8</xdr:col>
      <xdr:colOff>825825</xdr:colOff>
      <xdr:row>114</xdr:row>
      <xdr:rowOff>106650</xdr:rowOff>
    </xdr:to>
    <xdr:graphicFrame macro="">
      <xdr:nvGraphicFramePr>
        <xdr:cNvPr id="3" name="グラフ 2">
          <a:extLst>
            <a:ext uri="{FF2B5EF4-FFF2-40B4-BE49-F238E27FC236}">
              <a16:creationId xmlns:a16="http://schemas.microsoft.com/office/drawing/2014/main" id="{50968217-FD63-4396-9CE8-BCE9E26BF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0.00706</cdr:y>
    </cdr:from>
    <cdr:to>
      <cdr:x>0.09194</cdr:x>
      <cdr:y>0.12</cdr:y>
    </cdr:to>
    <cdr:sp macro="" textlink="">
      <cdr:nvSpPr>
        <cdr:cNvPr id="2" name="テキスト ボックス 1"/>
        <cdr:cNvSpPr txBox="1"/>
      </cdr:nvSpPr>
      <cdr:spPr>
        <a:xfrm xmlns:a="http://schemas.openxmlformats.org/drawingml/2006/main">
          <a:off x="0" y="28575"/>
          <a:ext cx="695326"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1">
              <a:latin typeface="ＭＳ Ｐ明朝" panose="02020600040205080304" pitchFamily="18" charset="-128"/>
              <a:ea typeface="ＭＳ Ｐ明朝" panose="02020600040205080304" pitchFamily="18" charset="-128"/>
            </a:rPr>
            <a:t>平均</a:t>
          </a:r>
          <a:endParaRPr lang="en-US" altLang="ja-JP" sz="1000" b="1">
            <a:latin typeface="ＭＳ Ｐ明朝" panose="02020600040205080304" pitchFamily="18" charset="-128"/>
            <a:ea typeface="ＭＳ Ｐ明朝" panose="02020600040205080304" pitchFamily="18" charset="-128"/>
          </a:endParaRPr>
        </a:p>
        <a:p xmlns:a="http://schemas.openxmlformats.org/drawingml/2006/main">
          <a:pPr algn="ctr"/>
          <a:r>
            <a:rPr lang="ja-JP" altLang="en-US" sz="1000" b="1">
              <a:latin typeface="ＭＳ Ｐ明朝" panose="02020600040205080304" pitchFamily="18" charset="-128"/>
              <a:ea typeface="ＭＳ Ｐ明朝" panose="02020600040205080304" pitchFamily="18" charset="-128"/>
            </a:rPr>
            <a:t>本数（本）</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0.00233</cdr:y>
    </cdr:from>
    <cdr:to>
      <cdr:x>0.15229</cdr:x>
      <cdr:y>0.06512</cdr:y>
    </cdr:to>
    <cdr:sp macro="" textlink="">
      <cdr:nvSpPr>
        <cdr:cNvPr id="2" name="テキスト ボックス 1"/>
        <cdr:cNvSpPr txBox="1"/>
      </cdr:nvSpPr>
      <cdr:spPr>
        <a:xfrm xmlns:a="http://schemas.openxmlformats.org/drawingml/2006/main">
          <a:off x="0" y="9437"/>
          <a:ext cx="1096521" cy="254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b="1">
              <a:latin typeface="ＭＳ Ｐ明朝" panose="02020600040205080304" pitchFamily="18" charset="-128"/>
              <a:ea typeface="ＭＳ Ｐ明朝" panose="02020600040205080304" pitchFamily="18" charset="-128"/>
            </a:rPr>
            <a:t>該当者割合（</a:t>
          </a:r>
          <a:r>
            <a:rPr lang="en-US" altLang="ja-JP" sz="1000" b="1">
              <a:latin typeface="ＭＳ Ｐ明朝" panose="02020600040205080304" pitchFamily="18" charset="-128"/>
              <a:ea typeface="ＭＳ Ｐ明朝" panose="02020600040205080304" pitchFamily="18" charset="-128"/>
            </a:rPr>
            <a:t>%</a:t>
          </a:r>
          <a:r>
            <a:rPr lang="ja-JP" altLang="en-US" sz="1000" b="1">
              <a:latin typeface="ＭＳ Ｐ明朝" panose="02020600040205080304" pitchFamily="18" charset="-128"/>
              <a:ea typeface="ＭＳ Ｐ明朝" panose="02020600040205080304" pitchFamily="18" charset="-128"/>
            </a:rPr>
            <a:t>）</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4</xdr:col>
      <xdr:colOff>209550</xdr:colOff>
      <xdr:row>6</xdr:row>
      <xdr:rowOff>38100</xdr:rowOff>
    </xdr:from>
    <xdr:to>
      <xdr:col>6</xdr:col>
      <xdr:colOff>376425</xdr:colOff>
      <xdr:row>6</xdr:row>
      <xdr:rowOff>152400</xdr:rowOff>
    </xdr:to>
    <xdr:sp macro="" textlink="">
      <xdr:nvSpPr>
        <xdr:cNvPr id="2" name="直角三角形 1">
          <a:extLst>
            <a:ext uri="{FF2B5EF4-FFF2-40B4-BE49-F238E27FC236}">
              <a16:creationId xmlns:a16="http://schemas.microsoft.com/office/drawing/2014/main" id="{03140136-4D5B-49C6-AFE4-8F99588E7C52}"/>
            </a:ext>
          </a:extLst>
        </xdr:cNvPr>
        <xdr:cNvSpPr/>
      </xdr:nvSpPr>
      <xdr:spPr>
        <a:xfrm flipH="1">
          <a:off x="3981450" y="1295400"/>
          <a:ext cx="1633725" cy="114300"/>
        </a:xfrm>
        <a:prstGeom prst="rtTriangle">
          <a:avLst/>
        </a:prstGeom>
        <a:gradFill flip="none" rotWithShape="1">
          <a:gsLst>
            <a:gs pos="0">
              <a:schemeClr val="accent3">
                <a:shade val="30000"/>
                <a:satMod val="115000"/>
              </a:schemeClr>
            </a:gs>
            <a:gs pos="50000">
              <a:schemeClr val="accent3">
                <a:shade val="67500"/>
                <a:satMod val="115000"/>
              </a:schemeClr>
            </a:gs>
            <a:gs pos="100000">
              <a:schemeClr val="accent3">
                <a:shade val="100000"/>
                <a:satMod val="115000"/>
              </a:schemeClr>
            </a:gs>
          </a:gsLst>
          <a:lin ang="0" scaled="1"/>
          <a:tileRect/>
        </a:gradFill>
        <a:ln w="12700">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304800</xdr:colOff>
      <xdr:row>20</xdr:row>
      <xdr:rowOff>38100</xdr:rowOff>
    </xdr:from>
    <xdr:to>
      <xdr:col>6</xdr:col>
      <xdr:colOff>471675</xdr:colOff>
      <xdr:row>20</xdr:row>
      <xdr:rowOff>152400</xdr:rowOff>
    </xdr:to>
    <xdr:sp macro="" textlink="">
      <xdr:nvSpPr>
        <xdr:cNvPr id="3" name="直角三角形 2">
          <a:extLst>
            <a:ext uri="{FF2B5EF4-FFF2-40B4-BE49-F238E27FC236}">
              <a16:creationId xmlns:a16="http://schemas.microsoft.com/office/drawing/2014/main" id="{EF97453A-5935-405A-A8CE-95FC6E88759C}"/>
            </a:ext>
          </a:extLst>
        </xdr:cNvPr>
        <xdr:cNvSpPr/>
      </xdr:nvSpPr>
      <xdr:spPr>
        <a:xfrm flipH="1">
          <a:off x="4076700" y="3695700"/>
          <a:ext cx="1633725" cy="114300"/>
        </a:xfrm>
        <a:prstGeom prst="rtTriangle">
          <a:avLst/>
        </a:prstGeom>
        <a:gradFill flip="none" rotWithShape="1">
          <a:gsLst>
            <a:gs pos="0">
              <a:schemeClr val="accent3">
                <a:shade val="30000"/>
                <a:satMod val="115000"/>
              </a:schemeClr>
            </a:gs>
            <a:gs pos="50000">
              <a:schemeClr val="accent3">
                <a:shade val="67500"/>
                <a:satMod val="115000"/>
              </a:schemeClr>
            </a:gs>
            <a:gs pos="100000">
              <a:schemeClr val="accent3">
                <a:shade val="100000"/>
                <a:satMod val="115000"/>
              </a:schemeClr>
            </a:gs>
          </a:gsLst>
          <a:lin ang="0" scaled="1"/>
          <a:tileRect/>
        </a:gradFill>
        <a:ln w="12700">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C0BF-25F5-4169-8DDB-5A6C06CBF49F}">
  <sheetPr codeName="Sheet2"/>
  <dimension ref="A1:M58"/>
  <sheetViews>
    <sheetView showGridLines="0" tabSelected="1" zoomScaleNormal="100" zoomScaleSheetLayoutView="100" workbookViewId="0"/>
  </sheetViews>
  <sheetFormatPr defaultColWidth="9" defaultRowHeight="12" x14ac:dyDescent="0.4"/>
  <cols>
    <col min="1" max="1" width="4.625" style="3" customWidth="1"/>
    <col min="2" max="2" width="14.875" style="3" customWidth="1"/>
    <col min="3" max="8" width="13.625" style="3" customWidth="1"/>
    <col min="9" max="9" width="14.875" style="3" customWidth="1"/>
    <col min="10" max="16" width="12.625" style="3" customWidth="1"/>
    <col min="17" max="17" width="10.625" style="3" customWidth="1"/>
    <col min="18" max="16384" width="9" style="3"/>
  </cols>
  <sheetData>
    <row r="1" spans="1:13" s="1" customFormat="1" ht="16.5" customHeight="1" x14ac:dyDescent="0.4">
      <c r="A1" s="40"/>
      <c r="B1" s="41" t="s">
        <v>68</v>
      </c>
      <c r="C1" s="40"/>
      <c r="D1" s="40"/>
      <c r="E1" s="40"/>
      <c r="F1" s="40"/>
      <c r="G1" s="40"/>
      <c r="H1" s="40"/>
      <c r="I1" s="40"/>
      <c r="J1" s="40"/>
      <c r="K1" s="40"/>
      <c r="L1" s="40"/>
      <c r="M1" s="40"/>
    </row>
    <row r="2" spans="1:13" ht="16.5" customHeight="1" x14ac:dyDescent="0.4">
      <c r="A2" s="42"/>
      <c r="B2" s="41" t="s">
        <v>72</v>
      </c>
      <c r="C2" s="42"/>
      <c r="D2" s="42"/>
      <c r="E2" s="42"/>
      <c r="F2" s="42"/>
      <c r="G2" s="42"/>
      <c r="H2" s="42"/>
      <c r="I2" s="42"/>
      <c r="J2" s="42"/>
      <c r="K2" s="42"/>
      <c r="L2" s="42"/>
      <c r="M2" s="42"/>
    </row>
    <row r="3" spans="1:13" ht="16.5" customHeight="1" x14ac:dyDescent="0.4">
      <c r="A3" s="42"/>
      <c r="B3" s="41"/>
      <c r="C3" s="42"/>
      <c r="D3" s="42"/>
      <c r="E3" s="42"/>
      <c r="F3" s="42"/>
      <c r="G3" s="42"/>
      <c r="H3" s="42"/>
      <c r="I3" s="42"/>
      <c r="J3" s="42"/>
      <c r="K3" s="42"/>
      <c r="L3" s="42"/>
      <c r="M3" s="42"/>
    </row>
    <row r="4" spans="1:13" ht="16.5" customHeight="1" x14ac:dyDescent="0.4">
      <c r="A4" s="42"/>
      <c r="B4" s="42" t="s">
        <v>237</v>
      </c>
      <c r="C4" s="42"/>
      <c r="D4" s="42"/>
      <c r="E4" s="42"/>
      <c r="F4" s="42"/>
      <c r="G4" s="42"/>
      <c r="H4" s="42"/>
      <c r="I4" s="42"/>
      <c r="J4" s="42"/>
      <c r="K4" s="42"/>
      <c r="L4" s="42"/>
      <c r="M4" s="42"/>
    </row>
    <row r="5" spans="1:13" ht="13.5" customHeight="1" x14ac:dyDescent="0.4">
      <c r="A5" s="42"/>
      <c r="B5" s="42" t="s">
        <v>300</v>
      </c>
      <c r="C5" s="42"/>
      <c r="D5" s="42"/>
      <c r="E5" s="42"/>
      <c r="F5" s="42"/>
      <c r="G5" s="42"/>
      <c r="H5" s="42"/>
      <c r="I5" s="42"/>
      <c r="J5" s="42"/>
      <c r="K5" s="42"/>
      <c r="L5" s="42"/>
      <c r="M5" s="42"/>
    </row>
    <row r="6" spans="1:13" ht="13.5" customHeight="1" x14ac:dyDescent="0.4">
      <c r="A6" s="42"/>
      <c r="B6" s="42" t="s">
        <v>304</v>
      </c>
      <c r="C6" s="42"/>
      <c r="D6" s="42"/>
      <c r="E6" s="42"/>
      <c r="F6" s="42"/>
      <c r="G6" s="42"/>
      <c r="H6" s="42"/>
      <c r="I6" s="42"/>
      <c r="J6" s="42"/>
      <c r="K6" s="42"/>
      <c r="L6" s="42"/>
      <c r="M6" s="42"/>
    </row>
    <row r="7" spans="1:13" ht="16.5" customHeight="1" x14ac:dyDescent="0.4">
      <c r="A7" s="42"/>
      <c r="B7" s="42"/>
      <c r="C7" s="42"/>
      <c r="D7" s="42"/>
      <c r="E7" s="42"/>
      <c r="F7" s="42"/>
      <c r="G7" s="42"/>
      <c r="H7" s="42"/>
      <c r="I7" s="42"/>
      <c r="J7" s="42"/>
      <c r="K7" s="42"/>
      <c r="L7" s="42"/>
      <c r="M7" s="42"/>
    </row>
    <row r="8" spans="1:13" ht="16.5" customHeight="1" x14ac:dyDescent="0.4">
      <c r="A8" s="42"/>
      <c r="B8" s="42" t="s">
        <v>296</v>
      </c>
      <c r="C8" s="42"/>
      <c r="D8" s="42"/>
      <c r="E8" s="42"/>
      <c r="F8" s="42"/>
      <c r="G8" s="42"/>
      <c r="H8" s="42"/>
      <c r="I8" s="42"/>
      <c r="J8" s="42"/>
      <c r="K8" s="42"/>
      <c r="L8" s="42"/>
      <c r="M8" s="42"/>
    </row>
    <row r="9" spans="1:13" ht="13.5" customHeight="1" x14ac:dyDescent="0.4">
      <c r="A9" s="42"/>
      <c r="B9" s="10"/>
      <c r="C9" s="10" t="s">
        <v>301</v>
      </c>
      <c r="D9" s="42"/>
      <c r="E9" s="42"/>
      <c r="F9" s="42"/>
      <c r="G9" s="42"/>
      <c r="H9" s="42"/>
      <c r="I9" s="42"/>
      <c r="J9" s="42"/>
      <c r="K9" s="42"/>
      <c r="L9" s="42"/>
      <c r="M9" s="42"/>
    </row>
    <row r="10" spans="1:13" ht="13.5" customHeight="1" x14ac:dyDescent="0.4">
      <c r="A10" s="42"/>
      <c r="B10" s="39" t="s">
        <v>69</v>
      </c>
      <c r="C10" s="43">
        <v>1325376</v>
      </c>
      <c r="D10" s="42"/>
      <c r="E10" s="42"/>
      <c r="F10" s="42"/>
      <c r="G10" s="42"/>
      <c r="H10" s="42"/>
      <c r="I10" s="42"/>
      <c r="J10" s="42"/>
      <c r="K10" s="42"/>
      <c r="L10" s="42"/>
      <c r="M10" s="42"/>
    </row>
    <row r="11" spans="1:13" ht="13.5" customHeight="1" x14ac:dyDescent="0.4">
      <c r="A11" s="42"/>
      <c r="B11" s="39" t="s">
        <v>70</v>
      </c>
      <c r="C11" s="43">
        <v>161419</v>
      </c>
      <c r="D11" s="42"/>
      <c r="E11" s="42"/>
      <c r="F11" s="42"/>
      <c r="G11" s="42"/>
      <c r="H11" s="42"/>
      <c r="I11" s="42"/>
      <c r="J11" s="42"/>
      <c r="K11" s="42"/>
      <c r="L11" s="42"/>
      <c r="M11" s="42"/>
    </row>
    <row r="12" spans="1:13" ht="13.5" customHeight="1" x14ac:dyDescent="0.4">
      <c r="A12" s="42"/>
      <c r="B12" s="39" t="s">
        <v>71</v>
      </c>
      <c r="C12" s="44">
        <f>IFERROR(C11/C10,"-")</f>
        <v>0.12179109928050606</v>
      </c>
      <c r="D12" s="42"/>
      <c r="E12" s="42"/>
      <c r="F12" s="42"/>
      <c r="G12" s="42"/>
      <c r="H12" s="42"/>
      <c r="I12" s="42"/>
      <c r="J12" s="42"/>
      <c r="K12" s="42"/>
      <c r="L12" s="42"/>
      <c r="M12" s="42"/>
    </row>
    <row r="13" spans="1:13" ht="13.5" customHeight="1" x14ac:dyDescent="0.4">
      <c r="A13" s="42"/>
      <c r="B13" s="42"/>
      <c r="C13" s="45"/>
      <c r="D13" s="42"/>
      <c r="E13" s="42"/>
      <c r="F13" s="42"/>
      <c r="G13" s="42"/>
      <c r="H13" s="42"/>
      <c r="I13" s="42"/>
      <c r="J13" s="42"/>
      <c r="K13" s="42"/>
      <c r="L13" s="42"/>
      <c r="M13" s="42"/>
    </row>
    <row r="14" spans="1:13" ht="13.5" customHeight="1" x14ac:dyDescent="0.4">
      <c r="A14" s="42"/>
      <c r="B14" s="10" t="s">
        <v>74</v>
      </c>
      <c r="C14" s="10" t="s">
        <v>70</v>
      </c>
      <c r="D14" s="10" t="s">
        <v>73</v>
      </c>
      <c r="E14" s="46"/>
      <c r="F14" s="47"/>
      <c r="G14" s="42"/>
      <c r="H14" s="42"/>
      <c r="I14" s="42"/>
      <c r="J14" s="42"/>
      <c r="K14" s="42"/>
      <c r="L14" s="42"/>
      <c r="M14" s="42"/>
    </row>
    <row r="15" spans="1:13" ht="13.5" customHeight="1" x14ac:dyDescent="0.4">
      <c r="A15" s="42"/>
      <c r="B15" s="39" t="s">
        <v>75</v>
      </c>
      <c r="C15" s="43">
        <v>17012</v>
      </c>
      <c r="D15" s="48">
        <f>IFERROR(C15/$C$27,"-")</f>
        <v>0.10539031960302071</v>
      </c>
      <c r="E15" s="42"/>
      <c r="F15" s="42"/>
      <c r="G15" s="42"/>
      <c r="H15" s="42"/>
      <c r="I15" s="42"/>
      <c r="J15" s="42"/>
      <c r="K15" s="42"/>
      <c r="L15" s="49"/>
      <c r="M15" s="49"/>
    </row>
    <row r="16" spans="1:13" ht="13.5" customHeight="1" x14ac:dyDescent="0.4">
      <c r="A16" s="42"/>
      <c r="B16" s="39" t="s">
        <v>79</v>
      </c>
      <c r="C16" s="43">
        <v>26779</v>
      </c>
      <c r="D16" s="48">
        <f t="shared" ref="D16:D27" si="0">IFERROR(C16/$C$27,"-")</f>
        <v>0.16589744701677003</v>
      </c>
      <c r="E16" s="42"/>
      <c r="F16" s="42"/>
      <c r="G16" s="42"/>
      <c r="H16" s="42"/>
      <c r="I16" s="42"/>
      <c r="J16" s="42"/>
      <c r="K16" s="42"/>
      <c r="L16" s="49"/>
      <c r="M16" s="50"/>
    </row>
    <row r="17" spans="1:13" ht="13.5" customHeight="1" x14ac:dyDescent="0.4">
      <c r="A17" s="42"/>
      <c r="B17" s="39" t="s">
        <v>82</v>
      </c>
      <c r="C17" s="43">
        <v>22777</v>
      </c>
      <c r="D17" s="48">
        <f t="shared" si="0"/>
        <v>0.14110482656936296</v>
      </c>
      <c r="E17" s="42"/>
      <c r="F17" s="42"/>
      <c r="G17" s="42"/>
      <c r="H17" s="42"/>
      <c r="I17" s="42"/>
      <c r="J17" s="42"/>
      <c r="K17" s="49"/>
      <c r="L17" s="50"/>
      <c r="M17" s="42"/>
    </row>
    <row r="18" spans="1:13" ht="13.5" customHeight="1" x14ac:dyDescent="0.4">
      <c r="A18" s="42"/>
      <c r="B18" s="39" t="s">
        <v>78</v>
      </c>
      <c r="C18" s="43">
        <v>17339</v>
      </c>
      <c r="D18" s="48">
        <f t="shared" si="0"/>
        <v>0.1074161034326814</v>
      </c>
      <c r="E18" s="42"/>
      <c r="F18" s="42"/>
      <c r="G18" s="42"/>
      <c r="H18" s="42"/>
      <c r="I18" s="42"/>
      <c r="J18" s="42"/>
      <c r="K18" s="49"/>
      <c r="L18" s="50"/>
      <c r="M18" s="42"/>
    </row>
    <row r="19" spans="1:13" ht="13.5" customHeight="1" x14ac:dyDescent="0.4">
      <c r="A19" s="42"/>
      <c r="B19" s="39" t="s">
        <v>81</v>
      </c>
      <c r="C19" s="43">
        <v>10011</v>
      </c>
      <c r="D19" s="48">
        <f t="shared" si="0"/>
        <v>6.2018721464016005E-2</v>
      </c>
      <c r="E19" s="42"/>
      <c r="F19" s="42"/>
      <c r="G19" s="42"/>
      <c r="H19" s="42"/>
      <c r="I19" s="42"/>
      <c r="J19" s="42"/>
      <c r="K19" s="49"/>
      <c r="L19" s="50"/>
      <c r="M19" s="42"/>
    </row>
    <row r="20" spans="1:13" ht="13.5" customHeight="1" x14ac:dyDescent="0.4">
      <c r="A20" s="42"/>
      <c r="B20" s="39" t="s">
        <v>76</v>
      </c>
      <c r="C20" s="43">
        <v>11213</v>
      </c>
      <c r="D20" s="48">
        <f t="shared" si="0"/>
        <v>6.9465180678854405E-2</v>
      </c>
      <c r="E20" s="42"/>
      <c r="F20" s="42"/>
      <c r="G20" s="42"/>
      <c r="H20" s="42"/>
      <c r="I20" s="42"/>
      <c r="J20" s="42"/>
      <c r="K20" s="49"/>
      <c r="L20" s="50"/>
      <c r="M20" s="42"/>
    </row>
    <row r="21" spans="1:13" ht="13.5" customHeight="1" x14ac:dyDescent="0.4">
      <c r="A21" s="42"/>
      <c r="B21" s="39" t="s">
        <v>77</v>
      </c>
      <c r="C21" s="43">
        <v>12269</v>
      </c>
      <c r="D21" s="48">
        <f t="shared" si="0"/>
        <v>7.6007161486566013E-2</v>
      </c>
      <c r="E21" s="42"/>
      <c r="F21" s="42"/>
      <c r="G21" s="42"/>
      <c r="H21" s="42"/>
      <c r="I21" s="42"/>
      <c r="J21" s="42"/>
      <c r="K21" s="49"/>
      <c r="L21" s="50"/>
      <c r="M21" s="42"/>
    </row>
    <row r="22" spans="1:13" ht="13.5" customHeight="1" x14ac:dyDescent="0.4">
      <c r="A22" s="42"/>
      <c r="B22" s="39" t="s">
        <v>83</v>
      </c>
      <c r="C22" s="43">
        <v>10154</v>
      </c>
      <c r="D22" s="48">
        <f t="shared" si="0"/>
        <v>6.2904614698393618E-2</v>
      </c>
      <c r="E22" s="42"/>
      <c r="F22" s="42"/>
      <c r="G22" s="42"/>
      <c r="H22" s="42"/>
      <c r="I22" s="42"/>
      <c r="J22" s="42"/>
      <c r="K22" s="49"/>
      <c r="L22" s="50"/>
      <c r="M22" s="42"/>
    </row>
    <row r="23" spans="1:13" ht="13.5" customHeight="1" x14ac:dyDescent="0.4">
      <c r="A23" s="42"/>
      <c r="B23" s="39" t="s">
        <v>84</v>
      </c>
      <c r="C23" s="43">
        <v>9821</v>
      </c>
      <c r="D23" s="48">
        <f t="shared" si="0"/>
        <v>6.0841660523234566E-2</v>
      </c>
      <c r="E23" s="42"/>
      <c r="F23" s="42"/>
      <c r="G23" s="42"/>
      <c r="H23" s="42"/>
      <c r="I23" s="42"/>
      <c r="J23" s="42"/>
      <c r="K23" s="49"/>
      <c r="L23" s="50"/>
      <c r="M23" s="42"/>
    </row>
    <row r="24" spans="1:13" ht="13.5" customHeight="1" x14ac:dyDescent="0.4">
      <c r="A24" s="42"/>
      <c r="B24" s="39" t="s">
        <v>85</v>
      </c>
      <c r="C24" s="43">
        <v>7341</v>
      </c>
      <c r="D24" s="48">
        <f t="shared" si="0"/>
        <v>4.547791771724518E-2</v>
      </c>
      <c r="E24" s="42"/>
      <c r="F24" s="42"/>
      <c r="G24" s="42"/>
      <c r="H24" s="42"/>
      <c r="I24" s="42"/>
      <c r="J24" s="42"/>
      <c r="K24" s="49"/>
      <c r="L24" s="50"/>
      <c r="M24" s="42"/>
    </row>
    <row r="25" spans="1:13" ht="13.5" customHeight="1" x14ac:dyDescent="0.4">
      <c r="A25" s="42"/>
      <c r="B25" s="39" t="s">
        <v>80</v>
      </c>
      <c r="C25" s="43">
        <v>7215</v>
      </c>
      <c r="D25" s="48">
        <f t="shared" si="0"/>
        <v>4.4697340461779589E-2</v>
      </c>
      <c r="E25" s="42"/>
      <c r="F25" s="42"/>
      <c r="G25" s="42"/>
      <c r="H25" s="42"/>
      <c r="I25" s="42"/>
      <c r="J25" s="42"/>
      <c r="K25" s="49"/>
      <c r="L25" s="50"/>
      <c r="M25" s="42"/>
    </row>
    <row r="26" spans="1:13" ht="13.5" customHeight="1" thickBot="1" x14ac:dyDescent="0.45">
      <c r="A26" s="42"/>
      <c r="B26" s="51" t="s">
        <v>86</v>
      </c>
      <c r="C26" s="52">
        <v>9488</v>
      </c>
      <c r="D26" s="53">
        <f t="shared" si="0"/>
        <v>5.8778706348075506E-2</v>
      </c>
      <c r="E26" s="42"/>
      <c r="F26" s="42"/>
      <c r="G26" s="42"/>
      <c r="H26" s="42"/>
      <c r="I26" s="42"/>
      <c r="J26" s="42"/>
      <c r="K26" s="49"/>
      <c r="L26" s="50"/>
      <c r="M26" s="42"/>
    </row>
    <row r="27" spans="1:13" ht="13.5" customHeight="1" thickTop="1" x14ac:dyDescent="0.4">
      <c r="A27" s="42"/>
      <c r="B27" s="54" t="s">
        <v>0</v>
      </c>
      <c r="C27" s="55">
        <f>SUM(C15:C26)</f>
        <v>161419</v>
      </c>
      <c r="D27" s="56">
        <f t="shared" si="0"/>
        <v>1</v>
      </c>
      <c r="E27" s="42"/>
      <c r="F27" s="42"/>
      <c r="G27" s="42"/>
      <c r="H27" s="42"/>
      <c r="I27" s="42"/>
      <c r="J27" s="42"/>
      <c r="K27" s="49"/>
      <c r="L27" s="50"/>
      <c r="M27" s="42"/>
    </row>
    <row r="28" spans="1:13" s="5" customFormat="1" ht="13.5" customHeight="1" x14ac:dyDescent="0.4">
      <c r="A28" s="42"/>
      <c r="B28" s="57"/>
      <c r="C28" s="58"/>
      <c r="D28" s="46"/>
      <c r="E28" s="42"/>
      <c r="F28" s="42"/>
      <c r="G28" s="42"/>
      <c r="H28" s="42"/>
      <c r="I28" s="42"/>
      <c r="J28" s="49"/>
      <c r="K28" s="49"/>
      <c r="L28" s="49"/>
      <c r="M28" s="50"/>
    </row>
    <row r="29" spans="1:13" s="5" customFormat="1" ht="13.5" customHeight="1" x14ac:dyDescent="0.4">
      <c r="A29" s="42"/>
      <c r="B29" s="59" t="s">
        <v>305</v>
      </c>
      <c r="C29" s="58"/>
      <c r="D29" s="46"/>
      <c r="E29" s="42"/>
      <c r="F29" s="42"/>
      <c r="G29" s="42"/>
      <c r="H29" s="42"/>
      <c r="I29" s="42"/>
      <c r="J29" s="42" t="s">
        <v>160</v>
      </c>
      <c r="K29" s="49"/>
      <c r="L29" s="49"/>
      <c r="M29" s="50"/>
    </row>
    <row r="30" spans="1:13" s="5" customFormat="1" ht="16.5" customHeight="1" x14ac:dyDescent="0.4">
      <c r="A30" s="42"/>
      <c r="B30" s="45"/>
      <c r="C30" s="58"/>
      <c r="D30" s="46"/>
      <c r="E30" s="42"/>
      <c r="F30" s="42"/>
      <c r="G30" s="42"/>
      <c r="H30" s="42"/>
      <c r="I30" s="42"/>
      <c r="J30" s="42" t="s">
        <v>103</v>
      </c>
      <c r="K30" s="49"/>
      <c r="L30" s="49"/>
      <c r="M30" s="50"/>
    </row>
    <row r="31" spans="1:13" s="5" customFormat="1" ht="13.5" customHeight="1" x14ac:dyDescent="0.4">
      <c r="A31" s="42"/>
      <c r="B31" s="45"/>
      <c r="C31" s="58"/>
      <c r="D31" s="46"/>
      <c r="E31" s="42"/>
      <c r="F31" s="42"/>
      <c r="G31" s="42"/>
      <c r="H31" s="42"/>
      <c r="I31" s="42"/>
      <c r="J31" s="42" t="s">
        <v>1</v>
      </c>
      <c r="K31" s="49"/>
      <c r="L31" s="49"/>
      <c r="M31" s="50"/>
    </row>
    <row r="32" spans="1:13" s="5" customFormat="1" ht="13.5" customHeight="1" x14ac:dyDescent="0.4">
      <c r="A32" s="42"/>
      <c r="B32" s="45"/>
      <c r="C32" s="58"/>
      <c r="D32" s="46"/>
      <c r="E32" s="42"/>
      <c r="F32" s="42"/>
      <c r="G32" s="42"/>
      <c r="H32" s="42"/>
      <c r="I32" s="42"/>
      <c r="J32" s="49"/>
      <c r="K32" s="49"/>
      <c r="L32" s="49"/>
      <c r="M32" s="50"/>
    </row>
    <row r="33" spans="1:13" s="5" customFormat="1" ht="13.5" customHeight="1" x14ac:dyDescent="0.4">
      <c r="A33" s="42"/>
      <c r="B33" s="45"/>
      <c r="C33" s="58"/>
      <c r="D33" s="46"/>
      <c r="E33" s="42"/>
      <c r="F33" s="42"/>
      <c r="G33" s="42"/>
      <c r="H33" s="42"/>
      <c r="I33" s="42"/>
      <c r="J33" s="49"/>
      <c r="K33" s="49"/>
      <c r="L33" s="49"/>
      <c r="M33" s="50"/>
    </row>
    <row r="34" spans="1:13" s="5" customFormat="1" ht="13.5" customHeight="1" x14ac:dyDescent="0.4">
      <c r="A34" s="42"/>
      <c r="B34" s="45"/>
      <c r="C34" s="58"/>
      <c r="D34" s="46"/>
      <c r="E34" s="42"/>
      <c r="F34" s="42"/>
      <c r="G34" s="42"/>
      <c r="H34" s="42"/>
      <c r="I34" s="42"/>
      <c r="J34" s="49"/>
      <c r="K34" s="49"/>
      <c r="L34" s="49"/>
      <c r="M34" s="50"/>
    </row>
    <row r="35" spans="1:13" s="5" customFormat="1" ht="13.5" customHeight="1" x14ac:dyDescent="0.4">
      <c r="A35" s="42"/>
      <c r="B35" s="45"/>
      <c r="C35" s="58"/>
      <c r="D35" s="46"/>
      <c r="E35" s="42"/>
      <c r="F35" s="42"/>
      <c r="G35" s="42"/>
      <c r="H35" s="42"/>
      <c r="I35" s="42"/>
      <c r="J35" s="49"/>
      <c r="K35" s="49"/>
      <c r="L35" s="49"/>
      <c r="M35" s="50"/>
    </row>
    <row r="36" spans="1:13" s="5" customFormat="1" ht="13.5" customHeight="1" x14ac:dyDescent="0.4">
      <c r="A36" s="42"/>
      <c r="B36" s="45"/>
      <c r="C36" s="58"/>
      <c r="D36" s="46"/>
      <c r="E36" s="42"/>
      <c r="F36" s="42"/>
      <c r="G36" s="42"/>
      <c r="H36" s="42"/>
      <c r="I36" s="42"/>
      <c r="J36" s="49"/>
      <c r="K36" s="49"/>
      <c r="L36" s="49"/>
      <c r="M36" s="50"/>
    </row>
    <row r="37" spans="1:13" s="5" customFormat="1" ht="13.5" customHeight="1" x14ac:dyDescent="0.4">
      <c r="A37" s="42"/>
      <c r="B37" s="45"/>
      <c r="C37" s="58"/>
      <c r="D37" s="46"/>
      <c r="E37" s="42"/>
      <c r="F37" s="42"/>
      <c r="G37" s="42"/>
      <c r="H37" s="42"/>
      <c r="I37" s="42"/>
      <c r="J37" s="49"/>
      <c r="K37" s="49"/>
      <c r="L37" s="49"/>
      <c r="M37" s="50"/>
    </row>
    <row r="38" spans="1:13" s="5" customFormat="1" ht="13.5" customHeight="1" x14ac:dyDescent="0.4">
      <c r="A38" s="42"/>
      <c r="B38" s="45"/>
      <c r="C38" s="58"/>
      <c r="D38" s="46"/>
      <c r="E38" s="42"/>
      <c r="F38" s="42"/>
      <c r="G38" s="42"/>
      <c r="H38" s="42"/>
      <c r="I38" s="42"/>
      <c r="J38" s="49"/>
      <c r="K38" s="49"/>
      <c r="L38" s="49"/>
      <c r="M38" s="50"/>
    </row>
    <row r="39" spans="1:13" s="5" customFormat="1" ht="13.5" customHeight="1" x14ac:dyDescent="0.4">
      <c r="A39" s="42"/>
      <c r="B39" s="45"/>
      <c r="C39" s="58"/>
      <c r="D39" s="46"/>
      <c r="E39" s="42"/>
      <c r="F39" s="42"/>
      <c r="G39" s="42"/>
      <c r="H39" s="42"/>
      <c r="I39" s="42"/>
      <c r="J39" s="49"/>
      <c r="K39" s="49"/>
      <c r="L39" s="49"/>
      <c r="M39" s="50"/>
    </row>
    <row r="40" spans="1:13" s="5" customFormat="1" ht="13.5" customHeight="1" x14ac:dyDescent="0.4">
      <c r="A40" s="42"/>
      <c r="B40" s="45"/>
      <c r="C40" s="58"/>
      <c r="D40" s="46"/>
      <c r="E40" s="42"/>
      <c r="F40" s="42"/>
      <c r="G40" s="42"/>
      <c r="H40" s="42"/>
      <c r="I40" s="42"/>
      <c r="J40" s="49"/>
      <c r="K40" s="49"/>
      <c r="L40" s="49"/>
      <c r="M40" s="50"/>
    </row>
    <row r="41" spans="1:13" s="5" customFormat="1" ht="13.5" customHeight="1" x14ac:dyDescent="0.4">
      <c r="A41" s="42"/>
      <c r="B41" s="45"/>
      <c r="C41" s="58"/>
      <c r="D41" s="46"/>
      <c r="E41" s="42"/>
      <c r="F41" s="42"/>
      <c r="G41" s="42"/>
      <c r="H41" s="42"/>
      <c r="I41" s="42"/>
      <c r="J41" s="49"/>
      <c r="K41" s="49"/>
      <c r="L41" s="49"/>
      <c r="M41" s="50"/>
    </row>
    <row r="42" spans="1:13" s="5" customFormat="1" ht="13.5" customHeight="1" x14ac:dyDescent="0.4">
      <c r="A42" s="42"/>
      <c r="B42" s="45"/>
      <c r="C42" s="58"/>
      <c r="D42" s="46"/>
      <c r="E42" s="42"/>
      <c r="F42" s="42"/>
      <c r="G42" s="42"/>
      <c r="H42" s="42"/>
      <c r="I42" s="42"/>
      <c r="J42" s="49"/>
      <c r="K42" s="49"/>
      <c r="L42" s="49"/>
      <c r="M42" s="50"/>
    </row>
    <row r="43" spans="1:13" s="5" customFormat="1" ht="13.5" customHeight="1" x14ac:dyDescent="0.4">
      <c r="A43" s="42"/>
      <c r="B43" s="45"/>
      <c r="C43" s="58"/>
      <c r="D43" s="46"/>
      <c r="E43" s="42"/>
      <c r="F43" s="42"/>
      <c r="G43" s="42"/>
      <c r="H43" s="42"/>
      <c r="I43" s="42"/>
      <c r="J43" s="49"/>
      <c r="K43" s="49"/>
      <c r="L43" s="49"/>
      <c r="M43" s="50"/>
    </row>
    <row r="44" spans="1:13" s="5" customFormat="1" ht="13.5" customHeight="1" x14ac:dyDescent="0.4">
      <c r="A44" s="42"/>
      <c r="B44" s="45"/>
      <c r="C44" s="58"/>
      <c r="D44" s="46"/>
      <c r="E44" s="42"/>
      <c r="F44" s="42"/>
      <c r="G44" s="42"/>
      <c r="H44" s="42"/>
      <c r="I44" s="42"/>
      <c r="J44" s="49"/>
      <c r="K44" s="49"/>
      <c r="L44" s="49"/>
      <c r="M44" s="50"/>
    </row>
    <row r="45" spans="1:13" s="5" customFormat="1" ht="13.5" customHeight="1" x14ac:dyDescent="0.4">
      <c r="A45" s="42"/>
      <c r="B45" s="45"/>
      <c r="C45" s="58"/>
      <c r="D45" s="46"/>
      <c r="E45" s="42"/>
      <c r="F45" s="42"/>
      <c r="G45" s="42"/>
      <c r="H45" s="42"/>
      <c r="I45" s="42"/>
      <c r="J45" s="49"/>
      <c r="K45" s="49"/>
      <c r="L45" s="49"/>
      <c r="M45" s="50"/>
    </row>
    <row r="46" spans="1:13" s="5" customFormat="1" ht="13.5" customHeight="1" x14ac:dyDescent="0.4">
      <c r="A46" s="42"/>
      <c r="B46" s="45"/>
      <c r="C46" s="58"/>
      <c r="D46" s="46"/>
      <c r="E46" s="42"/>
      <c r="F46" s="42"/>
      <c r="G46" s="42"/>
      <c r="H46" s="42"/>
      <c r="I46" s="42"/>
      <c r="J46" s="49"/>
      <c r="K46" s="49"/>
      <c r="L46" s="49"/>
      <c r="M46" s="50"/>
    </row>
    <row r="47" spans="1:13" s="5" customFormat="1" ht="13.5" customHeight="1" x14ac:dyDescent="0.4">
      <c r="A47" s="42"/>
      <c r="B47" s="45"/>
      <c r="C47" s="58"/>
      <c r="D47" s="46"/>
      <c r="E47" s="42"/>
      <c r="F47" s="42"/>
      <c r="G47" s="42"/>
      <c r="H47" s="42"/>
      <c r="I47" s="42"/>
      <c r="J47" s="49"/>
      <c r="K47" s="49"/>
      <c r="L47" s="49"/>
      <c r="M47" s="50"/>
    </row>
    <row r="48" spans="1:13" s="5" customFormat="1" ht="13.5" customHeight="1" x14ac:dyDescent="0.4">
      <c r="A48" s="42"/>
      <c r="B48" s="45"/>
      <c r="C48" s="58"/>
      <c r="D48" s="46"/>
      <c r="E48" s="42"/>
      <c r="F48" s="42"/>
      <c r="G48" s="42"/>
      <c r="H48" s="42"/>
      <c r="I48" s="42"/>
      <c r="J48" s="49"/>
      <c r="K48" s="49"/>
      <c r="L48" s="49"/>
      <c r="M48" s="50"/>
    </row>
    <row r="49" spans="1:13" s="5" customFormat="1" ht="13.5" customHeight="1" x14ac:dyDescent="0.4">
      <c r="A49" s="42"/>
      <c r="B49" s="49"/>
      <c r="C49" s="58"/>
      <c r="D49" s="46"/>
      <c r="E49" s="42"/>
      <c r="F49" s="42"/>
      <c r="G49" s="42"/>
      <c r="H49" s="42"/>
      <c r="I49" s="42"/>
      <c r="J49" s="49"/>
      <c r="K49" s="49"/>
      <c r="L49" s="49"/>
      <c r="M49" s="50"/>
    </row>
    <row r="50" spans="1:13" s="5" customFormat="1" ht="13.5" customHeight="1" x14ac:dyDescent="0.4">
      <c r="A50" s="42"/>
      <c r="B50" s="49"/>
      <c r="C50" s="58"/>
      <c r="D50" s="46"/>
      <c r="E50" s="42"/>
      <c r="F50" s="42"/>
      <c r="G50" s="42"/>
      <c r="H50" s="42"/>
      <c r="I50" s="42"/>
      <c r="J50" s="49"/>
      <c r="K50" s="49"/>
      <c r="L50" s="49"/>
      <c r="M50" s="50"/>
    </row>
    <row r="51" spans="1:13" s="5" customFormat="1" ht="13.5" customHeight="1" x14ac:dyDescent="0.4">
      <c r="A51" s="42"/>
      <c r="B51" s="49"/>
      <c r="C51" s="58"/>
      <c r="D51" s="46"/>
      <c r="E51" s="42"/>
      <c r="F51" s="42"/>
      <c r="G51" s="42"/>
      <c r="H51" s="42"/>
      <c r="I51" s="42"/>
      <c r="J51" s="49"/>
      <c r="K51" s="49"/>
      <c r="L51" s="49"/>
      <c r="M51" s="50"/>
    </row>
    <row r="52" spans="1:13" s="5" customFormat="1" ht="13.5" customHeight="1" x14ac:dyDescent="0.4">
      <c r="A52" s="42"/>
      <c r="B52" s="45"/>
      <c r="C52" s="58"/>
      <c r="D52" s="46"/>
      <c r="E52" s="42"/>
      <c r="F52" s="42"/>
      <c r="G52" s="42"/>
      <c r="H52" s="42"/>
      <c r="I52" s="42"/>
      <c r="J52" s="49"/>
      <c r="K52" s="49"/>
      <c r="L52" s="49"/>
      <c r="M52" s="50"/>
    </row>
    <row r="53" spans="1:13" s="5" customFormat="1" ht="13.5" customHeight="1" x14ac:dyDescent="0.4">
      <c r="A53" s="42"/>
      <c r="B53" s="42"/>
      <c r="C53" s="42"/>
      <c r="D53" s="42"/>
      <c r="E53" s="42"/>
      <c r="F53" s="42"/>
      <c r="G53" s="42"/>
      <c r="H53" s="42"/>
      <c r="I53" s="42"/>
      <c r="J53" s="49"/>
      <c r="K53" s="49"/>
      <c r="L53" s="49"/>
      <c r="M53" s="50"/>
    </row>
    <row r="54" spans="1:13" ht="13.5" customHeight="1" x14ac:dyDescent="0.4">
      <c r="A54" s="42"/>
      <c r="B54" s="57"/>
      <c r="C54" s="42"/>
      <c r="D54" s="42"/>
      <c r="E54" s="42"/>
      <c r="F54" s="42"/>
      <c r="G54" s="42"/>
      <c r="H54" s="42"/>
      <c r="I54" s="42"/>
      <c r="J54" s="42"/>
      <c r="K54" s="42"/>
      <c r="L54" s="42"/>
      <c r="M54" s="42"/>
    </row>
    <row r="55" spans="1:13" ht="13.5" customHeight="1" x14ac:dyDescent="0.4">
      <c r="A55" s="42"/>
      <c r="B55" s="42"/>
      <c r="C55" s="42"/>
      <c r="D55" s="42"/>
      <c r="E55" s="42"/>
      <c r="F55" s="42"/>
      <c r="G55" s="42"/>
      <c r="H55" s="42"/>
      <c r="I55" s="42"/>
      <c r="J55" s="42"/>
      <c r="K55" s="42"/>
      <c r="L55" s="42"/>
      <c r="M55" s="42"/>
    </row>
    <row r="56" spans="1:13" ht="13.5" customHeight="1" x14ac:dyDescent="0.4">
      <c r="A56" s="42"/>
      <c r="B56" s="42"/>
      <c r="C56" s="42"/>
      <c r="D56" s="42"/>
      <c r="E56" s="42"/>
      <c r="F56" s="42"/>
      <c r="G56" s="42"/>
      <c r="H56" s="42"/>
      <c r="I56" s="42"/>
      <c r="J56" s="42"/>
      <c r="K56" s="42"/>
      <c r="L56" s="42"/>
      <c r="M56" s="42"/>
    </row>
    <row r="57" spans="1:13" ht="13.5" customHeight="1" x14ac:dyDescent="0.4">
      <c r="A57" s="42"/>
      <c r="B57" s="42"/>
      <c r="C57" s="42"/>
      <c r="D57" s="42"/>
      <c r="E57" s="42"/>
      <c r="F57" s="42"/>
      <c r="G57" s="42"/>
      <c r="H57" s="42"/>
      <c r="I57" s="42"/>
      <c r="J57" s="42"/>
      <c r="K57" s="42"/>
      <c r="L57" s="42"/>
      <c r="M57" s="42"/>
    </row>
    <row r="58" spans="1:13" ht="13.5" customHeight="1" x14ac:dyDescent="0.4">
      <c r="A58" s="42"/>
      <c r="B58" s="42"/>
      <c r="C58" s="42"/>
      <c r="D58" s="42"/>
      <c r="E58" s="42"/>
      <c r="F58" s="42"/>
      <c r="G58" s="42"/>
      <c r="H58" s="42"/>
      <c r="I58" s="42"/>
      <c r="J58" s="42"/>
      <c r="K58" s="42"/>
      <c r="L58" s="42"/>
      <c r="M58" s="42"/>
    </row>
  </sheetData>
  <phoneticPr fontId="2"/>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明朝,標準"&amp;12歯科健診結果集計</oddHeader>
  </headerFooter>
  <colBreaks count="1" manualBreakCount="1">
    <brk id="8" max="71" man="1"/>
  </colBreaks>
  <ignoredErrors>
    <ignoredError sqref="D15:D26 C2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1160-FB58-42A9-BD6D-ADE531FDA39D}">
  <sheetPr codeName="Sheet3"/>
  <dimension ref="A1:W84"/>
  <sheetViews>
    <sheetView showGridLines="0" zoomScaleNormal="100" zoomScaleSheetLayoutView="100" workbookViewId="0"/>
  </sheetViews>
  <sheetFormatPr defaultColWidth="9" defaultRowHeight="12" x14ac:dyDescent="0.4"/>
  <cols>
    <col min="1" max="1" width="4.625" style="3" customWidth="1"/>
    <col min="2" max="2" width="14.875" style="3" customWidth="1"/>
    <col min="3" max="8" width="13.625" style="3" customWidth="1"/>
    <col min="9" max="9" width="14.875" style="3" customWidth="1"/>
    <col min="10" max="16" width="12.625" style="3" customWidth="1"/>
    <col min="17" max="17" width="10.625" style="3" customWidth="1"/>
    <col min="18" max="23" width="12.625" style="3" customWidth="1"/>
    <col min="24" max="16384" width="9" style="3"/>
  </cols>
  <sheetData>
    <row r="1" spans="1:23" s="1" customFormat="1" ht="16.5" customHeight="1" x14ac:dyDescent="0.4">
      <c r="A1" s="40"/>
      <c r="B1" s="41" t="s">
        <v>68</v>
      </c>
      <c r="C1" s="40"/>
      <c r="D1" s="40"/>
      <c r="E1" s="40"/>
      <c r="F1" s="40"/>
      <c r="G1" s="40"/>
      <c r="H1" s="40"/>
      <c r="I1" s="40"/>
      <c r="J1" s="40"/>
      <c r="K1" s="40"/>
      <c r="L1" s="40"/>
      <c r="M1" s="40"/>
      <c r="N1" s="40"/>
      <c r="O1" s="40"/>
      <c r="P1" s="40"/>
      <c r="Q1" s="40"/>
      <c r="R1" s="40"/>
      <c r="S1" s="40"/>
      <c r="T1" s="40"/>
      <c r="U1" s="40"/>
      <c r="V1" s="40"/>
      <c r="W1" s="40"/>
    </row>
    <row r="2" spans="1:23" ht="16.5" customHeight="1" x14ac:dyDescent="0.4">
      <c r="A2" s="42"/>
      <c r="B2" s="41" t="s">
        <v>166</v>
      </c>
      <c r="C2" s="42"/>
      <c r="D2" s="42"/>
      <c r="E2" s="42"/>
      <c r="F2" s="42"/>
      <c r="G2" s="42"/>
      <c r="H2" s="42"/>
      <c r="I2" s="42"/>
      <c r="J2" s="49"/>
      <c r="K2" s="49"/>
      <c r="L2" s="50"/>
      <c r="M2" s="42"/>
      <c r="N2" s="42"/>
      <c r="O2" s="42"/>
      <c r="P2" s="42"/>
      <c r="Q2" s="42"/>
      <c r="R2" s="42"/>
      <c r="S2" s="42"/>
      <c r="T2" s="42"/>
      <c r="U2" s="42"/>
      <c r="V2" s="42"/>
      <c r="W2" s="42"/>
    </row>
    <row r="3" spans="1:23" ht="16.5" customHeight="1" x14ac:dyDescent="0.4">
      <c r="A3" s="42"/>
      <c r="B3" s="41"/>
      <c r="C3" s="42"/>
      <c r="D3" s="42"/>
      <c r="E3" s="42"/>
      <c r="F3" s="42"/>
      <c r="G3" s="42"/>
      <c r="H3" s="42"/>
      <c r="I3" s="42"/>
      <c r="J3" s="49"/>
      <c r="K3" s="49"/>
      <c r="L3" s="50"/>
      <c r="M3" s="42"/>
      <c r="N3" s="42"/>
      <c r="O3" s="42"/>
      <c r="P3" s="42"/>
      <c r="Q3" s="42"/>
      <c r="R3" s="42"/>
      <c r="S3" s="42"/>
      <c r="T3" s="42"/>
      <c r="U3" s="42"/>
      <c r="V3" s="42"/>
      <c r="W3" s="42"/>
    </row>
    <row r="4" spans="1:23" ht="16.5" customHeight="1" x14ac:dyDescent="0.4">
      <c r="A4" s="42"/>
      <c r="B4" s="42" t="s">
        <v>237</v>
      </c>
      <c r="C4" s="42"/>
      <c r="D4" s="42"/>
      <c r="E4" s="42"/>
      <c r="F4" s="42"/>
      <c r="G4" s="42"/>
      <c r="H4" s="42"/>
      <c r="I4" s="42"/>
      <c r="J4" s="49"/>
      <c r="K4" s="49"/>
      <c r="L4" s="50"/>
      <c r="M4" s="42"/>
      <c r="N4" s="42"/>
      <c r="O4" s="42"/>
      <c r="P4" s="42"/>
      <c r="Q4" s="42"/>
      <c r="R4" s="42"/>
      <c r="S4" s="42"/>
      <c r="T4" s="42"/>
      <c r="U4" s="42"/>
      <c r="V4" s="42"/>
      <c r="W4" s="42"/>
    </row>
    <row r="5" spans="1:23" ht="13.5" customHeight="1" x14ac:dyDescent="0.4">
      <c r="A5" s="42"/>
      <c r="B5" s="42" t="s">
        <v>300</v>
      </c>
      <c r="C5" s="42"/>
      <c r="D5" s="42"/>
      <c r="E5" s="42"/>
      <c r="F5" s="42"/>
      <c r="G5" s="42"/>
      <c r="H5" s="42"/>
      <c r="I5" s="42"/>
      <c r="J5" s="49"/>
      <c r="K5" s="49"/>
      <c r="L5" s="50"/>
      <c r="M5" s="42"/>
      <c r="N5" s="42"/>
      <c r="O5" s="42"/>
      <c r="P5" s="42"/>
      <c r="Q5" s="42"/>
      <c r="R5" s="42"/>
      <c r="S5" s="42"/>
      <c r="T5" s="42"/>
      <c r="U5" s="42"/>
      <c r="V5" s="42"/>
      <c r="W5" s="42"/>
    </row>
    <row r="6" spans="1:23" ht="13.5" customHeight="1" x14ac:dyDescent="0.4">
      <c r="A6" s="42"/>
      <c r="B6" s="42" t="s">
        <v>304</v>
      </c>
      <c r="C6" s="42"/>
      <c r="D6" s="42"/>
      <c r="E6" s="42"/>
      <c r="F6" s="42"/>
      <c r="G6" s="42"/>
      <c r="H6" s="42"/>
      <c r="I6" s="42"/>
      <c r="J6" s="49"/>
      <c r="K6" s="49"/>
      <c r="L6" s="50"/>
      <c r="M6" s="42"/>
      <c r="N6" s="42"/>
      <c r="O6" s="42"/>
      <c r="P6" s="42"/>
      <c r="Q6" s="42"/>
      <c r="R6" s="42"/>
      <c r="S6" s="42"/>
      <c r="T6" s="42"/>
      <c r="U6" s="42"/>
      <c r="V6" s="42"/>
      <c r="W6" s="42"/>
    </row>
    <row r="7" spans="1:23" ht="13.5" customHeight="1" x14ac:dyDescent="0.4">
      <c r="A7" s="42"/>
      <c r="B7" s="42" t="s">
        <v>302</v>
      </c>
      <c r="C7" s="42"/>
      <c r="D7" s="42"/>
      <c r="E7" s="42"/>
      <c r="F7" s="42"/>
      <c r="G7" s="42"/>
      <c r="H7" s="42"/>
      <c r="I7" s="42"/>
      <c r="J7" s="49"/>
      <c r="K7" s="49"/>
      <c r="L7" s="50"/>
      <c r="M7" s="42"/>
      <c r="N7" s="42"/>
      <c r="O7" s="42"/>
      <c r="P7" s="42"/>
      <c r="Q7" s="42"/>
      <c r="R7" s="42"/>
      <c r="S7" s="42"/>
      <c r="T7" s="42"/>
      <c r="U7" s="42"/>
      <c r="V7" s="42"/>
      <c r="W7" s="42"/>
    </row>
    <row r="8" spans="1:23" ht="13.5" customHeight="1" x14ac:dyDescent="0.4">
      <c r="A8" s="42"/>
      <c r="B8" s="42"/>
      <c r="C8" s="42"/>
      <c r="D8" s="42"/>
      <c r="E8" s="42"/>
      <c r="F8" s="42"/>
      <c r="G8" s="42"/>
      <c r="H8" s="42"/>
      <c r="I8" s="42"/>
      <c r="J8" s="49"/>
      <c r="K8" s="49"/>
      <c r="L8" s="50"/>
      <c r="M8" s="42"/>
      <c r="N8" s="42"/>
      <c r="O8" s="42"/>
      <c r="P8" s="42"/>
      <c r="Q8" s="42"/>
      <c r="R8" s="42"/>
      <c r="S8" s="42"/>
      <c r="T8" s="42"/>
      <c r="U8" s="42"/>
      <c r="V8" s="42"/>
      <c r="W8" s="42"/>
    </row>
    <row r="9" spans="1:23" ht="16.5" customHeight="1" x14ac:dyDescent="0.4">
      <c r="A9" s="42"/>
      <c r="B9" s="42" t="s">
        <v>294</v>
      </c>
      <c r="C9" s="42"/>
      <c r="D9" s="42"/>
      <c r="E9" s="42"/>
      <c r="F9" s="42"/>
      <c r="G9" s="42"/>
      <c r="H9" s="42"/>
      <c r="I9" s="42"/>
      <c r="J9" s="49" t="s">
        <v>161</v>
      </c>
      <c r="K9" s="49"/>
      <c r="L9" s="50"/>
      <c r="M9" s="42"/>
      <c r="N9" s="42"/>
      <c r="O9" s="42"/>
      <c r="P9" s="42"/>
      <c r="Q9" s="42"/>
      <c r="R9" s="42"/>
      <c r="S9" s="42"/>
      <c r="T9" s="42"/>
      <c r="U9" s="42"/>
      <c r="V9" s="42"/>
      <c r="W9" s="42"/>
    </row>
    <row r="10" spans="1:23" s="5" customFormat="1" ht="13.5" customHeight="1" x14ac:dyDescent="0.4">
      <c r="A10" s="49"/>
      <c r="B10" s="10" t="s">
        <v>87</v>
      </c>
      <c r="C10" s="10" t="s">
        <v>70</v>
      </c>
      <c r="D10" s="266" t="s">
        <v>88</v>
      </c>
      <c r="E10" s="267"/>
      <c r="F10" s="60"/>
      <c r="G10" s="42"/>
      <c r="H10" s="61"/>
      <c r="I10" s="49"/>
      <c r="J10" s="39" t="s">
        <v>87</v>
      </c>
      <c r="K10" s="39" t="s">
        <v>270</v>
      </c>
      <c r="L10" s="39" t="s">
        <v>169</v>
      </c>
      <c r="M10" s="59"/>
      <c r="N10" s="49"/>
      <c r="O10" s="49"/>
      <c r="P10" s="49"/>
      <c r="Q10" s="49"/>
      <c r="R10" s="49"/>
      <c r="S10" s="49"/>
      <c r="T10" s="49"/>
      <c r="U10" s="49"/>
      <c r="V10" s="49"/>
      <c r="W10" s="49"/>
    </row>
    <row r="11" spans="1:23" s="6" customFormat="1" ht="13.5" customHeight="1" x14ac:dyDescent="0.4">
      <c r="A11" s="42"/>
      <c r="B11" s="39" t="s">
        <v>101</v>
      </c>
      <c r="C11" s="219">
        <v>65587</v>
      </c>
      <c r="D11" s="62">
        <f>K11</f>
        <v>80.823898028572742</v>
      </c>
      <c r="E11" s="63" t="str">
        <f>" ±"&amp;" "&amp;TEXT(L11,"0.00")</f>
        <v xml:space="preserve"> ± 4.63</v>
      </c>
      <c r="F11" s="60"/>
      <c r="G11" s="42"/>
      <c r="H11" s="42"/>
      <c r="I11" s="61"/>
      <c r="J11" s="39" t="s">
        <v>101</v>
      </c>
      <c r="K11" s="38">
        <f>IFERROR(S73/K73,"-")</f>
        <v>80.823898028572742</v>
      </c>
      <c r="L11" s="38">
        <f>IFERROR(SQRT(U73/K73),"-")</f>
        <v>4.6322487241441213</v>
      </c>
      <c r="M11" s="42"/>
      <c r="N11" s="61"/>
      <c r="O11" s="61"/>
      <c r="P11" s="61"/>
      <c r="Q11" s="61"/>
      <c r="R11" s="61"/>
      <c r="S11" s="61"/>
      <c r="T11" s="61"/>
      <c r="U11" s="61"/>
      <c r="V11" s="61"/>
      <c r="W11" s="61"/>
    </row>
    <row r="12" spans="1:23" ht="13.5" customHeight="1" thickBot="1" x14ac:dyDescent="0.45">
      <c r="A12" s="42"/>
      <c r="B12" s="51" t="s">
        <v>102</v>
      </c>
      <c r="C12" s="220">
        <v>95832</v>
      </c>
      <c r="D12" s="64">
        <f t="shared" ref="D12:D13" si="0">K12</f>
        <v>81.095855246681694</v>
      </c>
      <c r="E12" s="65" t="str">
        <f>" ±"&amp;" "&amp;TEXT(L12,"0.00")</f>
        <v xml:space="preserve"> ± 4.82</v>
      </c>
      <c r="F12" s="60"/>
      <c r="G12" s="42"/>
      <c r="H12" s="42"/>
      <c r="I12" s="42"/>
      <c r="J12" s="39" t="s">
        <v>102</v>
      </c>
      <c r="K12" s="38">
        <f>IFERROR(T73/L73,"-")</f>
        <v>81.095855246681694</v>
      </c>
      <c r="L12" s="38">
        <f>IFERROR(SQRT(V73/L73),"-")</f>
        <v>4.8164115136881271</v>
      </c>
      <c r="M12" s="42"/>
      <c r="N12" s="42"/>
      <c r="O12" s="42"/>
      <c r="P12" s="42"/>
      <c r="Q12" s="42"/>
      <c r="R12" s="42"/>
      <c r="S12" s="42"/>
      <c r="T12" s="42"/>
      <c r="U12" s="42"/>
      <c r="V12" s="42"/>
      <c r="W12" s="42"/>
    </row>
    <row r="13" spans="1:23" ht="13.5" customHeight="1" thickTop="1" x14ac:dyDescent="0.4">
      <c r="A13" s="42"/>
      <c r="B13" s="54" t="s">
        <v>89</v>
      </c>
      <c r="C13" s="66">
        <f>SUM(C11:C12)</f>
        <v>161419</v>
      </c>
      <c r="D13" s="67">
        <f t="shared" si="0"/>
        <v>80.98535488387364</v>
      </c>
      <c r="E13" s="68" t="str">
        <f>" ±"&amp;" "&amp;TEXT(L13,"0.00")</f>
        <v xml:space="preserve"> ± 4.74</v>
      </c>
      <c r="F13" s="60"/>
      <c r="G13" s="42"/>
      <c r="H13" s="42"/>
      <c r="I13" s="42"/>
      <c r="J13" s="39" t="s">
        <v>89</v>
      </c>
      <c r="K13" s="38">
        <f>IFERROR(SUM(S73:T73)/SUM(K73:L73),"-")</f>
        <v>80.98535488387364</v>
      </c>
      <c r="L13" s="38">
        <f>IFERROR(SQRT(W73/SUM(K73:L73)),"-")</f>
        <v>4.74432662875682</v>
      </c>
      <c r="M13" s="42"/>
      <c r="N13" s="42"/>
      <c r="O13" s="42"/>
      <c r="P13" s="42"/>
      <c r="Q13" s="42"/>
      <c r="R13" s="42"/>
      <c r="S13" s="42"/>
      <c r="T13" s="42"/>
      <c r="U13" s="42"/>
      <c r="V13" s="42"/>
      <c r="W13" s="42"/>
    </row>
    <row r="14" spans="1:23" ht="13.5" customHeight="1" x14ac:dyDescent="0.4">
      <c r="A14" s="42"/>
      <c r="B14" s="42"/>
      <c r="C14" s="42"/>
      <c r="D14" s="42"/>
      <c r="E14" s="42"/>
      <c r="F14" s="42"/>
      <c r="G14" s="42"/>
      <c r="H14" s="42"/>
      <c r="I14" s="42"/>
      <c r="J14" s="49" t="s">
        <v>161</v>
      </c>
      <c r="K14" s="12"/>
      <c r="L14" s="12"/>
      <c r="M14" s="42"/>
      <c r="N14" s="69" t="s">
        <v>104</v>
      </c>
      <c r="O14" s="12"/>
      <c r="P14" s="12"/>
      <c r="Q14" s="42"/>
      <c r="R14" s="42" t="s">
        <v>281</v>
      </c>
      <c r="S14" s="42"/>
      <c r="T14" s="42"/>
      <c r="U14" s="42"/>
      <c r="V14" s="42"/>
      <c r="W14" s="42"/>
    </row>
    <row r="15" spans="1:23" ht="13.5" customHeight="1" x14ac:dyDescent="0.4">
      <c r="A15" s="42"/>
      <c r="B15" s="268" t="s">
        <v>91</v>
      </c>
      <c r="C15" s="266" t="s">
        <v>70</v>
      </c>
      <c r="D15" s="267"/>
      <c r="E15" s="270"/>
      <c r="F15" s="266" t="s">
        <v>73</v>
      </c>
      <c r="G15" s="267"/>
      <c r="H15" s="270"/>
      <c r="I15" s="42"/>
      <c r="J15" s="271" t="s">
        <v>105</v>
      </c>
      <c r="K15" s="264" t="s">
        <v>106</v>
      </c>
      <c r="L15" s="265"/>
      <c r="M15" s="12"/>
      <c r="N15" s="271" t="s">
        <v>105</v>
      </c>
      <c r="O15" s="264" t="s">
        <v>106</v>
      </c>
      <c r="P15" s="265"/>
      <c r="Q15" s="42"/>
      <c r="R15" s="271" t="s">
        <v>282</v>
      </c>
      <c r="S15" s="273" t="s">
        <v>283</v>
      </c>
      <c r="T15" s="273"/>
      <c r="U15" s="273" t="s">
        <v>284</v>
      </c>
      <c r="V15" s="273"/>
      <c r="W15" s="273"/>
    </row>
    <row r="16" spans="1:23" ht="13.5" customHeight="1" x14ac:dyDescent="0.4">
      <c r="A16" s="42"/>
      <c r="B16" s="269"/>
      <c r="C16" s="10" t="s">
        <v>101</v>
      </c>
      <c r="D16" s="10" t="s">
        <v>102</v>
      </c>
      <c r="E16" s="10" t="s">
        <v>89</v>
      </c>
      <c r="F16" s="10" t="s">
        <v>101</v>
      </c>
      <c r="G16" s="10" t="s">
        <v>102</v>
      </c>
      <c r="H16" s="11" t="s">
        <v>89</v>
      </c>
      <c r="I16" s="42"/>
      <c r="J16" s="272"/>
      <c r="K16" s="39" t="s">
        <v>101</v>
      </c>
      <c r="L16" s="39" t="s">
        <v>102</v>
      </c>
      <c r="M16" s="12"/>
      <c r="N16" s="272"/>
      <c r="O16" s="39" t="s">
        <v>162</v>
      </c>
      <c r="P16" s="39" t="s">
        <v>102</v>
      </c>
      <c r="Q16" s="42"/>
      <c r="R16" s="272"/>
      <c r="S16" s="39" t="s">
        <v>101</v>
      </c>
      <c r="T16" s="39" t="s">
        <v>102</v>
      </c>
      <c r="U16" s="39" t="s">
        <v>101</v>
      </c>
      <c r="V16" s="39" t="s">
        <v>102</v>
      </c>
      <c r="W16" s="39" t="s">
        <v>285</v>
      </c>
    </row>
    <row r="17" spans="1:23" ht="13.5" customHeight="1" x14ac:dyDescent="0.4">
      <c r="A17" s="42"/>
      <c r="B17" s="39" t="s">
        <v>92</v>
      </c>
      <c r="C17" s="43">
        <f>SUM(K17:K21)</f>
        <v>86</v>
      </c>
      <c r="D17" s="43">
        <f>SUM(L17:L21)</f>
        <v>46</v>
      </c>
      <c r="E17" s="43">
        <f t="shared" ref="E17:E26" si="1">SUM(C17:D17)</f>
        <v>132</v>
      </c>
      <c r="F17" s="48">
        <f t="shared" ref="F17:F26" si="2">IFERROR(C17/$C$26,"-")</f>
        <v>1.3112354582462988E-3</v>
      </c>
      <c r="G17" s="48">
        <f t="shared" ref="G17:G26" si="3">IFERROR(D17/$D$26,"-")</f>
        <v>4.8000667835378579E-4</v>
      </c>
      <c r="H17" s="48">
        <f t="shared" ref="H17:H26" si="4">IFERROR(E17/$E$26,"-")</f>
        <v>8.1774760096395098E-4</v>
      </c>
      <c r="I17" s="42"/>
      <c r="J17" s="39" t="s">
        <v>107</v>
      </c>
      <c r="K17" s="221">
        <v>7</v>
      </c>
      <c r="L17" s="221">
        <v>5</v>
      </c>
      <c r="M17" s="12"/>
      <c r="N17" s="39" t="s">
        <v>164</v>
      </c>
      <c r="O17" s="15">
        <f>SUM(K17:K26)*-1</f>
        <v>-259</v>
      </c>
      <c r="P17" s="13">
        <f>SUM(L17:L26)</f>
        <v>197</v>
      </c>
      <c r="Q17" s="42"/>
      <c r="R17" s="13">
        <v>65</v>
      </c>
      <c r="S17" s="13">
        <f>R17*K17</f>
        <v>455</v>
      </c>
      <c r="T17" s="13">
        <f>R17*L17</f>
        <v>325</v>
      </c>
      <c r="U17" s="70">
        <f>(R17-$K$11)^2*K17</f>
        <v>1752.7702417306782</v>
      </c>
      <c r="V17" s="70">
        <f>(R17-$K$12)^2*L17</f>
        <v>1295.3827806106531</v>
      </c>
      <c r="W17" s="70">
        <f>(R17-$K$13)^2*SUM(K17:L17)</f>
        <v>3066.3788491605937</v>
      </c>
    </row>
    <row r="18" spans="1:23" ht="13.5" customHeight="1" x14ac:dyDescent="0.4">
      <c r="A18" s="42"/>
      <c r="B18" s="39" t="s">
        <v>93</v>
      </c>
      <c r="C18" s="43">
        <f>SUM(K22:K26)</f>
        <v>173</v>
      </c>
      <c r="D18" s="43">
        <f>SUM(L22:L26)</f>
        <v>151</v>
      </c>
      <c r="E18" s="43">
        <f t="shared" si="1"/>
        <v>324</v>
      </c>
      <c r="F18" s="48">
        <f t="shared" si="2"/>
        <v>2.6377178404256942E-3</v>
      </c>
      <c r="G18" s="48">
        <f t="shared" si="3"/>
        <v>1.5756740963352534E-3</v>
      </c>
      <c r="H18" s="48">
        <f t="shared" si="4"/>
        <v>2.007198656911516E-3</v>
      </c>
      <c r="I18" s="42"/>
      <c r="J18" s="39" t="s">
        <v>108</v>
      </c>
      <c r="K18" s="222">
        <v>13</v>
      </c>
      <c r="L18" s="222">
        <v>9</v>
      </c>
      <c r="M18" s="12"/>
      <c r="N18" s="39">
        <v>75</v>
      </c>
      <c r="O18" s="15">
        <f>K27*-1</f>
        <v>-4849</v>
      </c>
      <c r="P18" s="13">
        <f>L27</f>
        <v>7081</v>
      </c>
      <c r="Q18" s="42"/>
      <c r="R18" s="13">
        <v>66</v>
      </c>
      <c r="S18" s="13">
        <f t="shared" ref="S18:S68" si="5">R18*K18</f>
        <v>858</v>
      </c>
      <c r="T18" s="13">
        <f t="shared" ref="T18:T68" si="6">R18*L18</f>
        <v>594</v>
      </c>
      <c r="U18" s="70">
        <f t="shared" ref="U18:U68" si="7">(R18-$K$11)^2*K18</f>
        <v>2856.723385899797</v>
      </c>
      <c r="V18" s="70">
        <f t="shared" ref="V18:V68" si="8">(R18-$K$12)^2*L18</f>
        <v>2050.9636106589051</v>
      </c>
      <c r="W18" s="70">
        <f t="shared" ref="W18:W68" si="9">(R18-$K$13)^2*SUM(K18:L18)</f>
        <v>4940.3389419039822</v>
      </c>
    </row>
    <row r="19" spans="1:23" ht="13.5" customHeight="1" x14ac:dyDescent="0.4">
      <c r="A19" s="42"/>
      <c r="B19" s="39" t="s">
        <v>94</v>
      </c>
      <c r="C19" s="43">
        <f>SUM(K27:K31)</f>
        <v>29712</v>
      </c>
      <c r="D19" s="43">
        <f>SUM(L27:L31)</f>
        <v>42047</v>
      </c>
      <c r="E19" s="43">
        <f t="shared" si="1"/>
        <v>71759</v>
      </c>
      <c r="F19" s="48">
        <f t="shared" si="2"/>
        <v>0.45301660390016313</v>
      </c>
      <c r="G19" s="48">
        <f t="shared" si="3"/>
        <v>0.4387574087987311</v>
      </c>
      <c r="H19" s="48">
        <f t="shared" si="4"/>
        <v>0.44455113710281935</v>
      </c>
      <c r="I19" s="42"/>
      <c r="J19" s="39" t="s">
        <v>110</v>
      </c>
      <c r="K19" s="222">
        <v>15</v>
      </c>
      <c r="L19" s="222">
        <v>9</v>
      </c>
      <c r="M19" s="12"/>
      <c r="N19" s="39">
        <v>76</v>
      </c>
      <c r="O19" s="15">
        <f t="shared" ref="O19:O42" si="10">K28*-1</f>
        <v>-7966</v>
      </c>
      <c r="P19" s="13">
        <f t="shared" ref="P19:P42" si="11">L28</f>
        <v>11147</v>
      </c>
      <c r="Q19" s="42"/>
      <c r="R19" s="13">
        <v>67</v>
      </c>
      <c r="S19" s="13">
        <f t="shared" si="5"/>
        <v>1005</v>
      </c>
      <c r="T19" s="13">
        <f t="shared" si="6"/>
        <v>603</v>
      </c>
      <c r="U19" s="70">
        <f t="shared" si="7"/>
        <v>2866.5023505656604</v>
      </c>
      <c r="V19" s="70">
        <f t="shared" si="8"/>
        <v>1788.2382162186345</v>
      </c>
      <c r="W19" s="70">
        <f t="shared" si="9"/>
        <v>4694.163629469318</v>
      </c>
    </row>
    <row r="20" spans="1:23" ht="13.5" customHeight="1" x14ac:dyDescent="0.4">
      <c r="A20" s="42"/>
      <c r="B20" s="39" t="s">
        <v>95</v>
      </c>
      <c r="C20" s="43">
        <f>SUM(K32:K36)</f>
        <v>21943</v>
      </c>
      <c r="D20" s="43">
        <f>SUM(L32:L36)</f>
        <v>31777</v>
      </c>
      <c r="E20" s="43">
        <f t="shared" si="1"/>
        <v>53720</v>
      </c>
      <c r="F20" s="48">
        <f t="shared" si="2"/>
        <v>0.33456325186393643</v>
      </c>
      <c r="G20" s="48">
        <f t="shared" si="3"/>
        <v>0.33159070039235328</v>
      </c>
      <c r="H20" s="48">
        <f t="shared" si="4"/>
        <v>0.3327984933619958</v>
      </c>
      <c r="I20" s="42"/>
      <c r="J20" s="39" t="s">
        <v>112</v>
      </c>
      <c r="K20" s="222">
        <v>23</v>
      </c>
      <c r="L20" s="222">
        <v>11</v>
      </c>
      <c r="M20" s="12"/>
      <c r="N20" s="39">
        <v>77</v>
      </c>
      <c r="O20" s="15">
        <f t="shared" si="10"/>
        <v>-7742</v>
      </c>
      <c r="P20" s="13">
        <f t="shared" si="11"/>
        <v>10796</v>
      </c>
      <c r="Q20" s="42"/>
      <c r="R20" s="13">
        <v>68</v>
      </c>
      <c r="S20" s="13">
        <f t="shared" si="5"/>
        <v>1564</v>
      </c>
      <c r="T20" s="13">
        <f t="shared" si="6"/>
        <v>748</v>
      </c>
      <c r="U20" s="70">
        <f t="shared" si="7"/>
        <v>3782.404294886333</v>
      </c>
      <c r="V20" s="70">
        <f t="shared" si="8"/>
        <v>1886.5156710624451</v>
      </c>
      <c r="W20" s="70">
        <f t="shared" si="9"/>
        <v>5733.0610096447936</v>
      </c>
    </row>
    <row r="21" spans="1:23" ht="13.5" customHeight="1" x14ac:dyDescent="0.4">
      <c r="A21" s="42"/>
      <c r="B21" s="39" t="s">
        <v>96</v>
      </c>
      <c r="C21" s="43">
        <f>SUM(K37:K41)</f>
        <v>10418</v>
      </c>
      <c r="D21" s="43">
        <f>SUM(L37:L41)</f>
        <v>15848</v>
      </c>
      <c r="E21" s="43">
        <f t="shared" si="1"/>
        <v>26266</v>
      </c>
      <c r="F21" s="48">
        <f t="shared" si="2"/>
        <v>0.15884245353499932</v>
      </c>
      <c r="G21" s="48">
        <f t="shared" si="3"/>
        <v>0.16537273562066951</v>
      </c>
      <c r="H21" s="48">
        <f t="shared" si="4"/>
        <v>0.16271938247666012</v>
      </c>
      <c r="I21" s="42"/>
      <c r="J21" s="39" t="s">
        <v>114</v>
      </c>
      <c r="K21" s="222">
        <v>28</v>
      </c>
      <c r="L21" s="222">
        <v>12</v>
      </c>
      <c r="M21" s="12"/>
      <c r="N21" s="39">
        <v>78</v>
      </c>
      <c r="O21" s="15">
        <f t="shared" si="10"/>
        <v>-5430</v>
      </c>
      <c r="P21" s="13">
        <f t="shared" si="11"/>
        <v>7643</v>
      </c>
      <c r="Q21" s="42"/>
      <c r="R21" s="13">
        <v>69</v>
      </c>
      <c r="S21" s="13">
        <f t="shared" si="5"/>
        <v>1932</v>
      </c>
      <c r="T21" s="13">
        <f t="shared" si="6"/>
        <v>828</v>
      </c>
      <c r="U21" s="70">
        <f t="shared" si="7"/>
        <v>3914.527808522419</v>
      </c>
      <c r="V21" s="70">
        <f t="shared" si="8"/>
        <v>1755.7165697841249</v>
      </c>
      <c r="W21" s="70">
        <f t="shared" si="9"/>
        <v>5745.9492676957489</v>
      </c>
    </row>
    <row r="22" spans="1:23" ht="13.5" customHeight="1" x14ac:dyDescent="0.4">
      <c r="A22" s="42"/>
      <c r="B22" s="39" t="s">
        <v>97</v>
      </c>
      <c r="C22" s="43">
        <f>SUM(K42:K46)</f>
        <v>2887</v>
      </c>
      <c r="D22" s="43">
        <f>SUM(L42:L46)</f>
        <v>5105</v>
      </c>
      <c r="E22" s="43">
        <f t="shared" si="1"/>
        <v>7992</v>
      </c>
      <c r="F22" s="48">
        <f t="shared" si="2"/>
        <v>4.4017869394849592E-2</v>
      </c>
      <c r="G22" s="48">
        <f t="shared" si="3"/>
        <v>5.3270306369479922E-2</v>
      </c>
      <c r="H22" s="48">
        <f t="shared" si="4"/>
        <v>4.9510900203817397E-2</v>
      </c>
      <c r="I22" s="42"/>
      <c r="J22" s="39" t="s">
        <v>116</v>
      </c>
      <c r="K22" s="222">
        <v>25</v>
      </c>
      <c r="L22" s="222">
        <v>18</v>
      </c>
      <c r="M22" s="12"/>
      <c r="N22" s="39">
        <v>79</v>
      </c>
      <c r="O22" s="15">
        <f t="shared" si="10"/>
        <v>-3725</v>
      </c>
      <c r="P22" s="13">
        <f t="shared" si="11"/>
        <v>5380</v>
      </c>
      <c r="Q22" s="42"/>
      <c r="R22" s="13">
        <v>70</v>
      </c>
      <c r="S22" s="13">
        <f t="shared" si="5"/>
        <v>1750</v>
      </c>
      <c r="T22" s="13">
        <f t="shared" si="6"/>
        <v>1260</v>
      </c>
      <c r="U22" s="70">
        <f t="shared" si="7"/>
        <v>2928.9192133235224</v>
      </c>
      <c r="V22" s="70">
        <f t="shared" si="8"/>
        <v>2216.1240657956459</v>
      </c>
      <c r="W22" s="70">
        <f t="shared" si="9"/>
        <v>5189.1549427597974</v>
      </c>
    </row>
    <row r="23" spans="1:23" ht="13.5" customHeight="1" x14ac:dyDescent="0.4">
      <c r="A23" s="42"/>
      <c r="B23" s="39" t="s">
        <v>98</v>
      </c>
      <c r="C23" s="43">
        <f>SUM(K47:K51)</f>
        <v>351</v>
      </c>
      <c r="D23" s="43">
        <f>SUM(L47:L51)</f>
        <v>786</v>
      </c>
      <c r="E23" s="43">
        <f t="shared" si="1"/>
        <v>1137</v>
      </c>
      <c r="F23" s="48">
        <f t="shared" si="2"/>
        <v>5.3516703005168711E-3</v>
      </c>
      <c r="G23" s="48">
        <f t="shared" si="3"/>
        <v>8.2018532431755581E-3</v>
      </c>
      <c r="H23" s="48">
        <f t="shared" si="4"/>
        <v>7.043780471939487E-3</v>
      </c>
      <c r="I23" s="42"/>
      <c r="J23" s="39" t="s">
        <v>118</v>
      </c>
      <c r="K23" s="222">
        <v>20</v>
      </c>
      <c r="L23" s="222">
        <v>28</v>
      </c>
      <c r="M23" s="12"/>
      <c r="N23" s="39">
        <v>80</v>
      </c>
      <c r="O23" s="15">
        <f t="shared" si="10"/>
        <v>-4438</v>
      </c>
      <c r="P23" s="13">
        <f t="shared" si="11"/>
        <v>6347</v>
      </c>
      <c r="Q23" s="42"/>
      <c r="R23" s="13">
        <v>71</v>
      </c>
      <c r="S23" s="13">
        <f t="shared" si="5"/>
        <v>1420</v>
      </c>
      <c r="T23" s="13">
        <f t="shared" si="6"/>
        <v>1988</v>
      </c>
      <c r="U23" s="70">
        <f t="shared" si="7"/>
        <v>1930.1794495159083</v>
      </c>
      <c r="V23" s="70">
        <f t="shared" si="8"/>
        <v>2853.9362085346079</v>
      </c>
      <c r="W23" s="70">
        <f t="shared" si="9"/>
        <v>4785.9509835311601</v>
      </c>
    </row>
    <row r="24" spans="1:23" ht="13.5" customHeight="1" x14ac:dyDescent="0.4">
      <c r="A24" s="42"/>
      <c r="B24" s="39" t="s">
        <v>99</v>
      </c>
      <c r="C24" s="43">
        <f>SUM(K52:K56)</f>
        <v>17</v>
      </c>
      <c r="D24" s="43">
        <f>SUM(L52:L56)</f>
        <v>72</v>
      </c>
      <c r="E24" s="43">
        <f t="shared" si="1"/>
        <v>89</v>
      </c>
      <c r="F24" s="48">
        <f t="shared" si="2"/>
        <v>2.5919770686264049E-4</v>
      </c>
      <c r="G24" s="48">
        <f t="shared" si="3"/>
        <v>7.513148009015778E-4</v>
      </c>
      <c r="H24" s="48">
        <f t="shared" si="4"/>
        <v>5.5136012489236086E-4</v>
      </c>
      <c r="I24" s="42"/>
      <c r="J24" s="39" t="s">
        <v>120</v>
      </c>
      <c r="K24" s="222">
        <v>29</v>
      </c>
      <c r="L24" s="222">
        <v>35</v>
      </c>
      <c r="M24" s="12"/>
      <c r="N24" s="39">
        <v>81</v>
      </c>
      <c r="O24" s="15">
        <f t="shared" si="10"/>
        <v>-4907</v>
      </c>
      <c r="P24" s="13">
        <f t="shared" si="11"/>
        <v>7163</v>
      </c>
      <c r="Q24" s="42"/>
      <c r="R24" s="13">
        <v>72</v>
      </c>
      <c r="S24" s="13">
        <f t="shared" si="5"/>
        <v>2088</v>
      </c>
      <c r="T24" s="13">
        <f t="shared" si="6"/>
        <v>2520</v>
      </c>
      <c r="U24" s="70">
        <f t="shared" si="7"/>
        <v>2257.9741161408479</v>
      </c>
      <c r="V24" s="70">
        <f t="shared" si="8"/>
        <v>2895.7103934005413</v>
      </c>
      <c r="W24" s="70">
        <f t="shared" si="9"/>
        <v>5167.1425529057205</v>
      </c>
    </row>
    <row r="25" spans="1:23" ht="13.5" customHeight="1" thickBot="1" x14ac:dyDescent="0.45">
      <c r="A25" s="42"/>
      <c r="B25" s="51" t="s">
        <v>100</v>
      </c>
      <c r="C25" s="52">
        <f>SUM(K57:K72)</f>
        <v>0</v>
      </c>
      <c r="D25" s="52">
        <f>SUM(L57:L72)</f>
        <v>0</v>
      </c>
      <c r="E25" s="52">
        <f>SUM(C25:D25)</f>
        <v>0</v>
      </c>
      <c r="F25" s="53">
        <f t="shared" si="2"/>
        <v>0</v>
      </c>
      <c r="G25" s="53">
        <f t="shared" si="3"/>
        <v>0</v>
      </c>
      <c r="H25" s="53">
        <f t="shared" si="4"/>
        <v>0</v>
      </c>
      <c r="I25" s="42"/>
      <c r="J25" s="39" t="s">
        <v>122</v>
      </c>
      <c r="K25" s="222">
        <v>43</v>
      </c>
      <c r="L25" s="222">
        <v>33</v>
      </c>
      <c r="M25" s="12"/>
      <c r="N25" s="39">
        <v>82</v>
      </c>
      <c r="O25" s="15">
        <f t="shared" si="10"/>
        <v>-4427</v>
      </c>
      <c r="P25" s="13">
        <f t="shared" si="11"/>
        <v>6384</v>
      </c>
      <c r="Q25" s="42"/>
      <c r="R25" s="13">
        <v>73</v>
      </c>
      <c r="S25" s="13">
        <f t="shared" si="5"/>
        <v>3139</v>
      </c>
      <c r="T25" s="13">
        <f t="shared" si="6"/>
        <v>2409</v>
      </c>
      <c r="U25" s="70">
        <f t="shared" si="7"/>
        <v>2632.1753555446908</v>
      </c>
      <c r="V25" s="70">
        <f t="shared" si="8"/>
        <v>2162.9147817823759</v>
      </c>
      <c r="W25" s="70">
        <f t="shared" si="9"/>
        <v>4846.2078392267495</v>
      </c>
    </row>
    <row r="26" spans="1:23" ht="13.5" customHeight="1" thickTop="1" x14ac:dyDescent="0.4">
      <c r="A26" s="42"/>
      <c r="B26" s="54" t="s">
        <v>90</v>
      </c>
      <c r="C26" s="55">
        <f>K73</f>
        <v>65587</v>
      </c>
      <c r="D26" s="55">
        <f>L73</f>
        <v>95832</v>
      </c>
      <c r="E26" s="55">
        <f t="shared" si="1"/>
        <v>161419</v>
      </c>
      <c r="F26" s="56">
        <f t="shared" si="2"/>
        <v>1</v>
      </c>
      <c r="G26" s="56">
        <f t="shared" si="3"/>
        <v>1</v>
      </c>
      <c r="H26" s="56">
        <f t="shared" si="4"/>
        <v>1</v>
      </c>
      <c r="I26" s="42"/>
      <c r="J26" s="39" t="s">
        <v>124</v>
      </c>
      <c r="K26" s="222">
        <v>56</v>
      </c>
      <c r="L26" s="222">
        <v>37</v>
      </c>
      <c r="M26" s="12"/>
      <c r="N26" s="39">
        <v>83</v>
      </c>
      <c r="O26" s="15">
        <f t="shared" si="10"/>
        <v>-4513</v>
      </c>
      <c r="P26" s="13">
        <f t="shared" si="11"/>
        <v>6514</v>
      </c>
      <c r="Q26" s="42"/>
      <c r="R26" s="13">
        <v>74</v>
      </c>
      <c r="S26" s="13">
        <f t="shared" si="5"/>
        <v>4144</v>
      </c>
      <c r="T26" s="13">
        <f t="shared" si="6"/>
        <v>2738</v>
      </c>
      <c r="U26" s="70">
        <f t="shared" si="7"/>
        <v>2607.6727210441018</v>
      </c>
      <c r="V26" s="70">
        <f t="shared" si="8"/>
        <v>1862.9929822288248</v>
      </c>
      <c r="W26" s="70">
        <f t="shared" si="9"/>
        <v>4537.9520053901306</v>
      </c>
    </row>
    <row r="27" spans="1:23" ht="13.5" customHeight="1" x14ac:dyDescent="0.4">
      <c r="A27" s="42"/>
      <c r="B27" s="41"/>
      <c r="C27" s="58"/>
      <c r="D27" s="58"/>
      <c r="E27" s="58"/>
      <c r="F27" s="46"/>
      <c r="G27" s="46"/>
      <c r="H27" s="46"/>
      <c r="I27" s="42"/>
      <c r="J27" s="39" t="s">
        <v>109</v>
      </c>
      <c r="K27" s="13">
        <v>4849</v>
      </c>
      <c r="L27" s="13">
        <v>7081</v>
      </c>
      <c r="M27" s="12"/>
      <c r="N27" s="39">
        <v>84</v>
      </c>
      <c r="O27" s="15">
        <f t="shared" si="10"/>
        <v>-3658</v>
      </c>
      <c r="P27" s="13">
        <f t="shared" si="11"/>
        <v>5369</v>
      </c>
      <c r="Q27" s="42"/>
      <c r="R27" s="13">
        <v>75</v>
      </c>
      <c r="S27" s="13">
        <f t="shared" si="5"/>
        <v>363675</v>
      </c>
      <c r="T27" s="13">
        <f t="shared" si="6"/>
        <v>531075</v>
      </c>
      <c r="U27" s="70">
        <f t="shared" si="7"/>
        <v>164467.35521073814</v>
      </c>
      <c r="V27" s="70">
        <f t="shared" si="8"/>
        <v>263126.07386574539</v>
      </c>
      <c r="W27" s="70">
        <f t="shared" si="9"/>
        <v>427385.96391490672</v>
      </c>
    </row>
    <row r="28" spans="1:23" ht="16.5" customHeight="1" x14ac:dyDescent="0.4">
      <c r="A28" s="42"/>
      <c r="B28" s="42" t="s">
        <v>297</v>
      </c>
      <c r="C28" s="42"/>
      <c r="D28" s="42"/>
      <c r="E28" s="42"/>
      <c r="F28" s="42"/>
      <c r="G28" s="42"/>
      <c r="H28" s="42"/>
      <c r="I28" s="42"/>
      <c r="J28" s="39" t="s">
        <v>111</v>
      </c>
      <c r="K28" s="13">
        <v>7966</v>
      </c>
      <c r="L28" s="13">
        <v>11147</v>
      </c>
      <c r="M28" s="12"/>
      <c r="N28" s="39">
        <v>85</v>
      </c>
      <c r="O28" s="15">
        <f t="shared" si="10"/>
        <v>-2909</v>
      </c>
      <c r="P28" s="13">
        <f t="shared" si="11"/>
        <v>4199</v>
      </c>
      <c r="Q28" s="42"/>
      <c r="R28" s="13">
        <v>76</v>
      </c>
      <c r="S28" s="13">
        <f t="shared" si="5"/>
        <v>605416</v>
      </c>
      <c r="T28" s="13">
        <f t="shared" si="6"/>
        <v>847172</v>
      </c>
      <c r="U28" s="70">
        <f t="shared" si="7"/>
        <v>185368.75778608158</v>
      </c>
      <c r="V28" s="70">
        <f t="shared" si="8"/>
        <v>289462.40552865143</v>
      </c>
      <c r="W28" s="70">
        <f t="shared" si="9"/>
        <v>475029.97830004472</v>
      </c>
    </row>
    <row r="29" spans="1:23" ht="13.5" customHeight="1" x14ac:dyDescent="0.4">
      <c r="A29" s="42"/>
      <c r="B29" s="42"/>
      <c r="C29" s="42"/>
      <c r="D29" s="42"/>
      <c r="E29" s="42"/>
      <c r="F29" s="42"/>
      <c r="G29" s="42"/>
      <c r="H29" s="42"/>
      <c r="I29" s="42"/>
      <c r="J29" s="39" t="s">
        <v>113</v>
      </c>
      <c r="K29" s="13">
        <v>7742</v>
      </c>
      <c r="L29" s="13">
        <v>10796</v>
      </c>
      <c r="M29" s="12"/>
      <c r="N29" s="39">
        <v>86</v>
      </c>
      <c r="O29" s="15">
        <f t="shared" si="10"/>
        <v>-2228</v>
      </c>
      <c r="P29" s="13">
        <f t="shared" si="11"/>
        <v>3325</v>
      </c>
      <c r="Q29" s="42"/>
      <c r="R29" s="13">
        <v>77</v>
      </c>
      <c r="S29" s="13">
        <f t="shared" si="5"/>
        <v>596134</v>
      </c>
      <c r="T29" s="13">
        <f t="shared" si="6"/>
        <v>831292</v>
      </c>
      <c r="U29" s="70">
        <f t="shared" si="7"/>
        <v>113205.04246108602</v>
      </c>
      <c r="V29" s="70">
        <f t="shared" si="8"/>
        <v>181114.02205830847</v>
      </c>
      <c r="W29" s="70">
        <f t="shared" si="9"/>
        <v>294440.04671760206</v>
      </c>
    </row>
    <row r="30" spans="1:23" ht="13.5" customHeight="1" x14ac:dyDescent="0.4">
      <c r="A30" s="42"/>
      <c r="B30" s="42"/>
      <c r="C30" s="42"/>
      <c r="D30" s="42"/>
      <c r="E30" s="42"/>
      <c r="F30" s="42"/>
      <c r="G30" s="42"/>
      <c r="H30" s="42"/>
      <c r="I30" s="42"/>
      <c r="J30" s="39" t="s">
        <v>115</v>
      </c>
      <c r="K30" s="13">
        <v>5430</v>
      </c>
      <c r="L30" s="13">
        <v>7643</v>
      </c>
      <c r="M30" s="12"/>
      <c r="N30" s="39">
        <v>87</v>
      </c>
      <c r="O30" s="15">
        <f t="shared" si="10"/>
        <v>-2148</v>
      </c>
      <c r="P30" s="13">
        <f t="shared" si="11"/>
        <v>3276</v>
      </c>
      <c r="Q30" s="42"/>
      <c r="R30" s="13">
        <v>78</v>
      </c>
      <c r="S30" s="13">
        <f t="shared" si="5"/>
        <v>423540</v>
      </c>
      <c r="T30" s="13">
        <f t="shared" si="6"/>
        <v>596154</v>
      </c>
      <c r="U30" s="70">
        <f t="shared" si="7"/>
        <v>43300.992411469218</v>
      </c>
      <c r="V30" s="70">
        <f t="shared" si="8"/>
        <v>73252.955531351428</v>
      </c>
      <c r="W30" s="70">
        <f t="shared" si="9"/>
        <v>116511.07027082131</v>
      </c>
    </row>
    <row r="31" spans="1:23" ht="13.5" customHeight="1" x14ac:dyDescent="0.4">
      <c r="A31" s="42"/>
      <c r="B31" s="42"/>
      <c r="C31" s="42"/>
      <c r="D31" s="42"/>
      <c r="E31" s="42"/>
      <c r="F31" s="42"/>
      <c r="G31" s="42"/>
      <c r="H31" s="42"/>
      <c r="I31" s="42"/>
      <c r="J31" s="39" t="s">
        <v>117</v>
      </c>
      <c r="K31" s="13">
        <v>3725</v>
      </c>
      <c r="L31" s="13">
        <v>5380</v>
      </c>
      <c r="M31" s="12"/>
      <c r="N31" s="39">
        <v>88</v>
      </c>
      <c r="O31" s="15">
        <f t="shared" si="10"/>
        <v>-1705</v>
      </c>
      <c r="P31" s="13">
        <f t="shared" si="11"/>
        <v>2829</v>
      </c>
      <c r="Q31" s="42"/>
      <c r="R31" s="13">
        <v>79</v>
      </c>
      <c r="S31" s="13">
        <f t="shared" si="5"/>
        <v>294275</v>
      </c>
      <c r="T31" s="13">
        <f t="shared" si="6"/>
        <v>425020</v>
      </c>
      <c r="U31" s="70">
        <f t="shared" si="7"/>
        <v>12391.59996940247</v>
      </c>
      <c r="V31" s="70">
        <f t="shared" si="8"/>
        <v>23632.237576932333</v>
      </c>
      <c r="W31" s="70">
        <f t="shared" si="9"/>
        <v>35888.577705854936</v>
      </c>
    </row>
    <row r="32" spans="1:23" ht="13.5" customHeight="1" x14ac:dyDescent="0.4">
      <c r="A32" s="42"/>
      <c r="B32" s="42"/>
      <c r="C32" s="42"/>
      <c r="D32" s="42"/>
      <c r="E32" s="42"/>
      <c r="F32" s="42"/>
      <c r="G32" s="42"/>
      <c r="H32" s="42"/>
      <c r="I32" s="42"/>
      <c r="J32" s="39" t="s">
        <v>119</v>
      </c>
      <c r="K32" s="13">
        <v>4438</v>
      </c>
      <c r="L32" s="13">
        <v>6347</v>
      </c>
      <c r="M32" s="12"/>
      <c r="N32" s="39">
        <v>89</v>
      </c>
      <c r="O32" s="15">
        <f t="shared" si="10"/>
        <v>-1428</v>
      </c>
      <c r="P32" s="13">
        <f t="shared" si="11"/>
        <v>2219</v>
      </c>
      <c r="Q32" s="42"/>
      <c r="R32" s="13">
        <v>80</v>
      </c>
      <c r="S32" s="13">
        <f t="shared" si="5"/>
        <v>355040</v>
      </c>
      <c r="T32" s="13">
        <f t="shared" si="6"/>
        <v>507760</v>
      </c>
      <c r="U32" s="70">
        <f t="shared" si="7"/>
        <v>3012.549733075095</v>
      </c>
      <c r="V32" s="70">
        <f t="shared" si="8"/>
        <v>7622.1041865016678</v>
      </c>
      <c r="W32" s="70">
        <f t="shared" si="9"/>
        <v>10471.418005767651</v>
      </c>
    </row>
    <row r="33" spans="1:23" ht="13.5" customHeight="1" x14ac:dyDescent="0.4">
      <c r="A33" s="42"/>
      <c r="B33" s="42"/>
      <c r="C33" s="42"/>
      <c r="D33" s="42"/>
      <c r="E33" s="42"/>
      <c r="F33" s="42"/>
      <c r="G33" s="42"/>
      <c r="H33" s="42"/>
      <c r="I33" s="42"/>
      <c r="J33" s="39" t="s">
        <v>121</v>
      </c>
      <c r="K33" s="13">
        <v>4907</v>
      </c>
      <c r="L33" s="13">
        <v>7163</v>
      </c>
      <c r="M33" s="12"/>
      <c r="N33" s="39">
        <v>90</v>
      </c>
      <c r="O33" s="15">
        <f t="shared" si="10"/>
        <v>-951</v>
      </c>
      <c r="P33" s="13">
        <f t="shared" si="11"/>
        <v>1732</v>
      </c>
      <c r="Q33" s="42"/>
      <c r="R33" s="13">
        <v>81</v>
      </c>
      <c r="S33" s="13">
        <f t="shared" si="5"/>
        <v>397467</v>
      </c>
      <c r="T33" s="13">
        <f t="shared" si="6"/>
        <v>580203</v>
      </c>
      <c r="U33" s="70">
        <f t="shared" si="7"/>
        <v>152.17541459916092</v>
      </c>
      <c r="V33" s="70">
        <f t="shared" si="8"/>
        <v>65.815279430433407</v>
      </c>
      <c r="W33" s="70">
        <f t="shared" si="9"/>
        <v>2.5887666760996146</v>
      </c>
    </row>
    <row r="34" spans="1:23" ht="13.5" customHeight="1" x14ac:dyDescent="0.4">
      <c r="A34" s="42"/>
      <c r="B34" s="42"/>
      <c r="C34" s="42"/>
      <c r="D34" s="42"/>
      <c r="E34" s="42"/>
      <c r="F34" s="42"/>
      <c r="G34" s="42"/>
      <c r="H34" s="42"/>
      <c r="I34" s="42"/>
      <c r="J34" s="39" t="s">
        <v>123</v>
      </c>
      <c r="K34" s="13">
        <v>4427</v>
      </c>
      <c r="L34" s="13">
        <v>6384</v>
      </c>
      <c r="M34" s="12"/>
      <c r="N34" s="39">
        <v>91</v>
      </c>
      <c r="O34" s="15">
        <f t="shared" si="10"/>
        <v>-707</v>
      </c>
      <c r="P34" s="13">
        <f t="shared" si="11"/>
        <v>1256</v>
      </c>
      <c r="Q34" s="42"/>
      <c r="R34" s="13">
        <v>82</v>
      </c>
      <c r="S34" s="13">
        <f t="shared" si="5"/>
        <v>363014</v>
      </c>
      <c r="T34" s="13">
        <f t="shared" si="6"/>
        <v>523488</v>
      </c>
      <c r="U34" s="70">
        <f t="shared" si="7"/>
        <v>6123.4965555326298</v>
      </c>
      <c r="V34" s="70">
        <f t="shared" si="8"/>
        <v>5218.7778599400826</v>
      </c>
      <c r="W34" s="70">
        <f t="shared" si="9"/>
        <v>11129.975437962472</v>
      </c>
    </row>
    <row r="35" spans="1:23" ht="13.5" customHeight="1" x14ac:dyDescent="0.4">
      <c r="A35" s="42"/>
      <c r="B35" s="42"/>
      <c r="C35" s="42"/>
      <c r="D35" s="42"/>
      <c r="E35" s="42"/>
      <c r="F35" s="42"/>
      <c r="G35" s="42"/>
      <c r="H35" s="42"/>
      <c r="I35" s="42"/>
      <c r="J35" s="39" t="s">
        <v>125</v>
      </c>
      <c r="K35" s="13">
        <v>4513</v>
      </c>
      <c r="L35" s="13">
        <v>6514</v>
      </c>
      <c r="M35" s="12"/>
      <c r="N35" s="39">
        <v>92</v>
      </c>
      <c r="O35" s="15">
        <f t="shared" si="10"/>
        <v>-579</v>
      </c>
      <c r="P35" s="13">
        <f t="shared" si="11"/>
        <v>960</v>
      </c>
      <c r="Q35" s="42"/>
      <c r="R35" s="13">
        <v>83</v>
      </c>
      <c r="S35" s="13">
        <f t="shared" si="5"/>
        <v>374579</v>
      </c>
      <c r="T35" s="13">
        <f t="shared" si="6"/>
        <v>540662</v>
      </c>
      <c r="U35" s="70">
        <f t="shared" si="7"/>
        <v>21370.949512493833</v>
      </c>
      <c r="V35" s="70">
        <f t="shared" si="8"/>
        <v>23618.247811714868</v>
      </c>
      <c r="W35" s="70">
        <f t="shared" si="9"/>
        <v>44756.331846735891</v>
      </c>
    </row>
    <row r="36" spans="1:23" ht="13.5" customHeight="1" x14ac:dyDescent="0.4">
      <c r="A36" s="42"/>
      <c r="B36" s="42"/>
      <c r="C36" s="42"/>
      <c r="D36" s="42"/>
      <c r="E36" s="42"/>
      <c r="F36" s="42"/>
      <c r="G36" s="42"/>
      <c r="H36" s="42"/>
      <c r="I36" s="42"/>
      <c r="J36" s="39" t="s">
        <v>126</v>
      </c>
      <c r="K36" s="13">
        <v>3658</v>
      </c>
      <c r="L36" s="13">
        <v>5369</v>
      </c>
      <c r="M36" s="12"/>
      <c r="N36" s="39">
        <v>93</v>
      </c>
      <c r="O36" s="15">
        <f t="shared" si="10"/>
        <v>-404</v>
      </c>
      <c r="P36" s="13">
        <f t="shared" si="11"/>
        <v>661</v>
      </c>
      <c r="Q36" s="42"/>
      <c r="R36" s="13">
        <v>84</v>
      </c>
      <c r="S36" s="13">
        <f t="shared" si="5"/>
        <v>307272</v>
      </c>
      <c r="T36" s="13">
        <f t="shared" si="6"/>
        <v>450996</v>
      </c>
      <c r="U36" s="70">
        <f t="shared" si="7"/>
        <v>36900.527614963248</v>
      </c>
      <c r="V36" s="70">
        <f t="shared" si="8"/>
        <v>45282.450681226699</v>
      </c>
      <c r="W36" s="70">
        <f t="shared" si="9"/>
        <v>82038.144885417598</v>
      </c>
    </row>
    <row r="37" spans="1:23" ht="13.5" customHeight="1" x14ac:dyDescent="0.4">
      <c r="A37" s="42"/>
      <c r="B37" s="42"/>
      <c r="C37" s="42"/>
      <c r="D37" s="42"/>
      <c r="E37" s="42"/>
      <c r="F37" s="42"/>
      <c r="G37" s="42"/>
      <c r="H37" s="42"/>
      <c r="I37" s="42"/>
      <c r="J37" s="39" t="s">
        <v>127</v>
      </c>
      <c r="K37" s="13">
        <v>2909</v>
      </c>
      <c r="L37" s="13">
        <v>4199</v>
      </c>
      <c r="M37" s="12"/>
      <c r="N37" s="39">
        <v>94</v>
      </c>
      <c r="O37" s="15">
        <f t="shared" si="10"/>
        <v>-246</v>
      </c>
      <c r="P37" s="13">
        <f t="shared" si="11"/>
        <v>496</v>
      </c>
      <c r="Q37" s="42"/>
      <c r="R37" s="13">
        <v>85</v>
      </c>
      <c r="S37" s="13">
        <f t="shared" si="5"/>
        <v>247265</v>
      </c>
      <c r="T37" s="13">
        <f t="shared" si="6"/>
        <v>356915</v>
      </c>
      <c r="U37" s="70">
        <f t="shared" si="7"/>
        <v>50732.458708781851</v>
      </c>
      <c r="V37" s="70">
        <f t="shared" si="8"/>
        <v>64002.611924169134</v>
      </c>
      <c r="W37" s="70">
        <f t="shared" si="9"/>
        <v>114562.30440317186</v>
      </c>
    </row>
    <row r="38" spans="1:23" ht="13.5" customHeight="1" x14ac:dyDescent="0.4">
      <c r="A38" s="42"/>
      <c r="B38" s="42"/>
      <c r="C38" s="42"/>
      <c r="D38" s="42"/>
      <c r="E38" s="42"/>
      <c r="F38" s="42"/>
      <c r="G38" s="42"/>
      <c r="H38" s="42"/>
      <c r="I38" s="42"/>
      <c r="J38" s="214" t="s">
        <v>128</v>
      </c>
      <c r="K38" s="13">
        <v>2228</v>
      </c>
      <c r="L38" s="13">
        <v>3325</v>
      </c>
      <c r="M38" s="12"/>
      <c r="N38" s="39">
        <v>95</v>
      </c>
      <c r="O38" s="15">
        <f t="shared" si="10"/>
        <v>-144</v>
      </c>
      <c r="P38" s="13">
        <f t="shared" si="11"/>
        <v>305</v>
      </c>
      <c r="Q38" s="42"/>
      <c r="R38" s="13">
        <v>86</v>
      </c>
      <c r="S38" s="13">
        <f t="shared" si="5"/>
        <v>191608</v>
      </c>
      <c r="T38" s="13">
        <f t="shared" si="6"/>
        <v>285950</v>
      </c>
      <c r="U38" s="70">
        <f t="shared" si="7"/>
        <v>59692.646446270082</v>
      </c>
      <c r="V38" s="70">
        <f t="shared" si="8"/>
        <v>79968.363906985731</v>
      </c>
      <c r="W38" s="70">
        <f t="shared" si="9"/>
        <v>139639.43430275132</v>
      </c>
    </row>
    <row r="39" spans="1:23" ht="13.5" customHeight="1" x14ac:dyDescent="0.4">
      <c r="A39" s="42"/>
      <c r="B39" s="42"/>
      <c r="C39" s="42"/>
      <c r="D39" s="42"/>
      <c r="E39" s="42"/>
      <c r="F39" s="42"/>
      <c r="G39" s="42"/>
      <c r="H39" s="42"/>
      <c r="I39" s="42"/>
      <c r="J39" s="39" t="s">
        <v>129</v>
      </c>
      <c r="K39" s="13">
        <v>2148</v>
      </c>
      <c r="L39" s="13">
        <v>3276</v>
      </c>
      <c r="M39" s="12"/>
      <c r="N39" s="39">
        <v>96</v>
      </c>
      <c r="O39" s="15">
        <f t="shared" si="10"/>
        <v>-95</v>
      </c>
      <c r="P39" s="13">
        <f t="shared" si="11"/>
        <v>235</v>
      </c>
      <c r="Q39" s="42"/>
      <c r="R39" s="13">
        <v>87</v>
      </c>
      <c r="S39" s="13">
        <f t="shared" si="5"/>
        <v>186876</v>
      </c>
      <c r="T39" s="13">
        <f t="shared" si="6"/>
        <v>285012</v>
      </c>
      <c r="U39" s="70">
        <f t="shared" si="7"/>
        <v>81933.817986032533</v>
      </c>
      <c r="V39" s="70">
        <f t="shared" si="8"/>
        <v>114197.83917841381</v>
      </c>
      <c r="W39" s="70">
        <f t="shared" si="9"/>
        <v>196218.38465484107</v>
      </c>
    </row>
    <row r="40" spans="1:23" ht="13.5" customHeight="1" x14ac:dyDescent="0.4">
      <c r="A40" s="42"/>
      <c r="B40" s="42"/>
      <c r="C40" s="42"/>
      <c r="D40" s="42"/>
      <c r="E40" s="42"/>
      <c r="F40" s="42"/>
      <c r="G40" s="42"/>
      <c r="H40" s="42"/>
      <c r="I40" s="42"/>
      <c r="J40" s="39" t="s">
        <v>130</v>
      </c>
      <c r="K40" s="13">
        <v>1705</v>
      </c>
      <c r="L40" s="13">
        <v>2829</v>
      </c>
      <c r="M40" s="12"/>
      <c r="N40" s="39">
        <v>97</v>
      </c>
      <c r="O40" s="15">
        <f t="shared" si="10"/>
        <v>-58</v>
      </c>
      <c r="P40" s="14">
        <f t="shared" si="11"/>
        <v>129</v>
      </c>
      <c r="Q40" s="42"/>
      <c r="R40" s="13">
        <v>88</v>
      </c>
      <c r="S40" s="13">
        <f t="shared" si="5"/>
        <v>150040</v>
      </c>
      <c r="T40" s="13">
        <f t="shared" si="6"/>
        <v>248952</v>
      </c>
      <c r="U40" s="70">
        <f t="shared" si="7"/>
        <v>87801.429354869309</v>
      </c>
      <c r="V40" s="70">
        <f t="shared" si="8"/>
        <v>134850.55059783196</v>
      </c>
      <c r="W40" s="70">
        <f t="shared" si="9"/>
        <v>223096.5858409559</v>
      </c>
    </row>
    <row r="41" spans="1:23" ht="13.5" customHeight="1" x14ac:dyDescent="0.4">
      <c r="A41" s="42"/>
      <c r="B41" s="42"/>
      <c r="C41" s="42"/>
      <c r="D41" s="42"/>
      <c r="E41" s="42"/>
      <c r="F41" s="42"/>
      <c r="G41" s="42"/>
      <c r="H41" s="42"/>
      <c r="I41" s="42"/>
      <c r="J41" s="39" t="s">
        <v>131</v>
      </c>
      <c r="K41" s="13">
        <v>1428</v>
      </c>
      <c r="L41" s="13">
        <v>2219</v>
      </c>
      <c r="M41" s="12"/>
      <c r="N41" s="39">
        <v>98</v>
      </c>
      <c r="O41" s="15">
        <f t="shared" si="10"/>
        <v>-33</v>
      </c>
      <c r="P41" s="14">
        <f t="shared" si="11"/>
        <v>69</v>
      </c>
      <c r="Q41" s="42"/>
      <c r="R41" s="13">
        <v>89</v>
      </c>
      <c r="S41" s="13">
        <f t="shared" si="5"/>
        <v>127092</v>
      </c>
      <c r="T41" s="13">
        <f t="shared" si="6"/>
        <v>197491</v>
      </c>
      <c r="U41" s="70">
        <f t="shared" si="7"/>
        <v>95459.862842568327</v>
      </c>
      <c r="V41" s="70">
        <f t="shared" si="8"/>
        <v>138633.14400044724</v>
      </c>
      <c r="W41" s="70">
        <f t="shared" si="9"/>
        <v>234263.3540226733</v>
      </c>
    </row>
    <row r="42" spans="1:23" ht="13.5" customHeight="1" x14ac:dyDescent="0.4">
      <c r="A42" s="42"/>
      <c r="B42" s="42"/>
      <c r="C42" s="42"/>
      <c r="D42" s="42"/>
      <c r="E42" s="42"/>
      <c r="F42" s="42"/>
      <c r="G42" s="42"/>
      <c r="H42" s="42"/>
      <c r="I42" s="42"/>
      <c r="J42" s="39" t="s">
        <v>132</v>
      </c>
      <c r="K42" s="13">
        <v>951</v>
      </c>
      <c r="L42" s="13">
        <v>1732</v>
      </c>
      <c r="M42" s="12"/>
      <c r="N42" s="39">
        <v>99</v>
      </c>
      <c r="O42" s="15">
        <f t="shared" si="10"/>
        <v>-21</v>
      </c>
      <c r="P42" s="14">
        <f t="shared" si="11"/>
        <v>48</v>
      </c>
      <c r="Q42" s="42"/>
      <c r="R42" s="13">
        <v>90</v>
      </c>
      <c r="S42" s="13">
        <f t="shared" si="5"/>
        <v>85590</v>
      </c>
      <c r="T42" s="13">
        <f t="shared" si="6"/>
        <v>155880</v>
      </c>
      <c r="U42" s="70">
        <f t="shared" si="7"/>
        <v>80075.005867919681</v>
      </c>
      <c r="V42" s="70">
        <f t="shared" si="8"/>
        <v>137319.53084089552</v>
      </c>
      <c r="W42" s="70">
        <f t="shared" si="9"/>
        <v>218030.84668650734</v>
      </c>
    </row>
    <row r="43" spans="1:23" ht="13.5" customHeight="1" x14ac:dyDescent="0.4">
      <c r="A43" s="42"/>
      <c r="B43" s="42"/>
      <c r="C43" s="42"/>
      <c r="D43" s="42"/>
      <c r="E43" s="42"/>
      <c r="F43" s="42"/>
      <c r="G43" s="42"/>
      <c r="H43" s="42"/>
      <c r="I43" s="42"/>
      <c r="J43" s="39" t="s">
        <v>133</v>
      </c>
      <c r="K43" s="222">
        <v>707</v>
      </c>
      <c r="L43" s="222">
        <v>1256</v>
      </c>
      <c r="M43" s="12"/>
      <c r="N43" s="39" t="s">
        <v>165</v>
      </c>
      <c r="O43" s="16">
        <f>SUM(K52:K72)*-1</f>
        <v>-17</v>
      </c>
      <c r="P43" s="14">
        <f>SUM(L52:L72)</f>
        <v>72</v>
      </c>
      <c r="Q43" s="42"/>
      <c r="R43" s="13">
        <v>91</v>
      </c>
      <c r="S43" s="13">
        <f t="shared" si="5"/>
        <v>64337</v>
      </c>
      <c r="T43" s="13">
        <f t="shared" si="6"/>
        <v>114296</v>
      </c>
      <c r="U43" s="70">
        <f t="shared" si="7"/>
        <v>73212.007292350216</v>
      </c>
      <c r="V43" s="70">
        <f t="shared" si="8"/>
        <v>123203.65661812125</v>
      </c>
      <c r="W43" s="70">
        <f t="shared" si="9"/>
        <v>196875.38828223484</v>
      </c>
    </row>
    <row r="44" spans="1:23" ht="13.5" customHeight="1" x14ac:dyDescent="0.4">
      <c r="A44" s="42"/>
      <c r="B44" s="42"/>
      <c r="C44" s="42"/>
      <c r="D44" s="42"/>
      <c r="E44" s="42"/>
      <c r="F44" s="42"/>
      <c r="G44" s="42"/>
      <c r="H44" s="42"/>
      <c r="I44" s="42"/>
      <c r="J44" s="39" t="s">
        <v>134</v>
      </c>
      <c r="K44" s="222">
        <v>579</v>
      </c>
      <c r="L44" s="222">
        <v>960</v>
      </c>
      <c r="M44" s="12"/>
      <c r="N44" s="12"/>
      <c r="O44" s="12"/>
      <c r="P44" s="12"/>
      <c r="Q44" s="42"/>
      <c r="R44" s="13">
        <v>92</v>
      </c>
      <c r="S44" s="13">
        <f t="shared" si="5"/>
        <v>53268</v>
      </c>
      <c r="T44" s="13">
        <f t="shared" si="6"/>
        <v>88320</v>
      </c>
      <c r="U44" s="70">
        <f t="shared" si="7"/>
        <v>72320.142804653602</v>
      </c>
      <c r="V44" s="70">
        <f t="shared" si="8"/>
        <v>114144.35788926636</v>
      </c>
      <c r="W44" s="70">
        <f t="shared" si="9"/>
        <v>186715.18442564347</v>
      </c>
    </row>
    <row r="45" spans="1:23" ht="13.5" customHeight="1" x14ac:dyDescent="0.4">
      <c r="A45" s="42"/>
      <c r="B45" s="42"/>
      <c r="C45" s="42"/>
      <c r="D45" s="42"/>
      <c r="E45" s="42"/>
      <c r="F45" s="42"/>
      <c r="G45" s="42"/>
      <c r="H45" s="42"/>
      <c r="I45" s="42"/>
      <c r="J45" s="39" t="s">
        <v>135</v>
      </c>
      <c r="K45" s="222">
        <v>404</v>
      </c>
      <c r="L45" s="222">
        <v>661</v>
      </c>
      <c r="M45" s="12"/>
      <c r="N45" s="12"/>
      <c r="O45" s="12"/>
      <c r="P45" s="12"/>
      <c r="Q45" s="42"/>
      <c r="R45" s="13">
        <v>93</v>
      </c>
      <c r="S45" s="13">
        <f t="shared" si="5"/>
        <v>37572</v>
      </c>
      <c r="T45" s="13">
        <f t="shared" si="6"/>
        <v>61473</v>
      </c>
      <c r="U45" s="70">
        <f t="shared" si="7"/>
        <v>59896.013524312286</v>
      </c>
      <c r="V45" s="70">
        <f t="shared" si="8"/>
        <v>93669.425785558764</v>
      </c>
      <c r="W45" s="70">
        <f t="shared" si="9"/>
        <v>153734.55758877881</v>
      </c>
    </row>
    <row r="46" spans="1:23" ht="13.5" customHeight="1" x14ac:dyDescent="0.4">
      <c r="A46" s="42"/>
      <c r="B46" s="42"/>
      <c r="C46" s="42"/>
      <c r="D46" s="42"/>
      <c r="E46" s="42"/>
      <c r="F46" s="42"/>
      <c r="G46" s="42"/>
      <c r="H46" s="42"/>
      <c r="I46" s="42"/>
      <c r="J46" s="39" t="s">
        <v>136</v>
      </c>
      <c r="K46" s="222">
        <v>246</v>
      </c>
      <c r="L46" s="222">
        <v>496</v>
      </c>
      <c r="M46" s="12"/>
      <c r="N46" s="12"/>
      <c r="O46" s="12"/>
      <c r="P46" s="12"/>
      <c r="Q46" s="42"/>
      <c r="R46" s="13">
        <v>94</v>
      </c>
      <c r="S46" s="13">
        <f t="shared" si="5"/>
        <v>23124</v>
      </c>
      <c r="T46" s="13">
        <f t="shared" si="6"/>
        <v>46624</v>
      </c>
      <c r="U46" s="70">
        <f t="shared" si="7"/>
        <v>42707.977137716523</v>
      </c>
      <c r="V46" s="70">
        <f t="shared" si="8"/>
        <v>82592.408100037821</v>
      </c>
      <c r="W46" s="70">
        <f t="shared" si="9"/>
        <v>125680.69272404409</v>
      </c>
    </row>
    <row r="47" spans="1:23" ht="13.5" customHeight="1" x14ac:dyDescent="0.4">
      <c r="A47" s="42"/>
      <c r="B47" s="42"/>
      <c r="C47" s="42"/>
      <c r="D47" s="42"/>
      <c r="E47" s="42"/>
      <c r="F47" s="42"/>
      <c r="G47" s="42"/>
      <c r="H47" s="42"/>
      <c r="I47" s="42"/>
      <c r="J47" s="39" t="s">
        <v>137</v>
      </c>
      <c r="K47" s="222">
        <v>144</v>
      </c>
      <c r="L47" s="222">
        <v>305</v>
      </c>
      <c r="M47" s="12"/>
      <c r="N47" s="12"/>
      <c r="O47" s="12"/>
      <c r="P47" s="12"/>
      <c r="Q47" s="42"/>
      <c r="R47" s="13">
        <v>95</v>
      </c>
      <c r="S47" s="13">
        <f t="shared" si="5"/>
        <v>13680</v>
      </c>
      <c r="T47" s="13">
        <f t="shared" si="6"/>
        <v>28975</v>
      </c>
      <c r="U47" s="70">
        <f t="shared" si="7"/>
        <v>28938.508863019746</v>
      </c>
      <c r="V47" s="70">
        <f t="shared" si="8"/>
        <v>58964.198602974844</v>
      </c>
      <c r="W47" s="70">
        <f t="shared" si="9"/>
        <v>88188.214701203033</v>
      </c>
    </row>
    <row r="48" spans="1:23" ht="13.5" customHeight="1" x14ac:dyDescent="0.4">
      <c r="A48" s="42"/>
      <c r="B48" s="42"/>
      <c r="C48" s="42"/>
      <c r="D48" s="42"/>
      <c r="E48" s="42"/>
      <c r="F48" s="42"/>
      <c r="G48" s="42"/>
      <c r="H48" s="42"/>
      <c r="I48" s="42"/>
      <c r="J48" s="39" t="s">
        <v>138</v>
      </c>
      <c r="K48" s="222">
        <v>95</v>
      </c>
      <c r="L48" s="222">
        <v>235</v>
      </c>
      <c r="M48" s="12"/>
      <c r="N48" s="12"/>
      <c r="O48" s="12"/>
      <c r="P48" s="12"/>
      <c r="Q48" s="42"/>
      <c r="R48" s="13">
        <v>96</v>
      </c>
      <c r="S48" s="13">
        <f t="shared" si="5"/>
        <v>9120</v>
      </c>
      <c r="T48" s="13">
        <f t="shared" si="6"/>
        <v>22560</v>
      </c>
      <c r="U48" s="70">
        <f t="shared" si="7"/>
        <v>21879.83674948004</v>
      </c>
      <c r="V48" s="70">
        <f t="shared" si="8"/>
        <v>52201.379744548416</v>
      </c>
      <c r="W48" s="70">
        <f t="shared" si="9"/>
        <v>74395.057427861655</v>
      </c>
    </row>
    <row r="49" spans="1:23" ht="13.5" customHeight="1" x14ac:dyDescent="0.4">
      <c r="A49" s="42"/>
      <c r="B49" s="42"/>
      <c r="C49" s="42"/>
      <c r="D49" s="42"/>
      <c r="E49" s="42"/>
      <c r="F49" s="42"/>
      <c r="G49" s="42"/>
      <c r="H49" s="42"/>
      <c r="I49" s="42"/>
      <c r="J49" s="39" t="s">
        <v>139</v>
      </c>
      <c r="K49" s="222">
        <v>58</v>
      </c>
      <c r="L49" s="222">
        <v>129</v>
      </c>
      <c r="M49" s="12"/>
      <c r="N49" s="12"/>
      <c r="O49" s="12"/>
      <c r="P49" s="12"/>
      <c r="Q49" s="42"/>
      <c r="R49" s="13">
        <v>97</v>
      </c>
      <c r="S49" s="13">
        <f t="shared" si="5"/>
        <v>5626</v>
      </c>
      <c r="T49" s="13">
        <f t="shared" si="6"/>
        <v>12513</v>
      </c>
      <c r="U49" s="70">
        <f t="shared" si="7"/>
        <v>15176.643949420744</v>
      </c>
      <c r="V49" s="70">
        <f t="shared" si="8"/>
        <v>32629.494823150784</v>
      </c>
      <c r="W49" s="70">
        <f t="shared" si="9"/>
        <v>47959.676482552866</v>
      </c>
    </row>
    <row r="50" spans="1:23" ht="13.5" customHeight="1" x14ac:dyDescent="0.4">
      <c r="A50" s="42"/>
      <c r="B50" s="42"/>
      <c r="C50" s="42"/>
      <c r="D50" s="42"/>
      <c r="E50" s="42"/>
      <c r="F50" s="42"/>
      <c r="G50" s="42"/>
      <c r="H50" s="42"/>
      <c r="I50" s="42"/>
      <c r="J50" s="39" t="s">
        <v>140</v>
      </c>
      <c r="K50" s="222">
        <v>33</v>
      </c>
      <c r="L50" s="222">
        <v>69</v>
      </c>
      <c r="M50" s="12"/>
      <c r="N50" s="12"/>
      <c r="O50" s="12"/>
      <c r="P50" s="12"/>
      <c r="Q50" s="42"/>
      <c r="R50" s="13">
        <v>98</v>
      </c>
      <c r="S50" s="13">
        <f t="shared" si="5"/>
        <v>3234</v>
      </c>
      <c r="T50" s="13">
        <f t="shared" si="6"/>
        <v>6762</v>
      </c>
      <c r="U50" s="70">
        <f t="shared" si="7"/>
        <v>9735.6098047846208</v>
      </c>
      <c r="V50" s="70">
        <f t="shared" si="8"/>
        <v>19716.757579038578</v>
      </c>
      <c r="W50" s="70">
        <f t="shared" si="9"/>
        <v>29528.811139627702</v>
      </c>
    </row>
    <row r="51" spans="1:23" ht="13.5" customHeight="1" x14ac:dyDescent="0.4">
      <c r="A51" s="42"/>
      <c r="B51" s="42"/>
      <c r="C51" s="42"/>
      <c r="D51" s="42"/>
      <c r="E51" s="42"/>
      <c r="F51" s="42"/>
      <c r="G51" s="42"/>
      <c r="H51" s="42"/>
      <c r="I51" s="42"/>
      <c r="J51" s="39" t="s">
        <v>141</v>
      </c>
      <c r="K51" s="222">
        <v>21</v>
      </c>
      <c r="L51" s="222">
        <v>48</v>
      </c>
      <c r="M51" s="12"/>
      <c r="N51" s="12"/>
      <c r="O51" s="12"/>
      <c r="P51" s="12"/>
      <c r="Q51" s="42"/>
      <c r="R51" s="13">
        <v>99</v>
      </c>
      <c r="S51" s="13">
        <f t="shared" si="5"/>
        <v>2079</v>
      </c>
      <c r="T51" s="13">
        <f t="shared" si="6"/>
        <v>4752</v>
      </c>
      <c r="U51" s="70">
        <f t="shared" si="7"/>
        <v>6937.7843403901588</v>
      </c>
      <c r="V51" s="70">
        <f t="shared" si="8"/>
        <v>15386.803168693221</v>
      </c>
      <c r="W51" s="70">
        <f t="shared" si="9"/>
        <v>22392.393267538297</v>
      </c>
    </row>
    <row r="52" spans="1:23" ht="13.5" customHeight="1" x14ac:dyDescent="0.4">
      <c r="A52" s="42"/>
      <c r="B52" s="42"/>
      <c r="C52" s="42"/>
      <c r="D52" s="42"/>
      <c r="E52" s="42"/>
      <c r="F52" s="42"/>
      <c r="G52" s="42"/>
      <c r="H52" s="42"/>
      <c r="I52" s="42"/>
      <c r="J52" s="39" t="s">
        <v>142</v>
      </c>
      <c r="K52" s="222">
        <v>6</v>
      </c>
      <c r="L52" s="222">
        <v>33</v>
      </c>
      <c r="M52" s="12"/>
      <c r="N52" s="12"/>
      <c r="O52" s="12"/>
      <c r="P52" s="12"/>
      <c r="Q52" s="42"/>
      <c r="R52" s="13">
        <v>100</v>
      </c>
      <c r="S52" s="13">
        <f t="shared" si="5"/>
        <v>600</v>
      </c>
      <c r="T52" s="13">
        <f t="shared" si="6"/>
        <v>3300</v>
      </c>
      <c r="U52" s="70">
        <f t="shared" si="7"/>
        <v>2206.3373209114579</v>
      </c>
      <c r="V52" s="70">
        <f t="shared" si="8"/>
        <v>11793.100732195597</v>
      </c>
      <c r="W52" s="70">
        <f t="shared" si="9"/>
        <v>14100.712426796892</v>
      </c>
    </row>
    <row r="53" spans="1:23" ht="13.5" customHeight="1" x14ac:dyDescent="0.4">
      <c r="A53" s="42"/>
      <c r="B53" s="42"/>
      <c r="C53" s="42"/>
      <c r="D53" s="42"/>
      <c r="E53" s="42"/>
      <c r="F53" s="42"/>
      <c r="G53" s="42"/>
      <c r="H53" s="42"/>
      <c r="I53" s="42"/>
      <c r="J53" s="39" t="s">
        <v>143</v>
      </c>
      <c r="K53" s="222">
        <v>7</v>
      </c>
      <c r="L53" s="222">
        <v>20</v>
      </c>
      <c r="M53" s="12"/>
      <c r="N53" s="12"/>
      <c r="O53" s="12"/>
      <c r="P53" s="12"/>
      <c r="Q53" s="42"/>
      <c r="R53" s="13">
        <v>101</v>
      </c>
      <c r="S53" s="13">
        <f t="shared" si="5"/>
        <v>707</v>
      </c>
      <c r="T53" s="13">
        <f t="shared" si="6"/>
        <v>2020</v>
      </c>
      <c r="U53" s="70">
        <f t="shared" si="7"/>
        <v>2849.525635330016</v>
      </c>
      <c r="V53" s="70">
        <f t="shared" si="8"/>
        <v>7923.4995672209734</v>
      </c>
      <c r="W53" s="70">
        <f t="shared" si="9"/>
        <v>10815.82251636098</v>
      </c>
    </row>
    <row r="54" spans="1:23" ht="13.5" customHeight="1" x14ac:dyDescent="0.4">
      <c r="A54" s="42"/>
      <c r="B54" s="42"/>
      <c r="C54" s="42"/>
      <c r="D54" s="42"/>
      <c r="E54" s="42"/>
      <c r="F54" s="42"/>
      <c r="G54" s="42"/>
      <c r="H54" s="42"/>
      <c r="I54" s="42"/>
      <c r="J54" s="39" t="s">
        <v>144</v>
      </c>
      <c r="K54" s="222">
        <v>1</v>
      </c>
      <c r="L54" s="222">
        <v>10</v>
      </c>
      <c r="M54" s="12"/>
      <c r="N54" s="12"/>
      <c r="O54" s="12"/>
      <c r="P54" s="12"/>
      <c r="Q54" s="42"/>
      <c r="R54" s="13">
        <v>102</v>
      </c>
      <c r="S54" s="13">
        <f t="shared" si="5"/>
        <v>102</v>
      </c>
      <c r="T54" s="13">
        <f t="shared" si="6"/>
        <v>1020</v>
      </c>
      <c r="U54" s="70">
        <f t="shared" si="7"/>
        <v>448.42729470428537</v>
      </c>
      <c r="V54" s="70">
        <f t="shared" si="8"/>
        <v>4369.8326786768521</v>
      </c>
      <c r="W54" s="70">
        <f t="shared" si="9"/>
        <v>4857.7684029240681</v>
      </c>
    </row>
    <row r="55" spans="1:23" ht="13.5" customHeight="1" x14ac:dyDescent="0.4">
      <c r="A55" s="42"/>
      <c r="B55" s="42"/>
      <c r="C55" s="42"/>
      <c r="D55" s="42"/>
      <c r="E55" s="42"/>
      <c r="F55" s="42"/>
      <c r="G55" s="42"/>
      <c r="H55" s="42"/>
      <c r="I55" s="42"/>
      <c r="J55" s="39" t="s">
        <v>145</v>
      </c>
      <c r="K55" s="222">
        <v>2</v>
      </c>
      <c r="L55" s="222">
        <v>8</v>
      </c>
      <c r="M55" s="12"/>
      <c r="N55" s="12"/>
      <c r="O55" s="12"/>
      <c r="P55" s="12"/>
      <c r="Q55" s="42"/>
      <c r="R55" s="13">
        <v>103</v>
      </c>
      <c r="S55" s="13">
        <f t="shared" si="5"/>
        <v>206</v>
      </c>
      <c r="T55" s="13">
        <f t="shared" si="6"/>
        <v>824</v>
      </c>
      <c r="U55" s="70">
        <f t="shared" si="7"/>
        <v>983.55899729427983</v>
      </c>
      <c r="V55" s="70">
        <f t="shared" si="8"/>
        <v>3838.3324589945751</v>
      </c>
      <c r="W55" s="70">
        <f t="shared" si="9"/>
        <v>4846.4459958898615</v>
      </c>
    </row>
    <row r="56" spans="1:23" ht="13.5" customHeight="1" x14ac:dyDescent="0.4">
      <c r="A56" s="42"/>
      <c r="B56" s="42"/>
      <c r="C56" s="42"/>
      <c r="D56" s="42"/>
      <c r="E56" s="42"/>
      <c r="F56" s="42"/>
      <c r="G56" s="42"/>
      <c r="H56" s="42"/>
      <c r="I56" s="42"/>
      <c r="J56" s="39" t="s">
        <v>146</v>
      </c>
      <c r="K56" s="222">
        <v>1</v>
      </c>
      <c r="L56" s="222">
        <v>1</v>
      </c>
      <c r="M56" s="12"/>
      <c r="N56" s="12"/>
      <c r="O56" s="12"/>
      <c r="P56" s="12"/>
      <c r="Q56" s="42"/>
      <c r="R56" s="13">
        <v>104</v>
      </c>
      <c r="S56" s="13">
        <f t="shared" si="5"/>
        <v>104</v>
      </c>
      <c r="T56" s="13">
        <f t="shared" si="6"/>
        <v>104</v>
      </c>
      <c r="U56" s="70">
        <f t="shared" si="7"/>
        <v>537.13170258999446</v>
      </c>
      <c r="V56" s="70">
        <f t="shared" si="8"/>
        <v>524.59984688095847</v>
      </c>
      <c r="W56" s="70">
        <f t="shared" si="9"/>
        <v>1059.3477796424779</v>
      </c>
    </row>
    <row r="57" spans="1:23" ht="13.5" customHeight="1" x14ac:dyDescent="0.4">
      <c r="A57" s="42"/>
      <c r="B57" s="42"/>
      <c r="C57" s="42"/>
      <c r="D57" s="42"/>
      <c r="E57" s="42"/>
      <c r="F57" s="42"/>
      <c r="G57" s="42"/>
      <c r="H57" s="42"/>
      <c r="I57" s="42"/>
      <c r="J57" s="39" t="s">
        <v>147</v>
      </c>
      <c r="K57" s="222">
        <v>0</v>
      </c>
      <c r="L57" s="222">
        <v>0</v>
      </c>
      <c r="M57" s="12"/>
      <c r="N57" s="12"/>
      <c r="O57" s="12"/>
      <c r="P57" s="12"/>
      <c r="Q57" s="42"/>
      <c r="R57" s="13">
        <v>105</v>
      </c>
      <c r="S57" s="13">
        <f t="shared" si="5"/>
        <v>0</v>
      </c>
      <c r="T57" s="13">
        <f t="shared" si="6"/>
        <v>0</v>
      </c>
      <c r="U57" s="70">
        <f t="shared" si="7"/>
        <v>0</v>
      </c>
      <c r="V57" s="70">
        <f t="shared" si="8"/>
        <v>0</v>
      </c>
      <c r="W57" s="70">
        <f t="shared" si="9"/>
        <v>0</v>
      </c>
    </row>
    <row r="58" spans="1:23" ht="13.5" customHeight="1" x14ac:dyDescent="0.4">
      <c r="A58" s="42"/>
      <c r="B58" s="42"/>
      <c r="C58" s="42"/>
      <c r="D58" s="42"/>
      <c r="E58" s="42"/>
      <c r="F58" s="42"/>
      <c r="G58" s="42"/>
      <c r="H58" s="42"/>
      <c r="I58" s="42"/>
      <c r="J58" s="39" t="s">
        <v>148</v>
      </c>
      <c r="K58" s="222">
        <v>0</v>
      </c>
      <c r="L58" s="222">
        <v>0</v>
      </c>
      <c r="M58" s="12"/>
      <c r="N58" s="12"/>
      <c r="O58" s="12"/>
      <c r="P58" s="12"/>
      <c r="Q58" s="42"/>
      <c r="R58" s="13">
        <v>106</v>
      </c>
      <c r="S58" s="13">
        <f t="shared" si="5"/>
        <v>0</v>
      </c>
      <c r="T58" s="13">
        <f t="shared" si="6"/>
        <v>0</v>
      </c>
      <c r="U58" s="70">
        <f t="shared" si="7"/>
        <v>0</v>
      </c>
      <c r="V58" s="70">
        <f t="shared" si="8"/>
        <v>0</v>
      </c>
      <c r="W58" s="70">
        <f t="shared" si="9"/>
        <v>0</v>
      </c>
    </row>
    <row r="59" spans="1:23" ht="13.5" customHeight="1" x14ac:dyDescent="0.4">
      <c r="A59" s="42"/>
      <c r="B59" s="42"/>
      <c r="C59" s="42"/>
      <c r="D59" s="42"/>
      <c r="E59" s="42"/>
      <c r="F59" s="42"/>
      <c r="G59" s="42"/>
      <c r="H59" s="42"/>
      <c r="I59" s="42"/>
      <c r="J59" s="39" t="s">
        <v>149</v>
      </c>
      <c r="K59" s="222">
        <v>0</v>
      </c>
      <c r="L59" s="222">
        <v>0</v>
      </c>
      <c r="M59" s="12"/>
      <c r="N59" s="12"/>
      <c r="O59" s="12"/>
      <c r="P59" s="12"/>
      <c r="Q59" s="42"/>
      <c r="R59" s="13">
        <v>107</v>
      </c>
      <c r="S59" s="13">
        <f t="shared" si="5"/>
        <v>0</v>
      </c>
      <c r="T59" s="13">
        <f t="shared" si="6"/>
        <v>0</v>
      </c>
      <c r="U59" s="70">
        <f t="shared" si="7"/>
        <v>0</v>
      </c>
      <c r="V59" s="70">
        <f t="shared" si="8"/>
        <v>0</v>
      </c>
      <c r="W59" s="70">
        <f t="shared" si="9"/>
        <v>0</v>
      </c>
    </row>
    <row r="60" spans="1:23" ht="13.5" customHeight="1" x14ac:dyDescent="0.4">
      <c r="A60" s="42"/>
      <c r="B60" s="42"/>
      <c r="C60" s="42"/>
      <c r="D60" s="42"/>
      <c r="E60" s="42"/>
      <c r="F60" s="42"/>
      <c r="G60" s="42"/>
      <c r="H60" s="42"/>
      <c r="I60" s="42"/>
      <c r="J60" s="39" t="s">
        <v>150</v>
      </c>
      <c r="K60" s="222">
        <v>0</v>
      </c>
      <c r="L60" s="222">
        <v>0</v>
      </c>
      <c r="M60" s="12"/>
      <c r="N60" s="12"/>
      <c r="O60" s="12"/>
      <c r="P60" s="12"/>
      <c r="Q60" s="42"/>
      <c r="R60" s="13">
        <v>108</v>
      </c>
      <c r="S60" s="13">
        <f t="shared" si="5"/>
        <v>0</v>
      </c>
      <c r="T60" s="13">
        <f t="shared" si="6"/>
        <v>0</v>
      </c>
      <c r="U60" s="70">
        <f t="shared" si="7"/>
        <v>0</v>
      </c>
      <c r="V60" s="70">
        <f t="shared" si="8"/>
        <v>0</v>
      </c>
      <c r="W60" s="70">
        <f t="shared" si="9"/>
        <v>0</v>
      </c>
    </row>
    <row r="61" spans="1:23" ht="13.5" customHeight="1" x14ac:dyDescent="0.4">
      <c r="A61" s="42"/>
      <c r="B61" s="42"/>
      <c r="C61" s="42"/>
      <c r="D61" s="42"/>
      <c r="E61" s="42"/>
      <c r="F61" s="42"/>
      <c r="G61" s="42"/>
      <c r="H61" s="42"/>
      <c r="I61" s="42"/>
      <c r="J61" s="39" t="s">
        <v>151</v>
      </c>
      <c r="K61" s="222">
        <v>0</v>
      </c>
      <c r="L61" s="222">
        <v>0</v>
      </c>
      <c r="M61" s="12"/>
      <c r="N61" s="12"/>
      <c r="O61" s="12"/>
      <c r="P61" s="12"/>
      <c r="Q61" s="42"/>
      <c r="R61" s="13">
        <v>109</v>
      </c>
      <c r="S61" s="13">
        <f t="shared" si="5"/>
        <v>0</v>
      </c>
      <c r="T61" s="13">
        <f t="shared" si="6"/>
        <v>0</v>
      </c>
      <c r="U61" s="70">
        <f t="shared" si="7"/>
        <v>0</v>
      </c>
      <c r="V61" s="70">
        <f t="shared" si="8"/>
        <v>0</v>
      </c>
      <c r="W61" s="70">
        <f t="shared" si="9"/>
        <v>0</v>
      </c>
    </row>
    <row r="62" spans="1:23" ht="13.5" customHeight="1" x14ac:dyDescent="0.4">
      <c r="A62" s="42"/>
      <c r="B62" s="71"/>
      <c r="C62" s="42"/>
      <c r="D62" s="42"/>
      <c r="E62" s="42"/>
      <c r="F62" s="42"/>
      <c r="G62" s="42"/>
      <c r="H62" s="42"/>
      <c r="I62" s="42"/>
      <c r="J62" s="39" t="s">
        <v>152</v>
      </c>
      <c r="K62" s="222">
        <v>0</v>
      </c>
      <c r="L62" s="222">
        <v>0</v>
      </c>
      <c r="M62" s="12"/>
      <c r="N62" s="12"/>
      <c r="O62" s="12"/>
      <c r="P62" s="12"/>
      <c r="Q62" s="42"/>
      <c r="R62" s="13">
        <v>110</v>
      </c>
      <c r="S62" s="13">
        <f t="shared" si="5"/>
        <v>0</v>
      </c>
      <c r="T62" s="13">
        <f t="shared" si="6"/>
        <v>0</v>
      </c>
      <c r="U62" s="70">
        <f t="shared" si="7"/>
        <v>0</v>
      </c>
      <c r="V62" s="70">
        <f t="shared" si="8"/>
        <v>0</v>
      </c>
      <c r="W62" s="70">
        <f t="shared" si="9"/>
        <v>0</v>
      </c>
    </row>
    <row r="63" spans="1:23" ht="13.5" customHeight="1" x14ac:dyDescent="0.4">
      <c r="A63" s="42"/>
      <c r="B63" s="71"/>
      <c r="C63" s="42"/>
      <c r="D63" s="42"/>
      <c r="E63" s="42"/>
      <c r="F63" s="42"/>
      <c r="G63" s="42"/>
      <c r="H63" s="42"/>
      <c r="I63" s="42"/>
      <c r="J63" s="39" t="s">
        <v>153</v>
      </c>
      <c r="K63" s="222">
        <v>0</v>
      </c>
      <c r="L63" s="222">
        <v>0</v>
      </c>
      <c r="M63" s="12"/>
      <c r="N63" s="12"/>
      <c r="O63" s="12"/>
      <c r="P63" s="12"/>
      <c r="Q63" s="42"/>
      <c r="R63" s="13">
        <v>111</v>
      </c>
      <c r="S63" s="13">
        <f t="shared" si="5"/>
        <v>0</v>
      </c>
      <c r="T63" s="13">
        <f t="shared" si="6"/>
        <v>0</v>
      </c>
      <c r="U63" s="70">
        <f t="shared" si="7"/>
        <v>0</v>
      </c>
      <c r="V63" s="70">
        <f t="shared" si="8"/>
        <v>0</v>
      </c>
      <c r="W63" s="70">
        <f t="shared" si="9"/>
        <v>0</v>
      </c>
    </row>
    <row r="64" spans="1:23" ht="13.5" customHeight="1" x14ac:dyDescent="0.4">
      <c r="A64" s="42"/>
      <c r="B64" s="71"/>
      <c r="C64" s="42"/>
      <c r="D64" s="42"/>
      <c r="E64" s="42"/>
      <c r="F64" s="42"/>
      <c r="G64" s="42"/>
      <c r="H64" s="42"/>
      <c r="I64" s="42"/>
      <c r="J64" s="39" t="s">
        <v>154</v>
      </c>
      <c r="K64" s="222">
        <v>0</v>
      </c>
      <c r="L64" s="222">
        <v>0</v>
      </c>
      <c r="M64" s="12"/>
      <c r="N64" s="12"/>
      <c r="O64" s="12"/>
      <c r="P64" s="12"/>
      <c r="Q64" s="42"/>
      <c r="R64" s="13">
        <v>112</v>
      </c>
      <c r="S64" s="13">
        <f t="shared" si="5"/>
        <v>0</v>
      </c>
      <c r="T64" s="13">
        <f t="shared" si="6"/>
        <v>0</v>
      </c>
      <c r="U64" s="70">
        <f t="shared" si="7"/>
        <v>0</v>
      </c>
      <c r="V64" s="70">
        <f t="shared" si="8"/>
        <v>0</v>
      </c>
      <c r="W64" s="70">
        <f t="shared" si="9"/>
        <v>0</v>
      </c>
    </row>
    <row r="65" spans="1:23" ht="13.5" customHeight="1" x14ac:dyDescent="0.4">
      <c r="A65" s="42"/>
      <c r="B65" s="42"/>
      <c r="C65" s="42"/>
      <c r="D65" s="42"/>
      <c r="E65" s="42"/>
      <c r="F65" s="42"/>
      <c r="G65" s="42"/>
      <c r="H65" s="42"/>
      <c r="I65" s="42"/>
      <c r="J65" s="39" t="s">
        <v>155</v>
      </c>
      <c r="K65" s="222">
        <v>0</v>
      </c>
      <c r="L65" s="222">
        <v>0</v>
      </c>
      <c r="M65" s="12"/>
      <c r="N65" s="12"/>
      <c r="O65" s="12"/>
      <c r="P65" s="12"/>
      <c r="Q65" s="42"/>
      <c r="R65" s="13">
        <v>113</v>
      </c>
      <c r="S65" s="13">
        <f t="shared" si="5"/>
        <v>0</v>
      </c>
      <c r="T65" s="13">
        <f t="shared" si="6"/>
        <v>0</v>
      </c>
      <c r="U65" s="70">
        <f t="shared" si="7"/>
        <v>0</v>
      </c>
      <c r="V65" s="70">
        <f t="shared" si="8"/>
        <v>0</v>
      </c>
      <c r="W65" s="70">
        <f t="shared" si="9"/>
        <v>0</v>
      </c>
    </row>
    <row r="66" spans="1:23" ht="13.5" customHeight="1" x14ac:dyDescent="0.4">
      <c r="A66" s="42"/>
      <c r="B66" s="42"/>
      <c r="C66" s="42"/>
      <c r="D66" s="42"/>
      <c r="E66" s="42"/>
      <c r="F66" s="42"/>
      <c r="G66" s="42"/>
      <c r="H66" s="42"/>
      <c r="I66" s="42"/>
      <c r="J66" s="39" t="s">
        <v>156</v>
      </c>
      <c r="K66" s="222">
        <v>0</v>
      </c>
      <c r="L66" s="222">
        <v>0</v>
      </c>
      <c r="M66" s="12"/>
      <c r="N66" s="12"/>
      <c r="O66" s="12"/>
      <c r="P66" s="12"/>
      <c r="Q66" s="42"/>
      <c r="R66" s="13">
        <v>114</v>
      </c>
      <c r="S66" s="13">
        <f t="shared" si="5"/>
        <v>0</v>
      </c>
      <c r="T66" s="13">
        <f t="shared" si="6"/>
        <v>0</v>
      </c>
      <c r="U66" s="70">
        <f t="shared" si="7"/>
        <v>0</v>
      </c>
      <c r="V66" s="70">
        <f t="shared" si="8"/>
        <v>0</v>
      </c>
      <c r="W66" s="70">
        <f t="shared" si="9"/>
        <v>0</v>
      </c>
    </row>
    <row r="67" spans="1:23" ht="13.5" customHeight="1" x14ac:dyDescent="0.4">
      <c r="A67" s="42"/>
      <c r="B67" s="42"/>
      <c r="C67" s="42"/>
      <c r="D67" s="42"/>
      <c r="E67" s="42"/>
      <c r="F67" s="42"/>
      <c r="G67" s="42"/>
      <c r="H67" s="42"/>
      <c r="I67" s="42"/>
      <c r="J67" s="39" t="s">
        <v>157</v>
      </c>
      <c r="K67" s="222">
        <v>0</v>
      </c>
      <c r="L67" s="222">
        <v>0</v>
      </c>
      <c r="M67" s="12"/>
      <c r="N67" s="12"/>
      <c r="O67" s="12"/>
      <c r="P67" s="12"/>
      <c r="Q67" s="42"/>
      <c r="R67" s="13">
        <v>115</v>
      </c>
      <c r="S67" s="13">
        <f t="shared" si="5"/>
        <v>0</v>
      </c>
      <c r="T67" s="13">
        <f t="shared" si="6"/>
        <v>0</v>
      </c>
      <c r="U67" s="70">
        <f t="shared" si="7"/>
        <v>0</v>
      </c>
      <c r="V67" s="70">
        <f t="shared" si="8"/>
        <v>0</v>
      </c>
      <c r="W67" s="70">
        <f t="shared" si="9"/>
        <v>0</v>
      </c>
    </row>
    <row r="68" spans="1:23" ht="13.5" customHeight="1" x14ac:dyDescent="0.4">
      <c r="A68" s="42"/>
      <c r="B68" s="42"/>
      <c r="C68" s="42"/>
      <c r="D68" s="42"/>
      <c r="E68" s="42"/>
      <c r="F68" s="42"/>
      <c r="G68" s="42"/>
      <c r="H68" s="42"/>
      <c r="I68" s="42"/>
      <c r="J68" s="39" t="s">
        <v>158</v>
      </c>
      <c r="K68" s="222">
        <v>0</v>
      </c>
      <c r="L68" s="222">
        <v>0</v>
      </c>
      <c r="M68" s="12"/>
      <c r="N68" s="12"/>
      <c r="O68" s="12"/>
      <c r="P68" s="12"/>
      <c r="Q68" s="42"/>
      <c r="R68" s="13">
        <v>116</v>
      </c>
      <c r="S68" s="13">
        <f t="shared" si="5"/>
        <v>0</v>
      </c>
      <c r="T68" s="13">
        <f t="shared" si="6"/>
        <v>0</v>
      </c>
      <c r="U68" s="70">
        <f t="shared" si="7"/>
        <v>0</v>
      </c>
      <c r="V68" s="70">
        <f t="shared" si="8"/>
        <v>0</v>
      </c>
      <c r="W68" s="70">
        <f t="shared" si="9"/>
        <v>0</v>
      </c>
    </row>
    <row r="69" spans="1:23" ht="13.5" customHeight="1" x14ac:dyDescent="0.4">
      <c r="A69" s="42"/>
      <c r="B69" s="42"/>
      <c r="C69" s="42"/>
      <c r="D69" s="42"/>
      <c r="E69" s="42"/>
      <c r="F69" s="42"/>
      <c r="G69" s="42"/>
      <c r="H69" s="42"/>
      <c r="I69" s="42"/>
      <c r="J69" s="39" t="s">
        <v>159</v>
      </c>
      <c r="K69" s="222">
        <v>0</v>
      </c>
      <c r="L69" s="222">
        <v>0</v>
      </c>
      <c r="M69" s="12"/>
      <c r="N69" s="12"/>
      <c r="O69" s="12"/>
      <c r="P69" s="12"/>
      <c r="Q69" s="42"/>
      <c r="R69" s="13">
        <v>117</v>
      </c>
      <c r="S69" s="13">
        <f>R69*K69</f>
        <v>0</v>
      </c>
      <c r="T69" s="13">
        <f>R69*L69</f>
        <v>0</v>
      </c>
      <c r="U69" s="70">
        <f>(R69-$K$11)^2*K69</f>
        <v>0</v>
      </c>
      <c r="V69" s="70">
        <f>(R69-$K$12)^2*L69</f>
        <v>0</v>
      </c>
      <c r="W69" s="70">
        <f>(R69-$K$13)^2*SUM(K69:L69)</f>
        <v>0</v>
      </c>
    </row>
    <row r="70" spans="1:23" ht="13.5" customHeight="1" x14ac:dyDescent="0.4">
      <c r="A70" s="42"/>
      <c r="B70" s="42"/>
      <c r="C70" s="42"/>
      <c r="D70" s="42"/>
      <c r="E70" s="42"/>
      <c r="F70" s="42"/>
      <c r="G70" s="42"/>
      <c r="H70" s="42"/>
      <c r="I70" s="42"/>
      <c r="J70" s="215" t="s">
        <v>298</v>
      </c>
      <c r="K70" s="222">
        <v>0</v>
      </c>
      <c r="L70" s="222">
        <v>0</v>
      </c>
      <c r="M70" s="12"/>
      <c r="N70" s="42"/>
      <c r="O70" s="42"/>
      <c r="P70" s="42"/>
      <c r="Q70" s="42"/>
      <c r="R70" s="13">
        <v>118</v>
      </c>
      <c r="S70" s="13">
        <f>R70*K70</f>
        <v>0</v>
      </c>
      <c r="T70" s="13">
        <f>R70*L70</f>
        <v>0</v>
      </c>
      <c r="U70" s="70">
        <f>(R70-$K$11)^2*K70</f>
        <v>0</v>
      </c>
      <c r="V70" s="70">
        <f>(R70-$K$12)^2*L70</f>
        <v>0</v>
      </c>
      <c r="W70" s="70">
        <f>(R70-$K$13)^2*SUM(K70:L70)</f>
        <v>0</v>
      </c>
    </row>
    <row r="71" spans="1:23" ht="13.5" customHeight="1" x14ac:dyDescent="0.4">
      <c r="A71" s="42"/>
      <c r="B71" s="42"/>
      <c r="C71" s="42"/>
      <c r="D71" s="42"/>
      <c r="E71" s="42"/>
      <c r="F71" s="42"/>
      <c r="G71" s="42"/>
      <c r="H71" s="42"/>
      <c r="I71" s="42"/>
      <c r="J71" s="218" t="s">
        <v>299</v>
      </c>
      <c r="K71" s="222">
        <v>0</v>
      </c>
      <c r="L71" s="222">
        <v>0</v>
      </c>
      <c r="M71" s="12"/>
      <c r="N71" s="42"/>
      <c r="O71" s="42"/>
      <c r="P71" s="42"/>
      <c r="Q71" s="42"/>
      <c r="R71" s="13">
        <v>119</v>
      </c>
      <c r="S71" s="13">
        <f>R71*K71</f>
        <v>0</v>
      </c>
      <c r="T71" s="13">
        <f>R71*L71</f>
        <v>0</v>
      </c>
      <c r="U71" s="70">
        <f>(R71-$K$11)^2*K71</f>
        <v>0</v>
      </c>
      <c r="V71" s="70">
        <f>(R71-$K$12)^2*L71</f>
        <v>0</v>
      </c>
      <c r="W71" s="70">
        <f>(R71-$K$13)^2*SUM(K71:L71)</f>
        <v>0</v>
      </c>
    </row>
    <row r="72" spans="1:23" ht="13.5" customHeight="1" x14ac:dyDescent="0.4">
      <c r="A72" s="42"/>
      <c r="B72" s="42"/>
      <c r="C72" s="42"/>
      <c r="D72" s="42"/>
      <c r="E72" s="42"/>
      <c r="F72" s="42"/>
      <c r="G72" s="42"/>
      <c r="H72" s="42"/>
      <c r="I72" s="42"/>
      <c r="J72" s="217" t="s">
        <v>303</v>
      </c>
      <c r="K72" s="222">
        <v>0</v>
      </c>
      <c r="L72" s="222">
        <v>0</v>
      </c>
      <c r="M72" s="12"/>
      <c r="N72" s="42"/>
      <c r="O72" s="42"/>
      <c r="P72" s="42"/>
      <c r="Q72" s="42"/>
      <c r="R72" s="13">
        <v>120</v>
      </c>
      <c r="S72" s="13">
        <f>R72*K72</f>
        <v>0</v>
      </c>
      <c r="T72" s="13">
        <f>R72*L72</f>
        <v>0</v>
      </c>
      <c r="U72" s="70">
        <f>(R72-$K$11)^2*K72</f>
        <v>0</v>
      </c>
      <c r="V72" s="70">
        <f>(R72-$K$12)^2*L72</f>
        <v>0</v>
      </c>
      <c r="W72" s="70">
        <f>(R72-$K$13)^2*SUM(K72:L72)</f>
        <v>0</v>
      </c>
    </row>
    <row r="73" spans="1:23" ht="13.5" customHeight="1" x14ac:dyDescent="0.4">
      <c r="A73" s="42"/>
      <c r="B73" s="42"/>
      <c r="C73" s="42"/>
      <c r="D73" s="42"/>
      <c r="E73" s="42"/>
      <c r="F73" s="42"/>
      <c r="G73" s="42"/>
      <c r="H73" s="42"/>
      <c r="I73" s="42"/>
      <c r="J73" s="39" t="s">
        <v>163</v>
      </c>
      <c r="K73" s="72">
        <f>SUM(K17:K72)</f>
        <v>65587</v>
      </c>
      <c r="L73" s="72">
        <f>SUM(L17:L72)</f>
        <v>95832</v>
      </c>
      <c r="M73" s="42"/>
      <c r="N73" s="42"/>
      <c r="O73" s="42"/>
      <c r="P73" s="42"/>
      <c r="Q73" s="42"/>
      <c r="R73" s="39" t="s">
        <v>286</v>
      </c>
      <c r="S73" s="13">
        <f>SUM(S17:S72)</f>
        <v>5300997</v>
      </c>
      <c r="T73" s="13">
        <f>SUM(T17:T72)</f>
        <v>7771578</v>
      </c>
      <c r="U73" s="70">
        <f>SUM(U17:U72)</f>
        <v>1407348.0222300151</v>
      </c>
      <c r="V73" s="70">
        <f>SUM(V17:V72)</f>
        <v>2223093.4737039818</v>
      </c>
      <c r="W73" s="70">
        <f>SUM(W17:W72)</f>
        <v>3633321.3789454778</v>
      </c>
    </row>
    <row r="74" spans="1:23" ht="13.5" customHeight="1" x14ac:dyDescent="0.4">
      <c r="A74" s="42"/>
      <c r="B74" s="42"/>
      <c r="C74" s="42"/>
      <c r="D74" s="42"/>
      <c r="E74" s="42"/>
      <c r="F74" s="42"/>
      <c r="G74" s="42"/>
      <c r="H74" s="42"/>
      <c r="I74" s="42"/>
      <c r="J74" s="42"/>
      <c r="K74" s="42"/>
      <c r="L74" s="42"/>
      <c r="M74" s="42"/>
      <c r="N74" s="42"/>
      <c r="O74" s="42"/>
      <c r="P74" s="42"/>
      <c r="Q74" s="42"/>
      <c r="R74" s="42"/>
      <c r="S74" s="42"/>
      <c r="T74" s="42"/>
      <c r="U74" s="42"/>
      <c r="V74" s="42"/>
      <c r="W74" s="42"/>
    </row>
    <row r="75" spans="1:23" ht="13.5" customHeight="1" x14ac:dyDescent="0.4">
      <c r="A75" s="42"/>
      <c r="B75" s="42"/>
      <c r="C75" s="42"/>
      <c r="D75" s="42"/>
      <c r="E75" s="42"/>
      <c r="F75" s="42"/>
      <c r="G75" s="42"/>
      <c r="H75" s="42"/>
      <c r="I75" s="42"/>
      <c r="J75" s="42"/>
      <c r="K75" s="42"/>
      <c r="L75" s="42"/>
      <c r="M75" s="42"/>
      <c r="N75" s="42"/>
      <c r="O75" s="42"/>
      <c r="P75" s="42"/>
      <c r="Q75" s="42"/>
      <c r="R75" s="42"/>
      <c r="S75" s="42"/>
      <c r="T75" s="42"/>
      <c r="U75" s="42"/>
      <c r="V75" s="42"/>
      <c r="W75" s="42"/>
    </row>
    <row r="76" spans="1:23" ht="13.5" customHeight="1" x14ac:dyDescent="0.4">
      <c r="A76" s="42"/>
      <c r="B76" s="42"/>
      <c r="C76" s="42"/>
      <c r="D76" s="42"/>
      <c r="E76" s="42"/>
      <c r="F76" s="42"/>
      <c r="G76" s="42"/>
      <c r="H76" s="42"/>
      <c r="I76" s="42"/>
      <c r="J76" s="42"/>
      <c r="K76" s="42"/>
      <c r="L76" s="42"/>
      <c r="M76" s="42"/>
      <c r="N76" s="42"/>
      <c r="O76" s="42"/>
      <c r="P76" s="42"/>
      <c r="Q76" s="42"/>
      <c r="R76" s="42"/>
      <c r="S76" s="42"/>
      <c r="T76" s="42"/>
      <c r="U76" s="42"/>
      <c r="V76" s="42"/>
      <c r="W76" s="42"/>
    </row>
    <row r="77" spans="1:23" ht="13.5" customHeight="1" x14ac:dyDescent="0.4">
      <c r="A77" s="42"/>
      <c r="B77" s="42"/>
      <c r="C77" s="42"/>
      <c r="D77" s="42"/>
      <c r="E77" s="42"/>
      <c r="F77" s="42"/>
      <c r="G77" s="42"/>
      <c r="H77" s="42"/>
      <c r="I77" s="42"/>
      <c r="J77" s="42"/>
      <c r="K77" s="42"/>
      <c r="L77" s="42"/>
      <c r="M77" s="42"/>
      <c r="N77" s="42"/>
      <c r="O77" s="42"/>
      <c r="P77" s="42"/>
      <c r="Q77" s="42"/>
      <c r="R77" s="42"/>
      <c r="S77" s="42"/>
      <c r="T77" s="42"/>
      <c r="U77" s="42"/>
      <c r="V77" s="42"/>
      <c r="W77" s="42"/>
    </row>
    <row r="78" spans="1:23" ht="13.5" customHeight="1" x14ac:dyDescent="0.4">
      <c r="A78" s="42"/>
      <c r="B78" s="42"/>
      <c r="C78" s="42"/>
      <c r="D78" s="42"/>
      <c r="E78" s="42"/>
      <c r="F78" s="42"/>
      <c r="G78" s="42"/>
      <c r="H78" s="42"/>
      <c r="I78" s="42"/>
      <c r="J78" s="42"/>
      <c r="K78" s="42"/>
      <c r="L78" s="42"/>
      <c r="M78" s="42"/>
      <c r="N78" s="42"/>
      <c r="O78" s="42"/>
      <c r="P78" s="42"/>
      <c r="Q78" s="42"/>
      <c r="R78" s="42"/>
      <c r="S78" s="42"/>
      <c r="T78" s="42"/>
      <c r="U78" s="42"/>
      <c r="V78" s="42"/>
      <c r="W78" s="42"/>
    </row>
    <row r="79" spans="1:23" ht="13.5" customHeight="1" x14ac:dyDescent="0.4">
      <c r="A79" s="42"/>
      <c r="B79" s="42"/>
      <c r="C79" s="42"/>
      <c r="D79" s="42"/>
      <c r="E79" s="42"/>
      <c r="F79" s="42"/>
      <c r="G79" s="42"/>
      <c r="H79" s="42"/>
      <c r="I79" s="42"/>
      <c r="J79" s="42"/>
      <c r="K79" s="42"/>
      <c r="L79" s="42"/>
      <c r="M79" s="42"/>
      <c r="N79" s="42"/>
      <c r="O79" s="42"/>
      <c r="P79" s="42"/>
      <c r="Q79" s="42"/>
      <c r="R79" s="42"/>
      <c r="S79" s="42"/>
      <c r="T79" s="42"/>
      <c r="U79" s="42"/>
      <c r="V79" s="42"/>
      <c r="W79" s="42"/>
    </row>
    <row r="80" spans="1:23" ht="13.5" customHeight="1" x14ac:dyDescent="0.4">
      <c r="A80" s="42"/>
      <c r="B80" s="42"/>
      <c r="C80" s="42"/>
      <c r="D80" s="42"/>
      <c r="E80" s="42"/>
      <c r="F80" s="42"/>
      <c r="G80" s="42"/>
      <c r="H80" s="42"/>
      <c r="I80" s="42"/>
      <c r="J80" s="42"/>
      <c r="K80" s="42"/>
      <c r="L80" s="42"/>
      <c r="M80" s="42"/>
      <c r="N80" s="42"/>
      <c r="O80" s="42"/>
      <c r="P80" s="42"/>
      <c r="Q80" s="42"/>
      <c r="R80" s="42"/>
      <c r="S80" s="42"/>
      <c r="T80" s="42"/>
      <c r="U80" s="42"/>
      <c r="V80" s="42"/>
      <c r="W80" s="42"/>
    </row>
    <row r="81" spans="1:23" ht="13.5" customHeight="1" x14ac:dyDescent="0.4">
      <c r="A81" s="42"/>
      <c r="B81" s="42"/>
      <c r="C81" s="42"/>
      <c r="D81" s="42"/>
      <c r="E81" s="42"/>
      <c r="F81" s="42"/>
      <c r="G81" s="42"/>
      <c r="H81" s="42"/>
      <c r="I81" s="42"/>
      <c r="J81" s="42"/>
      <c r="K81" s="42"/>
      <c r="L81" s="42"/>
      <c r="M81" s="42"/>
      <c r="N81" s="42"/>
      <c r="O81" s="42"/>
      <c r="P81" s="42"/>
      <c r="Q81" s="42"/>
      <c r="R81" s="42"/>
      <c r="S81" s="42"/>
      <c r="T81" s="42"/>
      <c r="U81" s="42"/>
      <c r="V81" s="42"/>
      <c r="W81" s="42"/>
    </row>
    <row r="82" spans="1:23" ht="13.5" customHeight="1" x14ac:dyDescent="0.4">
      <c r="A82" s="42"/>
      <c r="B82" s="42"/>
      <c r="C82" s="42"/>
      <c r="D82" s="42"/>
      <c r="E82" s="42"/>
      <c r="F82" s="42"/>
      <c r="G82" s="42"/>
      <c r="H82" s="42"/>
      <c r="I82" s="42"/>
      <c r="J82" s="42"/>
      <c r="K82" s="42"/>
      <c r="L82" s="42"/>
      <c r="M82" s="42"/>
      <c r="N82" s="42"/>
      <c r="O82" s="42"/>
      <c r="P82" s="42"/>
      <c r="Q82" s="42"/>
      <c r="R82" s="42"/>
      <c r="S82" s="42"/>
      <c r="T82" s="42"/>
      <c r="U82" s="42"/>
      <c r="V82" s="42"/>
      <c r="W82" s="42"/>
    </row>
    <row r="83" spans="1:23" ht="13.5" customHeight="1" x14ac:dyDescent="0.4">
      <c r="A83" s="42"/>
      <c r="B83" s="42"/>
      <c r="C83" s="42"/>
      <c r="D83" s="42"/>
      <c r="E83" s="42"/>
      <c r="F83" s="42"/>
      <c r="G83" s="42"/>
      <c r="H83" s="42"/>
      <c r="I83" s="42"/>
      <c r="J83" s="42"/>
      <c r="K83" s="42"/>
      <c r="L83" s="42"/>
      <c r="M83" s="42"/>
      <c r="N83" s="42"/>
      <c r="O83" s="42"/>
      <c r="P83" s="42"/>
      <c r="Q83" s="42"/>
      <c r="R83" s="42"/>
      <c r="S83" s="42"/>
      <c r="T83" s="42"/>
      <c r="U83" s="42"/>
      <c r="V83" s="42"/>
      <c r="W83" s="42"/>
    </row>
    <row r="84" spans="1:23" x14ac:dyDescent="0.4">
      <c r="J84" s="42"/>
      <c r="K84" s="42"/>
      <c r="L84" s="42"/>
      <c r="R84" s="42"/>
      <c r="S84" s="42"/>
      <c r="T84" s="42"/>
      <c r="U84" s="42"/>
      <c r="V84" s="42"/>
      <c r="W84" s="42"/>
    </row>
  </sheetData>
  <mergeCells count="11">
    <mergeCell ref="R15:R16"/>
    <mergeCell ref="S15:T15"/>
    <mergeCell ref="U15:W15"/>
    <mergeCell ref="N15:N16"/>
    <mergeCell ref="O15:P15"/>
    <mergeCell ref="K15:L15"/>
    <mergeCell ref="D10:E10"/>
    <mergeCell ref="B15:B16"/>
    <mergeCell ref="C15:E15"/>
    <mergeCell ref="F15:H15"/>
    <mergeCell ref="J15:J16"/>
  </mergeCells>
  <phoneticPr fontId="2"/>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明朝,標準"&amp;12歯科健診結果集計</oddHeader>
  </headerFooter>
  <colBreaks count="1" manualBreakCount="1">
    <brk id="8" max="71" man="1"/>
  </colBreaks>
  <ignoredErrors>
    <ignoredError sqref="S17:T17 O18:P18 S18:T18 O19:P19 S19:T19 O20:P20 S20:T20 O21:P21 S21:T21 O22:P22 S22:T22 O23:P23 S23:T23 O24:P24 S24:T24 O25:P25 S25:T25 O26:P26 S26:T26 O27:P27 S27:T27 O28:P28 S28:T28 O29:P29 S29:T29 O30:P30 S30:T30 O31:P31 S31:T31 O32:P32 S32:T32 O33:P33 S33:T33 O34:P34 S34:T34 O35:P35 S35:T35 O36:P36 S36:T36 O37:P37 S37:T37 O38:P38 S38:T38 O39:P39 S39:T39 O40:P40 S40:T40 O41:P41 S41:T41 O42:P42 S42:T42 S43:T69" emptyCellReference="1"/>
    <ignoredError sqref="U17:W69" evalError="1" emptyCellReference="1"/>
    <ignoredError sqref="C17:D17 O17:P17 C18:D25 O43:P43" formulaRange="1"/>
    <ignoredError sqref="U70:W73"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35B49-8B6C-4E28-9A3A-1C9044983BC1}">
  <sheetPr codeName="Sheet4"/>
  <dimension ref="B1:V124"/>
  <sheetViews>
    <sheetView showGridLines="0" zoomScaleNormal="100" zoomScaleSheetLayoutView="100" workbookViewId="0"/>
  </sheetViews>
  <sheetFormatPr defaultColWidth="9" defaultRowHeight="12" x14ac:dyDescent="0.4"/>
  <cols>
    <col min="1" max="1" width="4.625" style="3" customWidth="1"/>
    <col min="2" max="9" width="12.625" style="3" customWidth="1"/>
    <col min="10" max="10" width="14.875" style="3" customWidth="1"/>
    <col min="11" max="13" width="12.625" style="3" customWidth="1"/>
    <col min="14" max="14" width="13.875" style="3" customWidth="1"/>
    <col min="15" max="16384" width="9" style="3"/>
  </cols>
  <sheetData>
    <row r="1" spans="2:22" s="1" customFormat="1" ht="16.5" customHeight="1" x14ac:dyDescent="0.4">
      <c r="B1" s="41" t="s">
        <v>181</v>
      </c>
      <c r="C1" s="42"/>
      <c r="D1" s="42"/>
      <c r="E1" s="42"/>
      <c r="F1" s="42"/>
      <c r="G1" s="42"/>
      <c r="H1" s="42"/>
      <c r="I1" s="42"/>
      <c r="J1" s="42"/>
      <c r="K1" s="42"/>
      <c r="L1" s="42"/>
      <c r="M1" s="40"/>
      <c r="N1" s="40"/>
      <c r="O1" s="40"/>
      <c r="P1" s="40"/>
      <c r="Q1" s="40"/>
      <c r="R1" s="40"/>
      <c r="S1" s="40"/>
      <c r="T1" s="40"/>
      <c r="U1" s="40"/>
      <c r="V1" s="40"/>
    </row>
    <row r="2" spans="2:22" ht="16.5" customHeight="1" x14ac:dyDescent="0.4">
      <c r="B2" s="41" t="s">
        <v>72</v>
      </c>
      <c r="C2" s="42"/>
      <c r="D2" s="42"/>
      <c r="E2" s="42"/>
      <c r="F2" s="42"/>
      <c r="G2" s="42"/>
      <c r="H2" s="42"/>
      <c r="I2" s="42"/>
      <c r="J2" s="42"/>
      <c r="K2" s="42"/>
      <c r="L2" s="49"/>
      <c r="M2" s="49"/>
      <c r="N2" s="42"/>
      <c r="O2" s="42"/>
      <c r="P2" s="42"/>
      <c r="Q2" s="42"/>
      <c r="R2" s="42"/>
      <c r="S2" s="42"/>
      <c r="T2" s="42"/>
      <c r="U2" s="42"/>
      <c r="V2" s="42"/>
    </row>
    <row r="3" spans="2:22" ht="16.5" customHeight="1" x14ac:dyDescent="0.4">
      <c r="B3" s="41"/>
      <c r="C3" s="42"/>
      <c r="D3" s="42"/>
      <c r="E3" s="42"/>
      <c r="F3" s="42"/>
      <c r="G3" s="42"/>
      <c r="H3" s="42"/>
      <c r="I3" s="42"/>
      <c r="J3" s="42"/>
      <c r="K3" s="49"/>
      <c r="L3" s="49"/>
      <c r="M3" s="49"/>
      <c r="N3" s="42"/>
      <c r="O3" s="42"/>
      <c r="P3" s="42"/>
      <c r="Q3" s="42"/>
      <c r="R3" s="42"/>
      <c r="S3" s="42"/>
      <c r="T3" s="42"/>
      <c r="U3" s="42"/>
      <c r="V3" s="42"/>
    </row>
    <row r="4" spans="2:22" ht="16.5" customHeight="1" x14ac:dyDescent="0.4">
      <c r="B4" s="42" t="s">
        <v>237</v>
      </c>
      <c r="C4" s="42"/>
      <c r="D4" s="42"/>
      <c r="E4" s="42"/>
      <c r="F4" s="42"/>
      <c r="G4" s="42"/>
      <c r="H4" s="42"/>
      <c r="I4" s="42"/>
      <c r="J4" s="42"/>
      <c r="K4" s="49"/>
      <c r="L4" s="49"/>
      <c r="M4" s="49"/>
      <c r="N4" s="42"/>
      <c r="O4" s="42"/>
      <c r="P4" s="42"/>
      <c r="Q4" s="42"/>
      <c r="R4" s="42"/>
      <c r="S4" s="42"/>
      <c r="T4" s="42"/>
      <c r="U4" s="42"/>
      <c r="V4" s="42"/>
    </row>
    <row r="5" spans="2:22" ht="13.5" customHeight="1" x14ac:dyDescent="0.4">
      <c r="B5" s="42" t="s">
        <v>300</v>
      </c>
      <c r="C5" s="42"/>
      <c r="D5" s="42"/>
      <c r="E5" s="42"/>
      <c r="F5" s="42"/>
      <c r="G5" s="42"/>
      <c r="H5" s="42"/>
      <c r="I5" s="42"/>
      <c r="J5" s="42"/>
      <c r="K5" s="49"/>
      <c r="L5" s="49"/>
      <c r="M5" s="49"/>
      <c r="N5" s="42"/>
      <c r="O5" s="42"/>
      <c r="P5" s="42"/>
      <c r="Q5" s="42"/>
      <c r="R5" s="42"/>
      <c r="S5" s="42"/>
      <c r="T5" s="42"/>
      <c r="U5" s="42"/>
      <c r="V5" s="42"/>
    </row>
    <row r="6" spans="2:22" ht="13.5" customHeight="1" x14ac:dyDescent="0.4">
      <c r="B6" s="42" t="s">
        <v>304</v>
      </c>
      <c r="C6" s="42"/>
      <c r="D6" s="42"/>
      <c r="E6" s="42"/>
      <c r="F6" s="42"/>
      <c r="G6" s="42"/>
      <c r="H6" s="42"/>
      <c r="I6" s="42"/>
      <c r="J6" s="42"/>
      <c r="K6" s="49"/>
      <c r="L6" s="49"/>
      <c r="M6" s="49"/>
      <c r="N6" s="42"/>
      <c r="O6" s="42"/>
      <c r="P6" s="42"/>
      <c r="Q6" s="42"/>
      <c r="R6" s="42"/>
      <c r="S6" s="42"/>
      <c r="T6" s="42"/>
      <c r="U6" s="42"/>
      <c r="V6" s="42"/>
    </row>
    <row r="7" spans="2:22" ht="13.5" customHeight="1" x14ac:dyDescent="0.4">
      <c r="B7" s="42" t="s">
        <v>302</v>
      </c>
      <c r="C7" s="42"/>
      <c r="D7" s="42"/>
      <c r="E7" s="42"/>
      <c r="F7" s="42"/>
      <c r="G7" s="42"/>
      <c r="H7" s="42"/>
      <c r="I7" s="42"/>
      <c r="J7" s="42"/>
      <c r="K7" s="49"/>
      <c r="L7" s="49"/>
      <c r="M7" s="49"/>
      <c r="N7" s="42"/>
      <c r="O7" s="42"/>
      <c r="P7" s="42"/>
      <c r="Q7" s="42"/>
      <c r="R7" s="42"/>
      <c r="S7" s="42"/>
      <c r="T7" s="42"/>
      <c r="U7" s="42"/>
      <c r="V7" s="42"/>
    </row>
    <row r="8" spans="2:22" ht="16.5" customHeight="1" x14ac:dyDescent="0.4">
      <c r="B8" s="41"/>
      <c r="C8" s="42"/>
      <c r="D8" s="42"/>
      <c r="E8" s="42"/>
      <c r="F8" s="42"/>
      <c r="G8" s="42"/>
      <c r="H8" s="42"/>
      <c r="I8" s="42"/>
      <c r="J8" s="42"/>
      <c r="K8" s="49"/>
      <c r="L8" s="49"/>
      <c r="M8" s="49"/>
      <c r="N8" s="42"/>
      <c r="O8" s="42"/>
      <c r="P8" s="42"/>
      <c r="Q8" s="42"/>
      <c r="R8" s="42"/>
      <c r="S8" s="42"/>
      <c r="T8" s="42"/>
      <c r="U8" s="42"/>
      <c r="V8" s="42"/>
    </row>
    <row r="9" spans="2:22" ht="16.5" customHeight="1" x14ac:dyDescent="0.4">
      <c r="B9" s="42" t="s">
        <v>183</v>
      </c>
      <c r="C9" s="42"/>
      <c r="D9" s="42"/>
      <c r="E9" s="42"/>
      <c r="F9" s="42"/>
      <c r="G9" s="42"/>
      <c r="H9" s="42"/>
      <c r="I9" s="42"/>
      <c r="J9" s="42"/>
      <c r="K9" s="42"/>
      <c r="L9" s="49"/>
      <c r="M9" s="49"/>
      <c r="N9" s="42"/>
      <c r="O9" s="42"/>
      <c r="P9" s="42"/>
      <c r="Q9" s="42"/>
      <c r="R9" s="42"/>
      <c r="S9" s="42"/>
      <c r="T9" s="42"/>
      <c r="U9" s="42"/>
      <c r="V9" s="42"/>
    </row>
    <row r="10" spans="2:22" ht="16.5" customHeight="1" x14ac:dyDescent="0.4">
      <c r="B10" s="42" t="s">
        <v>290</v>
      </c>
      <c r="C10" s="42"/>
      <c r="D10" s="42"/>
      <c r="E10" s="42"/>
      <c r="F10" s="42"/>
      <c r="G10" s="42"/>
      <c r="H10" s="42"/>
      <c r="I10" s="42"/>
      <c r="J10" s="42"/>
      <c r="K10" s="49" t="s">
        <v>161</v>
      </c>
      <c r="L10" s="49"/>
      <c r="M10" s="49"/>
      <c r="N10" s="42"/>
      <c r="O10" s="42"/>
      <c r="P10" s="42"/>
      <c r="Q10" s="42"/>
      <c r="R10" s="42"/>
      <c r="S10" s="42"/>
      <c r="T10" s="42"/>
      <c r="U10" s="42"/>
      <c r="V10" s="42"/>
    </row>
    <row r="11" spans="2:22" ht="13.5" customHeight="1" x14ac:dyDescent="0.4">
      <c r="B11" s="18"/>
      <c r="C11" s="266" t="s">
        <v>167</v>
      </c>
      <c r="D11" s="270"/>
      <c r="E11" s="42"/>
      <c r="F11" s="42"/>
      <c r="G11" s="42"/>
      <c r="H11" s="42"/>
      <c r="I11" s="42"/>
      <c r="J11" s="42"/>
      <c r="K11" s="73"/>
      <c r="L11" s="39" t="s">
        <v>182</v>
      </c>
      <c r="M11" s="39" t="s">
        <v>169</v>
      </c>
      <c r="N11" s="42"/>
      <c r="O11" s="42"/>
      <c r="P11" s="42"/>
      <c r="Q11" s="42"/>
      <c r="R11" s="42"/>
      <c r="S11" s="42"/>
      <c r="T11" s="42"/>
      <c r="U11" s="42"/>
      <c r="V11" s="42"/>
    </row>
    <row r="12" spans="2:22" ht="13.5" customHeight="1" x14ac:dyDescent="0.4">
      <c r="B12" s="39" t="s">
        <v>2</v>
      </c>
      <c r="C12" s="74">
        <f>L12</f>
        <v>6.726502</v>
      </c>
      <c r="D12" s="75" t="str">
        <f t="shared" ref="D12:D18" si="0">" ±"&amp;" "&amp;TEXT(M12,"0.00")</f>
        <v xml:space="preserve"> ± 6.18</v>
      </c>
      <c r="E12" s="42"/>
      <c r="F12" s="42"/>
      <c r="G12" s="42"/>
      <c r="H12" s="42"/>
      <c r="I12" s="42"/>
      <c r="J12" s="42"/>
      <c r="K12" s="76" t="s">
        <v>2</v>
      </c>
      <c r="L12" s="38">
        <v>6.726502</v>
      </c>
      <c r="M12" s="38">
        <v>6.1822553856380003</v>
      </c>
      <c r="N12" s="42"/>
      <c r="O12" s="42"/>
      <c r="P12" s="42"/>
      <c r="Q12" s="42"/>
      <c r="R12" s="42"/>
      <c r="S12" s="42"/>
      <c r="T12" s="42"/>
      <c r="U12" s="42"/>
      <c r="V12" s="42"/>
    </row>
    <row r="13" spans="2:22" ht="13.5" customHeight="1" x14ac:dyDescent="0.4">
      <c r="B13" s="39" t="s">
        <v>3</v>
      </c>
      <c r="C13" s="74">
        <f t="shared" ref="C13:C17" si="1">L13</f>
        <v>12.593239000000001</v>
      </c>
      <c r="D13" s="75" t="str">
        <f t="shared" si="0"/>
        <v xml:space="preserve"> ± 6.37</v>
      </c>
      <c r="E13" s="42"/>
      <c r="F13" s="42"/>
      <c r="G13" s="42"/>
      <c r="H13" s="42"/>
      <c r="I13" s="42"/>
      <c r="J13" s="42"/>
      <c r="K13" s="76" t="s">
        <v>3</v>
      </c>
      <c r="L13" s="38">
        <v>12.593239000000001</v>
      </c>
      <c r="M13" s="38">
        <v>6.3747128872462904</v>
      </c>
      <c r="N13" s="42"/>
      <c r="O13" s="42"/>
      <c r="P13" s="42"/>
      <c r="Q13" s="42"/>
      <c r="R13" s="42"/>
      <c r="S13" s="42"/>
      <c r="T13" s="42"/>
      <c r="U13" s="42"/>
      <c r="V13" s="42"/>
    </row>
    <row r="14" spans="2:22" ht="13.5" customHeight="1" x14ac:dyDescent="0.4">
      <c r="B14" s="39" t="s">
        <v>4</v>
      </c>
      <c r="C14" s="74">
        <f t="shared" si="1"/>
        <v>0.64424000000000003</v>
      </c>
      <c r="D14" s="75" t="str">
        <f t="shared" si="0"/>
        <v xml:space="preserve"> ± 1.75</v>
      </c>
      <c r="E14" s="42"/>
      <c r="F14" s="42"/>
      <c r="G14" s="42"/>
      <c r="H14" s="42"/>
      <c r="I14" s="42"/>
      <c r="J14" s="42"/>
      <c r="K14" s="76" t="s">
        <v>4</v>
      </c>
      <c r="L14" s="38">
        <v>0.64424000000000003</v>
      </c>
      <c r="M14" s="38">
        <v>1.7483941879892999</v>
      </c>
      <c r="N14" s="42"/>
      <c r="O14" s="42"/>
      <c r="P14" s="42"/>
      <c r="Q14" s="42"/>
      <c r="R14" s="42"/>
      <c r="S14" s="42"/>
      <c r="T14" s="42"/>
      <c r="U14" s="42"/>
      <c r="V14" s="42"/>
    </row>
    <row r="15" spans="2:22" ht="13.5" customHeight="1" x14ac:dyDescent="0.4">
      <c r="B15" s="39" t="s">
        <v>170</v>
      </c>
      <c r="C15" s="74">
        <f t="shared" si="1"/>
        <v>19.960348</v>
      </c>
      <c r="D15" s="75" t="str">
        <f t="shared" si="0"/>
        <v xml:space="preserve"> ± 8.04</v>
      </c>
      <c r="E15" s="42"/>
      <c r="F15" s="42"/>
      <c r="G15" s="42"/>
      <c r="H15" s="42"/>
      <c r="I15" s="42"/>
      <c r="J15" s="42"/>
      <c r="K15" s="76" t="s">
        <v>7</v>
      </c>
      <c r="L15" s="38">
        <v>19.960348</v>
      </c>
      <c r="M15" s="38">
        <v>8.0376715274907298</v>
      </c>
      <c r="N15" s="42"/>
      <c r="O15" s="42"/>
      <c r="P15" s="42"/>
      <c r="Q15" s="42"/>
      <c r="R15" s="42"/>
      <c r="S15" s="42"/>
      <c r="T15" s="42"/>
      <c r="U15" s="42"/>
      <c r="V15" s="42"/>
    </row>
    <row r="16" spans="2:22" ht="13.5" customHeight="1" x14ac:dyDescent="0.4">
      <c r="B16" s="39" t="s">
        <v>5</v>
      </c>
      <c r="C16" s="74">
        <f t="shared" si="1"/>
        <v>4.6090239999999998</v>
      </c>
      <c r="D16" s="75" t="str">
        <f t="shared" si="0"/>
        <v xml:space="preserve"> ± 2.07</v>
      </c>
      <c r="E16" s="42"/>
      <c r="F16" s="42"/>
      <c r="G16" s="42"/>
      <c r="H16" s="42"/>
      <c r="I16" s="42"/>
      <c r="J16" s="42"/>
      <c r="K16" s="76" t="s">
        <v>5</v>
      </c>
      <c r="L16" s="38">
        <v>4.6090239999999998</v>
      </c>
      <c r="M16" s="38">
        <v>2.07126604356209</v>
      </c>
      <c r="N16" s="42"/>
      <c r="O16" s="42"/>
      <c r="P16" s="42"/>
      <c r="Q16" s="42"/>
      <c r="R16" s="42"/>
      <c r="S16" s="42"/>
      <c r="T16" s="42"/>
      <c r="U16" s="42"/>
      <c r="V16" s="42"/>
    </row>
    <row r="17" spans="2:22" ht="13.5" customHeight="1" x14ac:dyDescent="0.4">
      <c r="B17" s="39" t="s">
        <v>6</v>
      </c>
      <c r="C17" s="74">
        <f t="shared" si="1"/>
        <v>7.4287919999999996</v>
      </c>
      <c r="D17" s="75" t="str">
        <f t="shared" si="0"/>
        <v xml:space="preserve"> ± 7.99</v>
      </c>
      <c r="E17" s="42"/>
      <c r="F17" s="42"/>
      <c r="G17" s="42"/>
      <c r="H17" s="42"/>
      <c r="I17" s="42"/>
      <c r="J17" s="42"/>
      <c r="K17" s="76" t="s">
        <v>6</v>
      </c>
      <c r="L17" s="38">
        <v>7.4287919999999996</v>
      </c>
      <c r="M17" s="38">
        <v>7.9879615566923698</v>
      </c>
      <c r="N17" s="42"/>
      <c r="O17" s="42"/>
      <c r="P17" s="42"/>
      <c r="Q17" s="42"/>
      <c r="R17" s="42"/>
      <c r="S17" s="42"/>
      <c r="T17" s="42"/>
      <c r="U17" s="42"/>
      <c r="V17" s="42"/>
    </row>
    <row r="18" spans="2:22" ht="13.5" customHeight="1" x14ac:dyDescent="0.4">
      <c r="B18" s="39" t="s">
        <v>269</v>
      </c>
      <c r="C18" s="74">
        <f>L18</f>
        <v>27.324708999999999</v>
      </c>
      <c r="D18" s="75" t="str">
        <f t="shared" si="0"/>
        <v xml:space="preserve"> ± 2.25</v>
      </c>
      <c r="E18" s="42"/>
      <c r="F18" s="42"/>
      <c r="G18" s="42"/>
      <c r="H18" s="42"/>
      <c r="I18" s="42"/>
      <c r="J18" s="42"/>
      <c r="K18" s="76" t="s">
        <v>269</v>
      </c>
      <c r="L18" s="38">
        <v>27.324708999999999</v>
      </c>
      <c r="M18" s="38">
        <v>2.2521380766398802</v>
      </c>
      <c r="N18" s="42"/>
      <c r="O18" s="42"/>
      <c r="P18" s="42"/>
      <c r="Q18" s="42"/>
      <c r="R18" s="42"/>
      <c r="S18" s="42"/>
      <c r="T18" s="42"/>
      <c r="U18" s="42"/>
      <c r="V18" s="42"/>
    </row>
    <row r="19" spans="2:22" ht="13.5" customHeight="1" x14ac:dyDescent="0.4">
      <c r="B19" s="42"/>
      <c r="C19" s="42"/>
      <c r="D19" s="42"/>
      <c r="E19" s="42"/>
      <c r="F19" s="42"/>
      <c r="G19" s="42"/>
      <c r="H19" s="42"/>
      <c r="I19" s="42"/>
      <c r="J19" s="42"/>
      <c r="K19" s="42"/>
      <c r="L19" s="42"/>
      <c r="M19" s="42"/>
      <c r="N19" s="42"/>
      <c r="O19" s="42"/>
      <c r="P19" s="42"/>
      <c r="Q19" s="42"/>
      <c r="R19" s="42"/>
      <c r="S19" s="42"/>
      <c r="T19" s="42"/>
      <c r="U19" s="42"/>
      <c r="V19" s="42"/>
    </row>
    <row r="20" spans="2:22" ht="13.5" customHeight="1" x14ac:dyDescent="0.4">
      <c r="B20" s="274" t="s">
        <v>168</v>
      </c>
      <c r="C20" s="274" t="s">
        <v>167</v>
      </c>
      <c r="D20" s="274"/>
      <c r="E20" s="274"/>
      <c r="F20" s="274"/>
      <c r="G20" s="274"/>
      <c r="H20" s="274"/>
      <c r="I20" s="274"/>
      <c r="J20" s="42"/>
      <c r="K20" s="42"/>
      <c r="L20" s="42"/>
      <c r="M20" s="42"/>
      <c r="N20" s="42"/>
      <c r="O20" s="42"/>
      <c r="P20" s="42"/>
      <c r="Q20" s="42"/>
      <c r="R20" s="42"/>
      <c r="S20" s="42"/>
      <c r="T20" s="42"/>
      <c r="U20" s="42"/>
      <c r="V20" s="42"/>
    </row>
    <row r="21" spans="2:22" ht="13.5" customHeight="1" x14ac:dyDescent="0.4">
      <c r="B21" s="274"/>
      <c r="C21" s="17" t="s">
        <v>2</v>
      </c>
      <c r="D21" s="17" t="s">
        <v>3</v>
      </c>
      <c r="E21" s="17" t="s">
        <v>4</v>
      </c>
      <c r="F21" s="17" t="s">
        <v>170</v>
      </c>
      <c r="G21" s="17" t="s">
        <v>5</v>
      </c>
      <c r="H21" s="17" t="s">
        <v>6</v>
      </c>
      <c r="I21" s="17" t="s">
        <v>64</v>
      </c>
      <c r="J21" s="42"/>
      <c r="K21" s="42"/>
      <c r="L21" s="42"/>
      <c r="M21" s="42"/>
      <c r="N21" s="42"/>
      <c r="O21" s="42"/>
      <c r="P21" s="42"/>
      <c r="Q21" s="42"/>
      <c r="R21" s="42"/>
      <c r="S21" s="42"/>
      <c r="T21" s="42"/>
      <c r="U21" s="42"/>
      <c r="V21" s="42"/>
    </row>
    <row r="22" spans="2:22" ht="13.5" customHeight="1" x14ac:dyDescent="0.4">
      <c r="B22" s="39" t="s">
        <v>92</v>
      </c>
      <c r="C22" s="38">
        <v>8.8939389999999996</v>
      </c>
      <c r="D22" s="38">
        <v>12.901515</v>
      </c>
      <c r="E22" s="38">
        <v>0.76515100000000003</v>
      </c>
      <c r="F22" s="38">
        <v>22.560606</v>
      </c>
      <c r="G22" s="38">
        <v>4.9393929999999999</v>
      </c>
      <c r="H22" s="38">
        <v>4.5</v>
      </c>
      <c r="I22" s="38">
        <v>27.045453999999999</v>
      </c>
      <c r="J22" s="42"/>
      <c r="K22" s="42"/>
      <c r="L22" s="42"/>
      <c r="M22" s="42"/>
      <c r="N22" s="42"/>
      <c r="O22" s="42"/>
      <c r="P22" s="42"/>
      <c r="Q22" s="42"/>
      <c r="R22" s="42"/>
      <c r="S22" s="42"/>
      <c r="T22" s="42"/>
      <c r="U22" s="42"/>
      <c r="V22" s="42"/>
    </row>
    <row r="23" spans="2:22" ht="13.5" customHeight="1" x14ac:dyDescent="0.4">
      <c r="B23" s="39" t="s">
        <v>93</v>
      </c>
      <c r="C23" s="38">
        <v>7.987654</v>
      </c>
      <c r="D23" s="38">
        <v>12.919504</v>
      </c>
      <c r="E23" s="38">
        <v>0.62345600000000001</v>
      </c>
      <c r="F23" s="38">
        <v>21.533950000000001</v>
      </c>
      <c r="G23" s="38">
        <v>4.7530859999999997</v>
      </c>
      <c r="H23" s="38">
        <v>5.7129620000000001</v>
      </c>
      <c r="I23" s="38">
        <v>27.114197000000001</v>
      </c>
      <c r="J23" s="42"/>
      <c r="K23" s="42"/>
      <c r="L23" s="42"/>
      <c r="M23" s="42"/>
      <c r="N23" s="42"/>
      <c r="O23" s="42"/>
      <c r="P23" s="42"/>
      <c r="Q23" s="42"/>
      <c r="R23" s="42"/>
      <c r="S23" s="42"/>
      <c r="T23" s="42"/>
      <c r="U23" s="42"/>
      <c r="V23" s="42"/>
    </row>
    <row r="24" spans="2:22" ht="13.5" customHeight="1" x14ac:dyDescent="0.4">
      <c r="B24" s="39" t="s">
        <v>94</v>
      </c>
      <c r="C24" s="38">
        <v>7.7789700000000002</v>
      </c>
      <c r="D24" s="38">
        <v>13.078021</v>
      </c>
      <c r="E24" s="38">
        <v>0.572959</v>
      </c>
      <c r="F24" s="38">
        <v>21.424434000000002</v>
      </c>
      <c r="G24" s="38">
        <v>4.5661500000000004</v>
      </c>
      <c r="H24" s="38">
        <v>6.0078469999999999</v>
      </c>
      <c r="I24" s="38">
        <v>27.374037999999999</v>
      </c>
      <c r="J24" s="42"/>
      <c r="K24" s="42"/>
      <c r="L24" s="42"/>
      <c r="M24" s="42"/>
      <c r="N24" s="42"/>
      <c r="O24" s="42"/>
      <c r="P24" s="42"/>
      <c r="Q24" s="42"/>
      <c r="R24" s="42"/>
      <c r="S24" s="42"/>
      <c r="T24" s="42"/>
      <c r="U24" s="42"/>
      <c r="V24" s="42"/>
    </row>
    <row r="25" spans="2:22" ht="13.5" customHeight="1" x14ac:dyDescent="0.4">
      <c r="B25" s="39" t="s">
        <v>95</v>
      </c>
      <c r="C25" s="38">
        <v>6.5638459999999998</v>
      </c>
      <c r="D25" s="38">
        <v>12.537559999999999</v>
      </c>
      <c r="E25" s="38">
        <v>0.62424999999999997</v>
      </c>
      <c r="F25" s="38">
        <v>19.723369999999999</v>
      </c>
      <c r="G25" s="38">
        <v>4.5852219999999999</v>
      </c>
      <c r="H25" s="38">
        <v>7.6883470000000003</v>
      </c>
      <c r="I25" s="38">
        <v>27.353076000000001</v>
      </c>
      <c r="J25" s="42"/>
      <c r="K25" s="42"/>
      <c r="L25" s="42"/>
      <c r="M25" s="42"/>
      <c r="N25" s="42"/>
      <c r="O25" s="42"/>
      <c r="P25" s="42"/>
      <c r="Q25" s="42"/>
      <c r="R25" s="42"/>
      <c r="S25" s="42"/>
      <c r="T25" s="42"/>
      <c r="U25" s="42"/>
      <c r="V25" s="42"/>
    </row>
    <row r="26" spans="2:22" ht="13.5" customHeight="1" x14ac:dyDescent="0.4">
      <c r="B26" s="39" t="s">
        <v>96</v>
      </c>
      <c r="C26" s="38">
        <v>5.2345319999999997</v>
      </c>
      <c r="D26" s="38">
        <v>11.953583999999999</v>
      </c>
      <c r="E26" s="38">
        <v>0.77828900000000001</v>
      </c>
      <c r="F26" s="38">
        <v>17.964893</v>
      </c>
      <c r="G26" s="38">
        <v>4.7231290000000001</v>
      </c>
      <c r="H26" s="38">
        <v>9.309965</v>
      </c>
      <c r="I26" s="38">
        <v>27.195924999999999</v>
      </c>
      <c r="J26" s="42"/>
      <c r="K26" s="42"/>
      <c r="L26" s="42"/>
      <c r="M26" s="42"/>
      <c r="N26" s="42"/>
      <c r="O26" s="42"/>
      <c r="P26" s="42"/>
      <c r="Q26" s="42"/>
      <c r="R26" s="42"/>
      <c r="S26" s="42"/>
      <c r="T26" s="42"/>
      <c r="U26" s="42"/>
      <c r="V26" s="42"/>
    </row>
    <row r="27" spans="2:22" ht="13.5" customHeight="1" x14ac:dyDescent="0.4">
      <c r="B27" s="39" t="s">
        <v>97</v>
      </c>
      <c r="C27" s="38">
        <v>3.8179419999999999</v>
      </c>
      <c r="D27" s="38">
        <v>11.117006</v>
      </c>
      <c r="E27" s="38">
        <v>0.90777099999999999</v>
      </c>
      <c r="F27" s="38">
        <v>15.839089</v>
      </c>
      <c r="G27" s="38">
        <v>4.7269420000000002</v>
      </c>
      <c r="H27" s="38">
        <v>11.437061999999999</v>
      </c>
      <c r="I27" s="38">
        <v>27.174261000000001</v>
      </c>
      <c r="J27" s="42"/>
      <c r="K27" s="42"/>
      <c r="L27" s="42"/>
      <c r="M27" s="42"/>
      <c r="N27" s="42"/>
      <c r="O27" s="42"/>
      <c r="P27" s="42"/>
      <c r="Q27" s="42"/>
      <c r="R27" s="42"/>
      <c r="S27" s="42"/>
      <c r="T27" s="42"/>
      <c r="U27" s="42"/>
      <c r="V27" s="42"/>
    </row>
    <row r="28" spans="2:22" ht="13.5" customHeight="1" x14ac:dyDescent="0.4">
      <c r="B28" s="39" t="s">
        <v>98</v>
      </c>
      <c r="C28" s="38">
        <v>2.62357</v>
      </c>
      <c r="D28" s="38">
        <v>9.9349159999999994</v>
      </c>
      <c r="E28" s="38">
        <v>1.0792250000000001</v>
      </c>
      <c r="F28" s="38">
        <v>13.638522</v>
      </c>
      <c r="G28" s="38">
        <v>4.8311339999999996</v>
      </c>
      <c r="H28" s="38">
        <v>13.532102</v>
      </c>
      <c r="I28" s="38">
        <v>27.081938000000001</v>
      </c>
      <c r="J28" s="42"/>
      <c r="K28" s="42"/>
      <c r="L28" s="42"/>
      <c r="M28" s="42"/>
      <c r="N28" s="42"/>
      <c r="O28" s="42"/>
      <c r="P28" s="42"/>
      <c r="Q28" s="42"/>
      <c r="R28" s="42"/>
      <c r="S28" s="42"/>
      <c r="T28" s="42"/>
      <c r="U28" s="42"/>
      <c r="V28" s="42"/>
    </row>
    <row r="29" spans="2:22" ht="13.5" customHeight="1" x14ac:dyDescent="0.4">
      <c r="B29" s="39" t="s">
        <v>99</v>
      </c>
      <c r="C29" s="38">
        <v>2.4494379999999998</v>
      </c>
      <c r="D29" s="38">
        <v>9</v>
      </c>
      <c r="E29" s="38">
        <v>1.2921339999999999</v>
      </c>
      <c r="F29" s="38">
        <v>12.741573000000001</v>
      </c>
      <c r="G29" s="38">
        <v>5.4269660000000002</v>
      </c>
      <c r="H29" s="38">
        <v>13.83146</v>
      </c>
      <c r="I29" s="38">
        <v>26.224719</v>
      </c>
      <c r="J29" s="42"/>
      <c r="K29" s="42"/>
      <c r="L29" s="42"/>
      <c r="M29" s="42"/>
      <c r="N29" s="42"/>
      <c r="O29" s="42"/>
      <c r="P29" s="42"/>
      <c r="Q29" s="42"/>
      <c r="R29" s="42"/>
      <c r="S29" s="42"/>
      <c r="T29" s="42"/>
      <c r="U29" s="42"/>
      <c r="V29" s="42"/>
    </row>
    <row r="30" spans="2:22" ht="13.5" customHeight="1" thickBot="1" x14ac:dyDescent="0.45">
      <c r="B30" s="51" t="s">
        <v>100</v>
      </c>
      <c r="C30" s="38">
        <v>0</v>
      </c>
      <c r="D30" s="38">
        <v>0</v>
      </c>
      <c r="E30" s="38">
        <v>0</v>
      </c>
      <c r="F30" s="38">
        <v>0</v>
      </c>
      <c r="G30" s="38">
        <v>0</v>
      </c>
      <c r="H30" s="38">
        <v>0</v>
      </c>
      <c r="I30" s="38">
        <v>0</v>
      </c>
      <c r="J30" s="42"/>
      <c r="K30" s="42"/>
      <c r="L30" s="42"/>
      <c r="M30" s="42"/>
      <c r="N30" s="42"/>
      <c r="O30" s="42"/>
      <c r="P30" s="42"/>
      <c r="Q30" s="42"/>
      <c r="R30" s="42"/>
      <c r="S30" s="42"/>
      <c r="T30" s="42"/>
      <c r="U30" s="42"/>
      <c r="V30" s="42"/>
    </row>
    <row r="31" spans="2:22" ht="13.5" customHeight="1" thickTop="1" x14ac:dyDescent="0.4">
      <c r="B31" s="54" t="s">
        <v>163</v>
      </c>
      <c r="C31" s="77">
        <f>C12</f>
        <v>6.726502</v>
      </c>
      <c r="D31" s="77">
        <f>C13</f>
        <v>12.593239000000001</v>
      </c>
      <c r="E31" s="77">
        <f>C14</f>
        <v>0.64424000000000003</v>
      </c>
      <c r="F31" s="77">
        <f>C15</f>
        <v>19.960348</v>
      </c>
      <c r="G31" s="77">
        <f>C16</f>
        <v>4.6090239999999998</v>
      </c>
      <c r="H31" s="77">
        <f>C17</f>
        <v>7.4287919999999996</v>
      </c>
      <c r="I31" s="77">
        <f>C18</f>
        <v>27.324708999999999</v>
      </c>
      <c r="J31" s="42"/>
      <c r="K31" s="42"/>
      <c r="L31" s="42"/>
      <c r="M31" s="42"/>
      <c r="N31" s="42"/>
      <c r="O31" s="42"/>
      <c r="P31" s="42"/>
      <c r="Q31" s="42"/>
      <c r="R31" s="42"/>
      <c r="S31" s="42"/>
      <c r="T31" s="42"/>
      <c r="U31" s="42"/>
      <c r="V31" s="42"/>
    </row>
    <row r="32" spans="2:22" ht="13.5" customHeight="1" x14ac:dyDescent="0.4">
      <c r="B32" s="78" t="s">
        <v>171</v>
      </c>
      <c r="C32" s="42"/>
      <c r="D32" s="42"/>
      <c r="E32" s="42"/>
      <c r="F32" s="42"/>
      <c r="G32" s="42"/>
      <c r="H32" s="42"/>
      <c r="I32" s="42"/>
      <c r="J32" s="42"/>
      <c r="K32" s="42"/>
      <c r="L32" s="42"/>
      <c r="M32" s="42"/>
      <c r="N32" s="42"/>
      <c r="O32" s="42"/>
      <c r="P32" s="42"/>
      <c r="Q32" s="42"/>
      <c r="R32" s="42"/>
      <c r="S32" s="42"/>
      <c r="T32" s="42"/>
      <c r="U32" s="42"/>
      <c r="V32" s="42"/>
    </row>
    <row r="33" spans="2:22" ht="13.5" customHeight="1" x14ac:dyDescent="0.4">
      <c r="B33" s="71"/>
      <c r="C33" s="42"/>
      <c r="D33" s="42"/>
      <c r="E33" s="42"/>
      <c r="F33" s="42"/>
      <c r="G33" s="42"/>
      <c r="H33" s="42"/>
      <c r="I33" s="42"/>
      <c r="J33" s="42"/>
      <c r="K33" s="42"/>
      <c r="L33" s="42"/>
      <c r="M33" s="42"/>
      <c r="N33" s="42"/>
      <c r="O33" s="42"/>
      <c r="P33" s="42"/>
      <c r="Q33" s="42"/>
      <c r="R33" s="42"/>
      <c r="S33" s="42"/>
      <c r="T33" s="42"/>
      <c r="U33" s="42"/>
      <c r="V33" s="42"/>
    </row>
    <row r="34" spans="2:22" ht="16.5" customHeight="1" x14ac:dyDescent="0.4">
      <c r="B34" s="42" t="s">
        <v>295</v>
      </c>
      <c r="C34" s="42"/>
      <c r="D34" s="42"/>
      <c r="E34" s="42"/>
      <c r="F34" s="42"/>
      <c r="G34" s="42"/>
      <c r="H34" s="42"/>
      <c r="I34" s="42"/>
      <c r="J34" s="42"/>
      <c r="K34" s="42"/>
      <c r="L34" s="42"/>
      <c r="M34" s="42"/>
      <c r="N34" s="49"/>
      <c r="O34" s="49"/>
      <c r="P34" s="49"/>
      <c r="Q34" s="49"/>
      <c r="R34" s="49"/>
      <c r="S34" s="49"/>
      <c r="T34" s="49"/>
      <c r="U34" s="49"/>
      <c r="V34" s="49"/>
    </row>
    <row r="35" spans="2:22" ht="13.5" customHeight="1" x14ac:dyDescent="0.4">
      <c r="B35" s="42"/>
      <c r="C35" s="42"/>
      <c r="D35" s="42"/>
      <c r="E35" s="42"/>
      <c r="F35" s="42"/>
      <c r="G35" s="42"/>
      <c r="H35" s="42"/>
      <c r="I35" s="42"/>
      <c r="J35" s="42"/>
      <c r="K35" s="42"/>
      <c r="L35" s="42"/>
      <c r="M35" s="42"/>
      <c r="N35" s="42"/>
      <c r="O35" s="45"/>
      <c r="P35" s="45"/>
      <c r="Q35" s="45"/>
      <c r="R35" s="45"/>
      <c r="S35" s="45"/>
      <c r="T35" s="45"/>
      <c r="U35" s="79"/>
      <c r="V35" s="79"/>
    </row>
    <row r="36" spans="2:22" ht="13.5" customHeight="1" x14ac:dyDescent="0.4">
      <c r="B36" s="42"/>
      <c r="C36" s="42"/>
      <c r="D36" s="42"/>
      <c r="E36" s="42"/>
      <c r="F36" s="42"/>
      <c r="G36" s="42"/>
      <c r="H36" s="42"/>
      <c r="I36" s="42"/>
      <c r="J36" s="42"/>
      <c r="K36" s="42"/>
      <c r="L36" s="42"/>
      <c r="M36" s="42"/>
      <c r="N36" s="42"/>
      <c r="O36" s="45"/>
      <c r="P36" s="80"/>
      <c r="Q36" s="80"/>
      <c r="R36" s="80"/>
      <c r="S36" s="80"/>
      <c r="T36" s="80"/>
      <c r="U36" s="80"/>
      <c r="V36" s="80"/>
    </row>
    <row r="37" spans="2:22" ht="13.5" customHeight="1" x14ac:dyDescent="0.4">
      <c r="B37" s="42"/>
      <c r="C37" s="42"/>
      <c r="D37" s="42"/>
      <c r="E37" s="42"/>
      <c r="F37" s="42"/>
      <c r="G37" s="42"/>
      <c r="H37" s="42"/>
      <c r="I37" s="42"/>
      <c r="J37" s="42"/>
      <c r="K37" s="42"/>
      <c r="L37" s="42"/>
      <c r="M37" s="42"/>
      <c r="N37" s="42"/>
      <c r="O37" s="45"/>
      <c r="P37" s="80"/>
      <c r="Q37" s="80"/>
      <c r="R37" s="80"/>
      <c r="S37" s="80"/>
      <c r="T37" s="80"/>
      <c r="U37" s="80"/>
      <c r="V37" s="80"/>
    </row>
    <row r="38" spans="2:22" ht="13.5" customHeight="1" x14ac:dyDescent="0.4">
      <c r="B38" s="42"/>
      <c r="C38" s="42"/>
      <c r="D38" s="42"/>
      <c r="E38" s="42"/>
      <c r="F38" s="42"/>
      <c r="G38" s="42"/>
      <c r="H38" s="42"/>
      <c r="I38" s="42"/>
      <c r="J38" s="42"/>
      <c r="K38" s="42"/>
      <c r="L38" s="42"/>
      <c r="M38" s="42"/>
      <c r="N38" s="42"/>
      <c r="O38" s="45"/>
      <c r="P38" s="80"/>
      <c r="Q38" s="80"/>
      <c r="R38" s="80"/>
      <c r="S38" s="80"/>
      <c r="T38" s="80"/>
      <c r="U38" s="80"/>
      <c r="V38" s="80"/>
    </row>
    <row r="39" spans="2:22" ht="13.5" customHeight="1" x14ac:dyDescent="0.4">
      <c r="B39" s="42"/>
      <c r="C39" s="42"/>
      <c r="D39" s="42"/>
      <c r="E39" s="42"/>
      <c r="F39" s="42"/>
      <c r="G39" s="42"/>
      <c r="H39" s="42"/>
      <c r="I39" s="42"/>
      <c r="J39" s="42"/>
      <c r="K39" s="42"/>
      <c r="L39" s="42"/>
      <c r="M39" s="42"/>
      <c r="N39" s="42"/>
      <c r="O39" s="45"/>
      <c r="P39" s="80"/>
      <c r="Q39" s="80"/>
      <c r="R39" s="80"/>
      <c r="S39" s="80"/>
      <c r="T39" s="80"/>
      <c r="U39" s="80"/>
      <c r="V39" s="80"/>
    </row>
    <row r="40" spans="2:22" ht="13.5" customHeight="1" x14ac:dyDescent="0.4">
      <c r="B40" s="42"/>
      <c r="C40" s="42"/>
      <c r="D40" s="42"/>
      <c r="E40" s="42"/>
      <c r="F40" s="42"/>
      <c r="G40" s="42"/>
      <c r="H40" s="42"/>
      <c r="I40" s="42"/>
      <c r="J40" s="42"/>
      <c r="K40" s="42"/>
      <c r="L40" s="42"/>
      <c r="M40" s="42"/>
      <c r="N40" s="42"/>
      <c r="O40" s="45"/>
      <c r="P40" s="80"/>
      <c r="Q40" s="80"/>
      <c r="R40" s="80"/>
      <c r="S40" s="80"/>
      <c r="T40" s="80"/>
      <c r="U40" s="80"/>
      <c r="V40" s="80"/>
    </row>
    <row r="41" spans="2:22" ht="13.5" customHeight="1" x14ac:dyDescent="0.4">
      <c r="B41" s="42"/>
      <c r="C41" s="42"/>
      <c r="D41" s="42"/>
      <c r="E41" s="42"/>
      <c r="F41" s="42"/>
      <c r="G41" s="42"/>
      <c r="H41" s="42"/>
      <c r="I41" s="42"/>
      <c r="J41" s="42"/>
      <c r="K41" s="42"/>
      <c r="L41" s="42"/>
      <c r="M41" s="42"/>
      <c r="N41" s="42"/>
      <c r="O41" s="45"/>
      <c r="P41" s="80"/>
      <c r="Q41" s="80"/>
      <c r="R41" s="80"/>
      <c r="S41" s="80"/>
      <c r="T41" s="80"/>
      <c r="U41" s="80"/>
      <c r="V41" s="80"/>
    </row>
    <row r="42" spans="2:22" ht="13.5" customHeight="1" x14ac:dyDescent="0.4">
      <c r="B42" s="42"/>
      <c r="C42" s="42"/>
      <c r="D42" s="42"/>
      <c r="E42" s="42"/>
      <c r="F42" s="42"/>
      <c r="G42" s="42"/>
      <c r="H42" s="42"/>
      <c r="I42" s="42"/>
      <c r="J42" s="42"/>
      <c r="K42" s="42"/>
      <c r="L42" s="42"/>
      <c r="M42" s="42"/>
      <c r="N42" s="42"/>
      <c r="O42" s="45"/>
      <c r="P42" s="80"/>
      <c r="Q42" s="80"/>
      <c r="R42" s="80"/>
      <c r="S42" s="80"/>
      <c r="T42" s="80"/>
      <c r="U42" s="80"/>
      <c r="V42" s="80"/>
    </row>
    <row r="43" spans="2:22" ht="13.5" customHeight="1" x14ac:dyDescent="0.4">
      <c r="B43" s="42"/>
      <c r="C43" s="42"/>
      <c r="D43" s="42"/>
      <c r="E43" s="42"/>
      <c r="F43" s="42"/>
      <c r="G43" s="42"/>
      <c r="H43" s="42"/>
      <c r="I43" s="42"/>
      <c r="J43" s="42"/>
      <c r="K43" s="42"/>
      <c r="L43" s="42"/>
      <c r="M43" s="42"/>
      <c r="N43" s="42"/>
      <c r="O43" s="45"/>
      <c r="P43" s="80"/>
      <c r="Q43" s="80"/>
      <c r="R43" s="80"/>
      <c r="S43" s="80"/>
      <c r="T43" s="80"/>
      <c r="U43" s="80"/>
      <c r="V43" s="80"/>
    </row>
    <row r="44" spans="2:22" ht="13.5" customHeight="1" x14ac:dyDescent="0.4">
      <c r="B44" s="42"/>
      <c r="C44" s="42"/>
      <c r="D44" s="42"/>
      <c r="E44" s="42"/>
      <c r="F44" s="42"/>
      <c r="G44" s="42"/>
      <c r="H44" s="42"/>
      <c r="I44" s="42"/>
      <c r="J44" s="42"/>
      <c r="K44" s="42"/>
      <c r="L44" s="42"/>
      <c r="M44" s="42"/>
      <c r="N44" s="42"/>
      <c r="O44" s="49"/>
      <c r="P44" s="49"/>
      <c r="Q44" s="49"/>
      <c r="R44" s="49"/>
      <c r="S44" s="49"/>
      <c r="T44" s="49"/>
      <c r="U44" s="49"/>
      <c r="V44" s="49"/>
    </row>
    <row r="45" spans="2:22" ht="13.5" customHeight="1" x14ac:dyDescent="0.4">
      <c r="B45" s="42"/>
      <c r="C45" s="42"/>
      <c r="D45" s="42"/>
      <c r="E45" s="42"/>
      <c r="F45" s="42"/>
      <c r="G45" s="42"/>
      <c r="H45" s="42"/>
      <c r="I45" s="42"/>
      <c r="J45" s="42"/>
      <c r="K45" s="42"/>
      <c r="L45" s="42"/>
      <c r="M45" s="42"/>
      <c r="N45" s="42"/>
      <c r="O45" s="42"/>
      <c r="P45" s="42"/>
      <c r="Q45" s="42"/>
      <c r="R45" s="42"/>
      <c r="S45" s="42"/>
      <c r="T45" s="42"/>
      <c r="U45" s="42"/>
      <c r="V45" s="42"/>
    </row>
    <row r="46" spans="2:22" ht="13.5" customHeight="1" x14ac:dyDescent="0.4">
      <c r="B46" s="42"/>
      <c r="C46" s="42"/>
      <c r="D46" s="42"/>
      <c r="E46" s="42"/>
      <c r="F46" s="42"/>
      <c r="G46" s="42"/>
      <c r="H46" s="42"/>
      <c r="I46" s="42"/>
      <c r="J46" s="42"/>
      <c r="K46" s="42"/>
      <c r="L46" s="42"/>
      <c r="M46" s="42"/>
      <c r="N46" s="42"/>
      <c r="O46" s="42"/>
      <c r="P46" s="42"/>
      <c r="Q46" s="42"/>
      <c r="R46" s="42"/>
      <c r="S46" s="42"/>
      <c r="T46" s="42"/>
      <c r="U46" s="42"/>
      <c r="V46" s="42"/>
    </row>
    <row r="47" spans="2:22" ht="13.5" customHeight="1" x14ac:dyDescent="0.4">
      <c r="B47" s="42"/>
      <c r="C47" s="42"/>
      <c r="D47" s="42"/>
      <c r="E47" s="42"/>
      <c r="F47" s="42"/>
      <c r="G47" s="42"/>
      <c r="H47" s="42"/>
      <c r="I47" s="42"/>
      <c r="J47" s="42"/>
      <c r="K47" s="42"/>
      <c r="L47" s="42"/>
      <c r="M47" s="42"/>
      <c r="N47" s="42"/>
      <c r="O47" s="42"/>
      <c r="P47" s="42"/>
      <c r="Q47" s="42"/>
      <c r="R47" s="42"/>
      <c r="S47" s="42"/>
      <c r="T47" s="42"/>
      <c r="U47" s="42"/>
      <c r="V47" s="42"/>
    </row>
    <row r="48" spans="2:22" ht="13.5" customHeight="1" x14ac:dyDescent="0.4">
      <c r="B48" s="42"/>
      <c r="C48" s="42"/>
      <c r="D48" s="42"/>
      <c r="E48" s="42"/>
      <c r="F48" s="42"/>
      <c r="G48" s="42"/>
      <c r="H48" s="42"/>
      <c r="I48" s="42"/>
      <c r="J48" s="42"/>
      <c r="K48" s="42"/>
      <c r="L48" s="42"/>
      <c r="M48" s="42"/>
      <c r="N48" s="42"/>
      <c r="O48" s="42"/>
      <c r="P48" s="42"/>
      <c r="Q48" s="42"/>
      <c r="R48" s="42"/>
      <c r="S48" s="42"/>
      <c r="T48" s="42"/>
      <c r="U48" s="42"/>
      <c r="V48" s="42"/>
    </row>
    <row r="49" spans="2:22" ht="13.5" customHeight="1" x14ac:dyDescent="0.4">
      <c r="B49" s="42"/>
      <c r="C49" s="42"/>
      <c r="D49" s="42"/>
      <c r="E49" s="42"/>
      <c r="F49" s="42"/>
      <c r="G49" s="42"/>
      <c r="H49" s="42"/>
      <c r="I49" s="42"/>
      <c r="J49" s="42"/>
      <c r="K49" s="42"/>
      <c r="L49" s="42"/>
      <c r="M49" s="42"/>
      <c r="N49" s="42"/>
      <c r="O49" s="42"/>
      <c r="P49" s="42"/>
      <c r="Q49" s="42"/>
      <c r="R49" s="42"/>
      <c r="S49" s="42"/>
      <c r="T49" s="42"/>
      <c r="U49" s="42"/>
      <c r="V49" s="42"/>
    </row>
    <row r="50" spans="2:22" ht="13.5" customHeight="1" x14ac:dyDescent="0.4">
      <c r="B50" s="42"/>
      <c r="C50" s="42"/>
      <c r="D50" s="42"/>
      <c r="E50" s="42"/>
      <c r="F50" s="42"/>
      <c r="G50" s="42"/>
      <c r="H50" s="42"/>
      <c r="I50" s="42"/>
      <c r="J50" s="42"/>
      <c r="K50" s="42"/>
      <c r="L50" s="42"/>
      <c r="M50" s="42"/>
      <c r="N50" s="42"/>
      <c r="O50" s="42"/>
      <c r="P50" s="42"/>
      <c r="Q50" s="42"/>
      <c r="R50" s="42"/>
      <c r="S50" s="42"/>
      <c r="T50" s="42"/>
      <c r="U50" s="42"/>
      <c r="V50" s="42"/>
    </row>
    <row r="51" spans="2:22" ht="13.5" customHeight="1" x14ac:dyDescent="0.4">
      <c r="B51" s="42"/>
      <c r="C51" s="42"/>
      <c r="D51" s="42"/>
      <c r="E51" s="42"/>
      <c r="F51" s="42"/>
      <c r="G51" s="42"/>
      <c r="H51" s="42"/>
      <c r="I51" s="42"/>
      <c r="J51" s="42"/>
      <c r="K51" s="42"/>
      <c r="L51" s="42"/>
      <c r="M51" s="42"/>
      <c r="N51" s="42"/>
      <c r="O51" s="42"/>
      <c r="P51" s="42"/>
      <c r="Q51" s="42"/>
      <c r="R51" s="42"/>
      <c r="S51" s="42"/>
      <c r="T51" s="42"/>
      <c r="U51" s="42"/>
      <c r="V51" s="42"/>
    </row>
    <row r="52" spans="2:22" ht="13.5" customHeight="1" x14ac:dyDescent="0.4">
      <c r="B52" s="42"/>
      <c r="C52" s="42"/>
      <c r="D52" s="42"/>
      <c r="E52" s="42"/>
      <c r="F52" s="42"/>
      <c r="G52" s="42"/>
      <c r="H52" s="42"/>
      <c r="I52" s="42"/>
      <c r="J52" s="42"/>
      <c r="K52" s="42"/>
      <c r="L52" s="42"/>
      <c r="M52" s="42"/>
      <c r="N52" s="42"/>
      <c r="O52" s="42"/>
      <c r="P52" s="42"/>
      <c r="Q52" s="42"/>
      <c r="R52" s="42"/>
      <c r="S52" s="42"/>
      <c r="T52" s="42"/>
      <c r="U52" s="42"/>
      <c r="V52" s="42"/>
    </row>
    <row r="53" spans="2:22" ht="13.5" customHeight="1" x14ac:dyDescent="0.4">
      <c r="B53" s="42"/>
      <c r="C53" s="42"/>
      <c r="D53" s="42"/>
      <c r="E53" s="42"/>
      <c r="F53" s="42"/>
      <c r="G53" s="42"/>
      <c r="H53" s="42"/>
      <c r="I53" s="42"/>
      <c r="J53" s="42"/>
      <c r="K53" s="42"/>
      <c r="L53" s="42"/>
      <c r="M53" s="42"/>
      <c r="N53" s="42"/>
      <c r="O53" s="42"/>
      <c r="P53" s="42"/>
      <c r="Q53" s="42"/>
      <c r="R53" s="42"/>
      <c r="S53" s="42"/>
      <c r="T53" s="42"/>
      <c r="U53" s="42"/>
      <c r="V53" s="42"/>
    </row>
    <row r="54" spans="2:22" ht="13.5" customHeight="1" x14ac:dyDescent="0.4">
      <c r="B54" s="42"/>
      <c r="C54" s="42"/>
      <c r="D54" s="42"/>
      <c r="E54" s="42"/>
      <c r="F54" s="42"/>
      <c r="G54" s="42"/>
      <c r="H54" s="42"/>
      <c r="I54" s="42"/>
      <c r="J54" s="42"/>
      <c r="K54" s="42"/>
      <c r="L54" s="42"/>
      <c r="M54" s="42"/>
      <c r="N54" s="42"/>
      <c r="O54" s="42"/>
      <c r="P54" s="42"/>
      <c r="Q54" s="42"/>
      <c r="R54" s="42"/>
      <c r="S54" s="42"/>
      <c r="T54" s="42"/>
      <c r="U54" s="42"/>
      <c r="V54" s="42"/>
    </row>
    <row r="55" spans="2:22" ht="13.5" customHeight="1" x14ac:dyDescent="0.4">
      <c r="B55" s="42"/>
      <c r="C55" s="42"/>
      <c r="D55" s="42"/>
      <c r="E55" s="42"/>
      <c r="F55" s="42"/>
      <c r="G55" s="42"/>
      <c r="H55" s="42"/>
      <c r="I55" s="42"/>
      <c r="J55" s="42"/>
      <c r="K55" s="42"/>
      <c r="L55" s="42"/>
      <c r="M55" s="42"/>
      <c r="N55" s="42"/>
      <c r="O55" s="42"/>
      <c r="P55" s="42"/>
      <c r="Q55" s="42"/>
      <c r="R55" s="42"/>
      <c r="S55" s="42"/>
      <c r="T55" s="42"/>
      <c r="U55" s="42"/>
      <c r="V55" s="42"/>
    </row>
    <row r="56" spans="2:22" ht="13.5" customHeight="1" x14ac:dyDescent="0.4">
      <c r="B56" s="42"/>
      <c r="C56" s="42"/>
      <c r="D56" s="42"/>
      <c r="E56" s="42"/>
      <c r="F56" s="42"/>
      <c r="G56" s="42"/>
      <c r="H56" s="42"/>
      <c r="I56" s="42"/>
      <c r="J56" s="42"/>
      <c r="K56" s="42"/>
      <c r="L56" s="42"/>
      <c r="M56" s="42"/>
      <c r="N56" s="42"/>
      <c r="O56" s="42"/>
      <c r="P56" s="42"/>
      <c r="Q56" s="42"/>
      <c r="R56" s="42"/>
      <c r="S56" s="42"/>
      <c r="T56" s="42"/>
      <c r="U56" s="42"/>
      <c r="V56" s="42"/>
    </row>
    <row r="57" spans="2:22" ht="13.5" customHeight="1" x14ac:dyDescent="0.4">
      <c r="B57" s="42"/>
      <c r="C57" s="42"/>
      <c r="D57" s="42"/>
      <c r="E57" s="42"/>
      <c r="F57" s="42"/>
      <c r="G57" s="42"/>
      <c r="H57" s="42"/>
      <c r="I57" s="42"/>
      <c r="J57" s="42"/>
      <c r="K57" s="42"/>
      <c r="L57" s="42"/>
      <c r="M57" s="42"/>
      <c r="N57" s="42"/>
      <c r="O57" s="42"/>
      <c r="P57" s="42"/>
      <c r="Q57" s="42"/>
      <c r="R57" s="42"/>
      <c r="S57" s="42"/>
      <c r="T57" s="42"/>
      <c r="U57" s="42"/>
      <c r="V57" s="42"/>
    </row>
    <row r="58" spans="2:22" ht="13.5" customHeight="1" x14ac:dyDescent="0.4">
      <c r="B58" s="42"/>
      <c r="C58" s="42"/>
      <c r="D58" s="42"/>
      <c r="E58" s="42"/>
      <c r="F58" s="42"/>
      <c r="G58" s="42"/>
      <c r="H58" s="42"/>
      <c r="I58" s="42"/>
      <c r="J58" s="42"/>
      <c r="K58" s="42"/>
      <c r="L58" s="42"/>
      <c r="M58" s="42"/>
      <c r="N58" s="42"/>
      <c r="O58" s="42"/>
      <c r="P58" s="42"/>
      <c r="Q58" s="42"/>
      <c r="R58" s="42"/>
      <c r="S58" s="42"/>
      <c r="T58" s="42"/>
      <c r="U58" s="42"/>
      <c r="V58" s="42"/>
    </row>
    <row r="59" spans="2:22" ht="13.5" customHeight="1" x14ac:dyDescent="0.4">
      <c r="B59" s="78" t="s">
        <v>171</v>
      </c>
      <c r="C59" s="42"/>
      <c r="D59" s="42"/>
      <c r="E59" s="42"/>
      <c r="F59" s="42"/>
      <c r="G59" s="42"/>
      <c r="H59" s="42"/>
      <c r="I59" s="42"/>
      <c r="J59" s="42"/>
      <c r="K59" s="42"/>
      <c r="L59" s="42"/>
      <c r="M59" s="42"/>
      <c r="N59" s="42"/>
      <c r="O59" s="42"/>
      <c r="P59" s="42"/>
      <c r="Q59" s="42"/>
      <c r="R59" s="42"/>
      <c r="S59" s="42"/>
      <c r="T59" s="42"/>
      <c r="U59" s="42"/>
      <c r="V59" s="42"/>
    </row>
    <row r="60" spans="2:22" ht="16.5" customHeight="1" x14ac:dyDescent="0.4">
      <c r="B60" s="42"/>
      <c r="C60" s="42"/>
      <c r="D60" s="42"/>
      <c r="E60" s="42"/>
      <c r="F60" s="42"/>
      <c r="G60" s="42"/>
      <c r="H60" s="42"/>
      <c r="I60" s="42"/>
      <c r="J60" s="42"/>
      <c r="K60" s="42"/>
      <c r="L60" s="42"/>
      <c r="M60" s="42"/>
      <c r="N60" s="42"/>
      <c r="O60" s="42"/>
      <c r="P60" s="42"/>
      <c r="Q60" s="42"/>
      <c r="R60" s="42"/>
      <c r="S60" s="42"/>
      <c r="T60" s="42"/>
      <c r="U60" s="42"/>
      <c r="V60" s="42"/>
    </row>
    <row r="61" spans="2:22" ht="16.5" customHeight="1" x14ac:dyDescent="0.4">
      <c r="B61" s="42"/>
      <c r="C61" s="42"/>
      <c r="D61" s="42"/>
      <c r="E61" s="42"/>
      <c r="F61" s="42"/>
      <c r="G61" s="42"/>
      <c r="H61" s="42"/>
      <c r="I61" s="42"/>
      <c r="J61" s="42"/>
      <c r="K61" s="42"/>
      <c r="L61" s="42"/>
      <c r="M61" s="42"/>
      <c r="N61" s="42"/>
      <c r="O61" s="42"/>
      <c r="P61" s="42"/>
      <c r="Q61" s="42"/>
      <c r="R61" s="42"/>
      <c r="S61" s="42"/>
      <c r="T61" s="42"/>
      <c r="U61" s="42"/>
      <c r="V61" s="42"/>
    </row>
    <row r="62" spans="2:22" ht="16.5" customHeight="1" x14ac:dyDescent="0.4">
      <c r="B62" s="42"/>
      <c r="C62" s="42"/>
      <c r="D62" s="42"/>
      <c r="E62" s="42"/>
      <c r="F62" s="42"/>
      <c r="G62" s="42"/>
      <c r="H62" s="42"/>
      <c r="I62" s="42"/>
      <c r="J62" s="42"/>
      <c r="K62" s="42"/>
      <c r="L62" s="42"/>
      <c r="M62" s="42"/>
      <c r="N62" s="42"/>
      <c r="O62" s="42"/>
      <c r="P62" s="42"/>
      <c r="Q62" s="42"/>
      <c r="R62" s="42"/>
      <c r="S62" s="42"/>
      <c r="T62" s="42"/>
      <c r="U62" s="42"/>
      <c r="V62" s="42"/>
    </row>
    <row r="63" spans="2:22" ht="16.5" customHeight="1" x14ac:dyDescent="0.4">
      <c r="B63" s="42" t="s">
        <v>291</v>
      </c>
      <c r="C63" s="42"/>
      <c r="D63" s="42"/>
      <c r="E63" s="42"/>
      <c r="F63" s="42"/>
      <c r="G63" s="42"/>
      <c r="H63" s="42"/>
      <c r="I63" s="42"/>
      <c r="J63" s="49"/>
      <c r="K63" s="49"/>
      <c r="L63" s="49"/>
      <c r="M63" s="49"/>
      <c r="N63" s="49"/>
      <c r="O63" s="49"/>
      <c r="P63" s="49"/>
      <c r="Q63" s="49"/>
      <c r="R63" s="42"/>
      <c r="S63" s="42"/>
      <c r="T63" s="42"/>
      <c r="U63" s="42"/>
      <c r="V63" s="42"/>
    </row>
    <row r="64" spans="2:22" ht="13.5" customHeight="1" x14ac:dyDescent="0.4">
      <c r="B64" s="268" t="s">
        <v>168</v>
      </c>
      <c r="C64" s="274" t="s">
        <v>258</v>
      </c>
      <c r="D64" s="274"/>
      <c r="E64" s="274"/>
      <c r="F64" s="274"/>
      <c r="G64" s="42"/>
      <c r="H64" s="42"/>
      <c r="I64" s="42"/>
      <c r="J64" s="42"/>
      <c r="K64" s="59"/>
      <c r="L64" s="45"/>
      <c r="M64" s="45"/>
      <c r="N64" s="45"/>
      <c r="O64" s="49"/>
      <c r="P64" s="49"/>
      <c r="Q64" s="49"/>
      <c r="R64" s="49"/>
      <c r="S64" s="42"/>
      <c r="T64" s="42"/>
      <c r="U64" s="42"/>
      <c r="V64" s="42"/>
    </row>
    <row r="65" spans="2:22" ht="13.5" customHeight="1" x14ac:dyDescent="0.4">
      <c r="B65" s="269"/>
      <c r="C65" s="31" t="s">
        <v>256</v>
      </c>
      <c r="D65" s="31" t="s">
        <v>257</v>
      </c>
      <c r="E65" s="31" t="s">
        <v>263</v>
      </c>
      <c r="F65" s="31" t="s">
        <v>259</v>
      </c>
      <c r="G65" s="42"/>
      <c r="H65" s="42"/>
      <c r="I65" s="42"/>
      <c r="J65" s="42"/>
      <c r="K65" s="59"/>
      <c r="L65" s="45"/>
      <c r="M65" s="45"/>
      <c r="N65" s="45"/>
      <c r="O65" s="49"/>
      <c r="P65" s="49"/>
      <c r="Q65" s="49"/>
      <c r="R65" s="49"/>
      <c r="S65" s="42"/>
      <c r="T65" s="42"/>
      <c r="U65" s="42"/>
      <c r="V65" s="42"/>
    </row>
    <row r="66" spans="2:22" ht="13.5" customHeight="1" x14ac:dyDescent="0.4">
      <c r="B66" s="39" t="s">
        <v>92</v>
      </c>
      <c r="C66" s="14">
        <v>30</v>
      </c>
      <c r="D66" s="43">
        <v>102</v>
      </c>
      <c r="E66" s="43">
        <v>0</v>
      </c>
      <c r="F66" s="43">
        <f>SUM(C66:E66)</f>
        <v>132</v>
      </c>
      <c r="G66" s="42"/>
      <c r="H66" s="42"/>
      <c r="I66" s="81"/>
      <c r="J66" s="42"/>
      <c r="K66" s="59"/>
      <c r="L66" s="46"/>
      <c r="M66" s="46"/>
      <c r="N66" s="46"/>
      <c r="O66" s="49"/>
      <c r="P66" s="49"/>
      <c r="Q66" s="49"/>
      <c r="R66" s="49"/>
      <c r="S66" s="42"/>
      <c r="T66" s="42"/>
      <c r="U66" s="42"/>
      <c r="V66" s="42"/>
    </row>
    <row r="67" spans="2:22" ht="13.5" customHeight="1" x14ac:dyDescent="0.4">
      <c r="B67" s="39" t="s">
        <v>93</v>
      </c>
      <c r="C67" s="14">
        <v>89</v>
      </c>
      <c r="D67" s="43">
        <v>235</v>
      </c>
      <c r="E67" s="43">
        <v>0</v>
      </c>
      <c r="F67" s="43">
        <f t="shared" ref="F67:F74" si="2">SUM(C67:E67)</f>
        <v>324</v>
      </c>
      <c r="G67" s="42"/>
      <c r="H67" s="42"/>
      <c r="I67" s="81"/>
      <c r="J67" s="42"/>
      <c r="K67" s="59"/>
      <c r="L67" s="46"/>
      <c r="M67" s="46"/>
      <c r="N67" s="46"/>
      <c r="O67" s="49"/>
      <c r="P67" s="49"/>
      <c r="Q67" s="49"/>
      <c r="R67" s="49"/>
      <c r="S67" s="42"/>
      <c r="T67" s="42"/>
      <c r="U67" s="42"/>
      <c r="V67" s="42"/>
    </row>
    <row r="68" spans="2:22" ht="13.5" customHeight="1" x14ac:dyDescent="0.4">
      <c r="B68" s="39" t="s">
        <v>94</v>
      </c>
      <c r="C68" s="14">
        <v>21169</v>
      </c>
      <c r="D68" s="43">
        <v>50583</v>
      </c>
      <c r="E68" s="43">
        <v>7</v>
      </c>
      <c r="F68" s="43">
        <f t="shared" si="2"/>
        <v>71759</v>
      </c>
      <c r="G68" s="42"/>
      <c r="H68" s="42"/>
      <c r="I68" s="81"/>
      <c r="J68" s="42"/>
      <c r="K68" s="59"/>
      <c r="L68" s="46"/>
      <c r="M68" s="46"/>
      <c r="N68" s="46"/>
      <c r="O68" s="49"/>
      <c r="P68" s="49"/>
      <c r="Q68" s="49"/>
      <c r="R68" s="49"/>
      <c r="S68" s="42"/>
      <c r="T68" s="42"/>
      <c r="U68" s="42"/>
      <c r="V68" s="42"/>
    </row>
    <row r="69" spans="2:22" ht="13.5" customHeight="1" x14ac:dyDescent="0.4">
      <c r="B69" s="39" t="s">
        <v>95</v>
      </c>
      <c r="C69" s="14">
        <v>20887</v>
      </c>
      <c r="D69" s="43">
        <v>32831</v>
      </c>
      <c r="E69" s="43">
        <v>2</v>
      </c>
      <c r="F69" s="43">
        <f t="shared" si="2"/>
        <v>53720</v>
      </c>
      <c r="G69" s="42"/>
      <c r="H69" s="42"/>
      <c r="I69" s="81"/>
      <c r="J69" s="42"/>
      <c r="K69" s="59"/>
      <c r="L69" s="46"/>
      <c r="M69" s="46"/>
      <c r="N69" s="46"/>
      <c r="O69" s="49"/>
      <c r="P69" s="49"/>
      <c r="Q69" s="49"/>
      <c r="R69" s="49"/>
      <c r="S69" s="42"/>
      <c r="T69" s="42"/>
      <c r="U69" s="42"/>
      <c r="V69" s="42"/>
    </row>
    <row r="70" spans="2:22" ht="13.5" customHeight="1" x14ac:dyDescent="0.4">
      <c r="B70" s="39" t="s">
        <v>96</v>
      </c>
      <c r="C70" s="14">
        <v>12521</v>
      </c>
      <c r="D70" s="43">
        <v>13742</v>
      </c>
      <c r="E70" s="43">
        <v>3</v>
      </c>
      <c r="F70" s="43">
        <f t="shared" si="2"/>
        <v>26266</v>
      </c>
      <c r="G70" s="42"/>
      <c r="H70" s="42"/>
      <c r="I70" s="81"/>
      <c r="J70" s="42"/>
      <c r="K70" s="59"/>
      <c r="L70" s="46"/>
      <c r="M70" s="46"/>
      <c r="N70" s="46"/>
      <c r="O70" s="49"/>
      <c r="P70" s="49"/>
      <c r="Q70" s="49"/>
      <c r="R70" s="49"/>
      <c r="S70" s="42"/>
      <c r="T70" s="42"/>
      <c r="U70" s="42"/>
      <c r="V70" s="42"/>
    </row>
    <row r="71" spans="2:22" ht="13.5" customHeight="1" x14ac:dyDescent="0.4">
      <c r="B71" s="39" t="s">
        <v>97</v>
      </c>
      <c r="C71" s="14">
        <v>4616</v>
      </c>
      <c r="D71" s="43">
        <v>3376</v>
      </c>
      <c r="E71" s="43">
        <v>0</v>
      </c>
      <c r="F71" s="43">
        <f t="shared" si="2"/>
        <v>7992</v>
      </c>
      <c r="G71" s="42"/>
      <c r="H71" s="42"/>
      <c r="I71" s="81"/>
      <c r="J71" s="42"/>
      <c r="K71" s="59"/>
      <c r="L71" s="46"/>
      <c r="M71" s="46"/>
      <c r="N71" s="46"/>
      <c r="O71" s="49"/>
      <c r="P71" s="49"/>
      <c r="Q71" s="49"/>
      <c r="R71" s="49"/>
      <c r="S71" s="42"/>
      <c r="T71" s="42"/>
      <c r="U71" s="42"/>
      <c r="V71" s="42"/>
    </row>
    <row r="72" spans="2:22" ht="13.5" customHeight="1" x14ac:dyDescent="0.4">
      <c r="B72" s="39" t="s">
        <v>98</v>
      </c>
      <c r="C72" s="14">
        <v>792</v>
      </c>
      <c r="D72" s="43">
        <v>345</v>
      </c>
      <c r="E72" s="43">
        <v>0</v>
      </c>
      <c r="F72" s="43">
        <f t="shared" si="2"/>
        <v>1137</v>
      </c>
      <c r="G72" s="42"/>
      <c r="H72" s="42"/>
      <c r="I72" s="81"/>
      <c r="J72" s="42"/>
      <c r="K72" s="59"/>
      <c r="L72" s="46"/>
      <c r="M72" s="46"/>
      <c r="N72" s="46"/>
      <c r="O72" s="49"/>
      <c r="P72" s="49"/>
      <c r="Q72" s="49"/>
      <c r="R72" s="49"/>
      <c r="S72" s="42"/>
      <c r="T72" s="42"/>
      <c r="U72" s="42"/>
      <c r="V72" s="42"/>
    </row>
    <row r="73" spans="2:22" ht="13.5" customHeight="1" x14ac:dyDescent="0.4">
      <c r="B73" s="39" t="s">
        <v>99</v>
      </c>
      <c r="C73" s="14">
        <v>65</v>
      </c>
      <c r="D73" s="43">
        <v>24</v>
      </c>
      <c r="E73" s="43">
        <v>0</v>
      </c>
      <c r="F73" s="43">
        <f t="shared" si="2"/>
        <v>89</v>
      </c>
      <c r="G73" s="42"/>
      <c r="H73" s="42"/>
      <c r="I73" s="81"/>
      <c r="J73" s="42"/>
      <c r="K73" s="59"/>
      <c r="L73" s="46"/>
      <c r="M73" s="46"/>
      <c r="N73" s="46"/>
      <c r="O73" s="49"/>
      <c r="P73" s="49"/>
      <c r="Q73" s="49"/>
      <c r="R73" s="49"/>
      <c r="S73" s="42"/>
      <c r="T73" s="42"/>
      <c r="U73" s="42"/>
      <c r="V73" s="42"/>
    </row>
    <row r="74" spans="2:22" ht="13.5" customHeight="1" thickBot="1" x14ac:dyDescent="0.45">
      <c r="B74" s="51" t="s">
        <v>100</v>
      </c>
      <c r="C74" s="223">
        <v>0</v>
      </c>
      <c r="D74" s="52">
        <v>0</v>
      </c>
      <c r="E74" s="52">
        <v>0</v>
      </c>
      <c r="F74" s="52">
        <f t="shared" si="2"/>
        <v>0</v>
      </c>
      <c r="G74" s="42"/>
      <c r="H74" s="42"/>
      <c r="I74" s="42"/>
      <c r="J74" s="42"/>
      <c r="K74" s="59"/>
      <c r="L74" s="46"/>
      <c r="M74" s="46"/>
      <c r="N74" s="46"/>
      <c r="O74" s="49"/>
      <c r="P74" s="49"/>
      <c r="Q74" s="49"/>
      <c r="R74" s="49"/>
      <c r="S74" s="42"/>
      <c r="T74" s="42"/>
      <c r="U74" s="42"/>
      <c r="V74" s="42"/>
    </row>
    <row r="75" spans="2:22" ht="13.5" customHeight="1" thickTop="1" x14ac:dyDescent="0.4">
      <c r="B75" s="54" t="s">
        <v>163</v>
      </c>
      <c r="C75" s="82">
        <f>SUM(C66:C74)</f>
        <v>60169</v>
      </c>
      <c r="D75" s="55">
        <f>SUM(D66:D74)</f>
        <v>101238</v>
      </c>
      <c r="E75" s="55">
        <f>SUM(E66:E74)</f>
        <v>12</v>
      </c>
      <c r="F75" s="55">
        <f>SUM(C75:E75)</f>
        <v>161419</v>
      </c>
      <c r="G75" s="42"/>
      <c r="H75" s="42"/>
      <c r="I75" s="42"/>
      <c r="J75" s="42"/>
      <c r="K75" s="59"/>
      <c r="L75" s="46"/>
      <c r="M75" s="46"/>
      <c r="N75" s="46"/>
      <c r="O75" s="49"/>
      <c r="P75" s="49"/>
      <c r="Q75" s="49"/>
      <c r="R75" s="49"/>
      <c r="S75" s="42"/>
      <c r="T75" s="42"/>
      <c r="U75" s="42"/>
      <c r="V75" s="42"/>
    </row>
    <row r="76" spans="2:22" ht="13.5" customHeight="1" x14ac:dyDescent="0.4">
      <c r="B76" s="78"/>
      <c r="C76" s="42"/>
      <c r="D76" s="42"/>
      <c r="E76" s="42"/>
      <c r="F76" s="42"/>
      <c r="G76" s="42"/>
      <c r="H76" s="42"/>
      <c r="I76" s="42"/>
      <c r="J76" s="42"/>
      <c r="K76" s="42"/>
      <c r="L76" s="42"/>
      <c r="M76" s="83"/>
      <c r="N76" s="42"/>
      <c r="O76" s="42"/>
      <c r="P76" s="42"/>
      <c r="Q76" s="42"/>
      <c r="R76" s="42"/>
      <c r="S76" s="42"/>
      <c r="T76" s="42"/>
      <c r="U76" s="42"/>
      <c r="V76" s="42"/>
    </row>
    <row r="77" spans="2:22" ht="13.5" customHeight="1" x14ac:dyDescent="0.4">
      <c r="B77" s="268" t="s">
        <v>168</v>
      </c>
      <c r="C77" s="274" t="s">
        <v>260</v>
      </c>
      <c r="D77" s="274"/>
      <c r="E77" s="274"/>
      <c r="F77" s="274"/>
      <c r="G77" s="42"/>
      <c r="H77" s="42"/>
      <c r="I77" s="42"/>
      <c r="J77" s="42"/>
      <c r="K77" s="59"/>
      <c r="L77" s="45"/>
      <c r="M77" s="45"/>
      <c r="N77" s="45"/>
      <c r="O77" s="49"/>
      <c r="P77" s="49"/>
      <c r="Q77" s="49"/>
      <c r="R77" s="49"/>
      <c r="S77" s="42"/>
      <c r="T77" s="42"/>
      <c r="U77" s="42"/>
      <c r="V77" s="42"/>
    </row>
    <row r="78" spans="2:22" ht="13.5" customHeight="1" x14ac:dyDescent="0.4">
      <c r="B78" s="269"/>
      <c r="C78" s="31" t="s">
        <v>256</v>
      </c>
      <c r="D78" s="31" t="s">
        <v>257</v>
      </c>
      <c r="E78" s="31" t="s">
        <v>263</v>
      </c>
      <c r="F78" s="31" t="s">
        <v>259</v>
      </c>
      <c r="G78" s="42"/>
      <c r="H78" s="42"/>
      <c r="I78" s="42"/>
      <c r="J78" s="42"/>
      <c r="K78" s="59"/>
      <c r="L78" s="45"/>
      <c r="M78" s="45"/>
      <c r="N78" s="45"/>
      <c r="O78" s="49"/>
      <c r="P78" s="49"/>
      <c r="Q78" s="49"/>
      <c r="R78" s="49"/>
      <c r="S78" s="42"/>
      <c r="T78" s="42"/>
      <c r="U78" s="42"/>
      <c r="V78" s="42"/>
    </row>
    <row r="79" spans="2:22" ht="13.5" customHeight="1" x14ac:dyDescent="0.4">
      <c r="B79" s="39" t="s">
        <v>92</v>
      </c>
      <c r="C79" s="44">
        <f>IFERROR(C66/F66,"-")</f>
        <v>0.22727272727272727</v>
      </c>
      <c r="D79" s="44">
        <f>IFERROR(D66/F66,"-")</f>
        <v>0.77272727272727271</v>
      </c>
      <c r="E79" s="44">
        <f>IFERROR(E66/F66,"-")</f>
        <v>0</v>
      </c>
      <c r="F79" s="44">
        <f>IFERROR(F66/F66,"-")</f>
        <v>1</v>
      </c>
      <c r="G79" s="42"/>
      <c r="H79" s="42"/>
      <c r="I79" s="81"/>
      <c r="J79" s="42"/>
      <c r="K79" s="59"/>
      <c r="L79" s="46"/>
      <c r="M79" s="46"/>
      <c r="N79" s="46"/>
      <c r="O79" s="49"/>
      <c r="P79" s="49"/>
      <c r="Q79" s="49"/>
      <c r="R79" s="49"/>
      <c r="S79" s="42"/>
      <c r="T79" s="42"/>
      <c r="U79" s="42"/>
      <c r="V79" s="42"/>
    </row>
    <row r="80" spans="2:22" ht="13.5" customHeight="1" x14ac:dyDescent="0.4">
      <c r="B80" s="39" t="s">
        <v>93</v>
      </c>
      <c r="C80" s="84">
        <f t="shared" ref="C80:C88" si="3">IFERROR(C67/F67,"-")</f>
        <v>0.27469135802469136</v>
      </c>
      <c r="D80" s="44">
        <f t="shared" ref="D80:D88" si="4">IFERROR(D67/F67,"-")</f>
        <v>0.72530864197530864</v>
      </c>
      <c r="E80" s="44">
        <f t="shared" ref="E80:E88" si="5">IFERROR(E67/F67,"-")</f>
        <v>0</v>
      </c>
      <c r="F80" s="44">
        <f t="shared" ref="F80:F88" si="6">IFERROR(F67/F67,"-")</f>
        <v>1</v>
      </c>
      <c r="G80" s="42"/>
      <c r="H80" s="42"/>
      <c r="I80" s="81"/>
      <c r="J80" s="42"/>
      <c r="K80" s="59"/>
      <c r="L80" s="46"/>
      <c r="M80" s="46"/>
      <c r="N80" s="46"/>
      <c r="O80" s="49"/>
      <c r="P80" s="49"/>
      <c r="Q80" s="49"/>
      <c r="R80" s="49"/>
      <c r="S80" s="42"/>
      <c r="T80" s="42"/>
      <c r="U80" s="42"/>
      <c r="V80" s="42"/>
    </row>
    <row r="81" spans="2:22" ht="13.5" customHeight="1" x14ac:dyDescent="0.4">
      <c r="B81" s="39" t="s">
        <v>94</v>
      </c>
      <c r="C81" s="84">
        <f t="shared" si="3"/>
        <v>0.29500132387575079</v>
      </c>
      <c r="D81" s="44">
        <f t="shared" si="4"/>
        <v>0.70490112738471833</v>
      </c>
      <c r="E81" s="44">
        <f t="shared" si="5"/>
        <v>9.7548739530929924E-5</v>
      </c>
      <c r="F81" s="44">
        <f t="shared" si="6"/>
        <v>1</v>
      </c>
      <c r="G81" s="42"/>
      <c r="H81" s="42"/>
      <c r="I81" s="81"/>
      <c r="J81" s="42"/>
      <c r="K81" s="59"/>
      <c r="L81" s="46"/>
      <c r="M81" s="46"/>
      <c r="N81" s="46"/>
      <c r="O81" s="49"/>
      <c r="P81" s="49"/>
      <c r="Q81" s="49"/>
      <c r="R81" s="49"/>
      <c r="S81" s="42"/>
      <c r="T81" s="42"/>
      <c r="U81" s="42"/>
      <c r="V81" s="42"/>
    </row>
    <row r="82" spans="2:22" ht="13.5" customHeight="1" x14ac:dyDescent="0.4">
      <c r="B82" s="39" t="s">
        <v>95</v>
      </c>
      <c r="C82" s="84">
        <f t="shared" si="3"/>
        <v>0.38881236038719286</v>
      </c>
      <c r="D82" s="44">
        <f t="shared" si="4"/>
        <v>0.61115040953090094</v>
      </c>
      <c r="E82" s="44">
        <f t="shared" si="5"/>
        <v>3.7230081906180197E-5</v>
      </c>
      <c r="F82" s="44">
        <f t="shared" si="6"/>
        <v>1</v>
      </c>
      <c r="G82" s="42"/>
      <c r="H82" s="42"/>
      <c r="I82" s="81"/>
      <c r="J82" s="42"/>
      <c r="K82" s="59"/>
      <c r="L82" s="46"/>
      <c r="M82" s="46"/>
      <c r="N82" s="46"/>
      <c r="O82" s="49"/>
      <c r="P82" s="49"/>
      <c r="Q82" s="49"/>
      <c r="R82" s="49"/>
      <c r="S82" s="42"/>
      <c r="T82" s="42"/>
      <c r="U82" s="42"/>
      <c r="V82" s="42"/>
    </row>
    <row r="83" spans="2:22" ht="13.5" customHeight="1" x14ac:dyDescent="0.4">
      <c r="B83" s="39" t="s">
        <v>96</v>
      </c>
      <c r="C83" s="84">
        <f t="shared" si="3"/>
        <v>0.47669991624152896</v>
      </c>
      <c r="D83" s="44">
        <f t="shared" si="4"/>
        <v>0.52318586766161579</v>
      </c>
      <c r="E83" s="44">
        <f t="shared" si="5"/>
        <v>1.1421609685525013E-4</v>
      </c>
      <c r="F83" s="44">
        <f t="shared" si="6"/>
        <v>1</v>
      </c>
      <c r="G83" s="42"/>
      <c r="H83" s="42"/>
      <c r="I83" s="81"/>
      <c r="J83" s="42"/>
      <c r="K83" s="59"/>
      <c r="L83" s="46"/>
      <c r="M83" s="46"/>
      <c r="N83" s="46"/>
      <c r="O83" s="49"/>
      <c r="P83" s="49"/>
      <c r="Q83" s="49"/>
      <c r="R83" s="49"/>
      <c r="S83" s="42"/>
      <c r="T83" s="42"/>
      <c r="U83" s="42"/>
      <c r="V83" s="42"/>
    </row>
    <row r="84" spans="2:22" ht="13.5" customHeight="1" x14ac:dyDescent="0.4">
      <c r="B84" s="39" t="s">
        <v>97</v>
      </c>
      <c r="C84" s="84">
        <f t="shared" si="3"/>
        <v>0.57757757757757755</v>
      </c>
      <c r="D84" s="44">
        <f t="shared" si="4"/>
        <v>0.42242242242242245</v>
      </c>
      <c r="E84" s="44">
        <f t="shared" si="5"/>
        <v>0</v>
      </c>
      <c r="F84" s="44">
        <f t="shared" si="6"/>
        <v>1</v>
      </c>
      <c r="G84" s="42"/>
      <c r="H84" s="42"/>
      <c r="I84" s="81"/>
      <c r="J84" s="42"/>
      <c r="K84" s="59"/>
      <c r="L84" s="46"/>
      <c r="M84" s="46"/>
      <c r="N84" s="46"/>
      <c r="O84" s="49"/>
      <c r="P84" s="49"/>
      <c r="Q84" s="49"/>
      <c r="R84" s="49"/>
      <c r="S84" s="42"/>
      <c r="T84" s="42"/>
      <c r="U84" s="42"/>
      <c r="V84" s="42"/>
    </row>
    <row r="85" spans="2:22" ht="13.5" customHeight="1" x14ac:dyDescent="0.4">
      <c r="B85" s="39" t="s">
        <v>98</v>
      </c>
      <c r="C85" s="84">
        <f t="shared" si="3"/>
        <v>0.69656992084432723</v>
      </c>
      <c r="D85" s="44">
        <f t="shared" si="4"/>
        <v>0.30343007915567283</v>
      </c>
      <c r="E85" s="44">
        <f t="shared" si="5"/>
        <v>0</v>
      </c>
      <c r="F85" s="44">
        <f t="shared" si="6"/>
        <v>1</v>
      </c>
      <c r="G85" s="42"/>
      <c r="H85" s="42"/>
      <c r="I85" s="81"/>
      <c r="J85" s="42"/>
      <c r="K85" s="59"/>
      <c r="L85" s="46"/>
      <c r="M85" s="46"/>
      <c r="N85" s="46"/>
      <c r="O85" s="49"/>
      <c r="P85" s="49"/>
      <c r="Q85" s="49"/>
      <c r="R85" s="49"/>
      <c r="S85" s="42"/>
      <c r="T85" s="42"/>
      <c r="U85" s="42"/>
      <c r="V85" s="42"/>
    </row>
    <row r="86" spans="2:22" ht="13.5" customHeight="1" x14ac:dyDescent="0.4">
      <c r="B86" s="39" t="s">
        <v>99</v>
      </c>
      <c r="C86" s="84">
        <f t="shared" si="3"/>
        <v>0.7303370786516854</v>
      </c>
      <c r="D86" s="44">
        <f t="shared" si="4"/>
        <v>0.2696629213483146</v>
      </c>
      <c r="E86" s="44">
        <f t="shared" si="5"/>
        <v>0</v>
      </c>
      <c r="F86" s="44">
        <f t="shared" si="6"/>
        <v>1</v>
      </c>
      <c r="G86" s="42"/>
      <c r="H86" s="42"/>
      <c r="I86" s="81"/>
      <c r="J86" s="42"/>
      <c r="K86" s="59"/>
      <c r="L86" s="46"/>
      <c r="M86" s="46"/>
      <c r="N86" s="46"/>
      <c r="O86" s="49"/>
      <c r="P86" s="49"/>
      <c r="Q86" s="49"/>
      <c r="R86" s="49"/>
      <c r="S86" s="42"/>
      <c r="T86" s="42"/>
      <c r="U86" s="42"/>
      <c r="V86" s="42"/>
    </row>
    <row r="87" spans="2:22" ht="13.5" customHeight="1" thickBot="1" x14ac:dyDescent="0.45">
      <c r="B87" s="51" t="s">
        <v>100</v>
      </c>
      <c r="C87" s="85" t="str">
        <f t="shared" si="3"/>
        <v>-</v>
      </c>
      <c r="D87" s="86" t="str">
        <f t="shared" si="4"/>
        <v>-</v>
      </c>
      <c r="E87" s="86" t="str">
        <f t="shared" si="5"/>
        <v>-</v>
      </c>
      <c r="F87" s="86" t="str">
        <f t="shared" si="6"/>
        <v>-</v>
      </c>
      <c r="G87" s="42"/>
      <c r="H87" s="42"/>
      <c r="I87" s="42"/>
      <c r="J87" s="42"/>
      <c r="K87" s="59"/>
      <c r="L87" s="46"/>
      <c r="M87" s="46"/>
      <c r="N87" s="46"/>
      <c r="O87" s="49"/>
      <c r="P87" s="49"/>
      <c r="Q87" s="49"/>
      <c r="R87" s="49"/>
      <c r="S87" s="42"/>
      <c r="T87" s="42"/>
      <c r="U87" s="42"/>
      <c r="V87" s="42"/>
    </row>
    <row r="88" spans="2:22" ht="13.5" customHeight="1" thickTop="1" x14ac:dyDescent="0.4">
      <c r="B88" s="54" t="s">
        <v>90</v>
      </c>
      <c r="C88" s="87">
        <f t="shared" si="3"/>
        <v>0.37275041971515127</v>
      </c>
      <c r="D88" s="88">
        <f t="shared" si="4"/>
        <v>0.62717523959385202</v>
      </c>
      <c r="E88" s="88">
        <f t="shared" si="5"/>
        <v>7.4340690996722809E-5</v>
      </c>
      <c r="F88" s="88">
        <f t="shared" si="6"/>
        <v>1</v>
      </c>
      <c r="G88" s="42"/>
      <c r="H88" s="42"/>
      <c r="I88" s="42"/>
      <c r="J88" s="42"/>
      <c r="K88" s="59"/>
      <c r="L88" s="46"/>
      <c r="M88" s="46"/>
      <c r="N88" s="46"/>
      <c r="O88" s="49"/>
      <c r="P88" s="49"/>
      <c r="Q88" s="49"/>
      <c r="R88" s="49"/>
      <c r="S88" s="42"/>
      <c r="T88" s="42"/>
      <c r="U88" s="42"/>
      <c r="V88" s="42"/>
    </row>
    <row r="89" spans="2:22" ht="13.5" customHeight="1" x14ac:dyDescent="0.4">
      <c r="B89" s="78" t="s">
        <v>264</v>
      </c>
      <c r="C89" s="42"/>
      <c r="D89" s="42"/>
      <c r="E89" s="42"/>
      <c r="F89" s="42"/>
      <c r="G89" s="42"/>
      <c r="H89" s="42"/>
      <c r="I89" s="42"/>
      <c r="J89" s="42"/>
      <c r="K89" s="42"/>
      <c r="L89" s="42"/>
      <c r="M89" s="42"/>
      <c r="N89" s="42"/>
      <c r="O89" s="42"/>
      <c r="P89" s="42"/>
      <c r="Q89" s="42"/>
      <c r="R89" s="42"/>
      <c r="S89" s="42"/>
      <c r="T89" s="42"/>
      <c r="U89" s="42"/>
      <c r="V89" s="42"/>
    </row>
    <row r="90" spans="2:22" ht="13.5" customHeight="1" x14ac:dyDescent="0.4">
      <c r="B90" s="42"/>
      <c r="C90" s="42"/>
      <c r="D90" s="42"/>
      <c r="E90" s="42"/>
      <c r="F90" s="42"/>
      <c r="G90" s="42"/>
      <c r="H90" s="42"/>
      <c r="I90" s="42"/>
      <c r="J90" s="42"/>
      <c r="K90" s="42"/>
      <c r="L90" s="42"/>
      <c r="M90" s="42"/>
      <c r="N90" s="42"/>
      <c r="O90" s="42"/>
      <c r="P90" s="42"/>
      <c r="Q90" s="42"/>
      <c r="R90" s="42"/>
      <c r="S90" s="42"/>
      <c r="T90" s="42"/>
      <c r="U90" s="42"/>
      <c r="V90" s="42"/>
    </row>
    <row r="91" spans="2:22" ht="16.5" customHeight="1" x14ac:dyDescent="0.4">
      <c r="B91" s="42" t="s">
        <v>261</v>
      </c>
      <c r="C91" s="42"/>
      <c r="D91" s="42"/>
      <c r="E91" s="42"/>
      <c r="F91" s="42"/>
      <c r="G91" s="42"/>
      <c r="H91" s="42"/>
      <c r="I91" s="42"/>
      <c r="J91" s="42"/>
      <c r="K91" s="42"/>
      <c r="L91" s="42"/>
      <c r="M91" s="42"/>
      <c r="N91" s="42"/>
      <c r="O91" s="42"/>
      <c r="P91" s="42"/>
      <c r="Q91" s="42"/>
      <c r="R91" s="42"/>
      <c r="S91" s="42"/>
      <c r="T91" s="42"/>
      <c r="U91" s="42"/>
      <c r="V91" s="42"/>
    </row>
    <row r="92" spans="2:22" ht="13.5" customHeight="1" x14ac:dyDescent="0.4">
      <c r="B92" s="42"/>
      <c r="C92" s="42"/>
      <c r="D92" s="42"/>
      <c r="E92" s="42"/>
      <c r="F92" s="42"/>
      <c r="G92" s="42"/>
      <c r="H92" s="42"/>
      <c r="I92" s="42"/>
      <c r="J92" s="42"/>
      <c r="K92" s="42"/>
      <c r="L92" s="42"/>
      <c r="M92" s="42"/>
      <c r="N92" s="42"/>
      <c r="O92" s="42"/>
      <c r="P92" s="42"/>
      <c r="Q92" s="42"/>
      <c r="R92" s="42"/>
      <c r="S92" s="42"/>
      <c r="T92" s="42"/>
      <c r="U92" s="42"/>
      <c r="V92" s="42"/>
    </row>
    <row r="93" spans="2:22" ht="13.5" customHeight="1" x14ac:dyDescent="0.4">
      <c r="B93" s="42"/>
      <c r="C93" s="42"/>
      <c r="D93" s="42"/>
      <c r="E93" s="42"/>
      <c r="F93" s="42"/>
      <c r="G93" s="42"/>
      <c r="H93" s="42"/>
      <c r="I93" s="42"/>
      <c r="J93" s="42"/>
      <c r="K93" s="42"/>
      <c r="L93" s="42"/>
      <c r="M93" s="42"/>
      <c r="N93" s="42"/>
      <c r="O93" s="42"/>
      <c r="P93" s="42"/>
      <c r="Q93" s="42"/>
      <c r="R93" s="42"/>
      <c r="S93" s="42"/>
      <c r="T93" s="42"/>
      <c r="U93" s="42"/>
      <c r="V93" s="42"/>
    </row>
    <row r="94" spans="2:22" ht="13.5" customHeight="1" x14ac:dyDescent="0.4">
      <c r="B94" s="42"/>
      <c r="C94" s="42"/>
      <c r="D94" s="42"/>
      <c r="E94" s="42"/>
      <c r="F94" s="42"/>
      <c r="G94" s="42"/>
      <c r="H94" s="42"/>
      <c r="I94" s="42"/>
      <c r="J94" s="42"/>
      <c r="K94" s="42"/>
      <c r="L94" s="42"/>
      <c r="M94" s="42"/>
      <c r="N94" s="42"/>
      <c r="O94" s="42"/>
      <c r="P94" s="42"/>
      <c r="Q94" s="42"/>
      <c r="R94" s="42"/>
      <c r="S94" s="42"/>
      <c r="T94" s="42"/>
      <c r="U94" s="42"/>
      <c r="V94" s="42"/>
    </row>
    <row r="95" spans="2:22" ht="13.5" customHeight="1" x14ac:dyDescent="0.4">
      <c r="B95" s="42"/>
      <c r="C95" s="42"/>
      <c r="D95" s="42"/>
      <c r="E95" s="42"/>
      <c r="F95" s="42"/>
      <c r="G95" s="42"/>
      <c r="H95" s="42"/>
      <c r="I95" s="42"/>
      <c r="J95" s="42"/>
      <c r="K95" s="42"/>
      <c r="L95" s="42"/>
      <c r="M95" s="42"/>
      <c r="N95" s="42"/>
      <c r="O95" s="42"/>
      <c r="P95" s="42"/>
      <c r="Q95" s="42"/>
      <c r="R95" s="42"/>
      <c r="S95" s="42"/>
      <c r="T95" s="42"/>
      <c r="U95" s="42"/>
      <c r="V95" s="42"/>
    </row>
    <row r="96" spans="2:22" ht="13.5" customHeight="1" x14ac:dyDescent="0.4">
      <c r="B96" s="42"/>
      <c r="C96" s="42"/>
      <c r="D96" s="42"/>
      <c r="E96" s="42"/>
      <c r="F96" s="42"/>
      <c r="G96" s="42"/>
      <c r="H96" s="42"/>
      <c r="I96" s="42"/>
      <c r="J96" s="42"/>
      <c r="K96" s="42"/>
      <c r="L96" s="42"/>
      <c r="M96" s="42"/>
      <c r="N96" s="42"/>
      <c r="O96" s="42"/>
      <c r="P96" s="42"/>
      <c r="Q96" s="42"/>
      <c r="R96" s="42"/>
      <c r="S96" s="42"/>
      <c r="T96" s="42"/>
      <c r="U96" s="42"/>
      <c r="V96" s="42"/>
    </row>
    <row r="97" spans="2:22" ht="13.5" customHeight="1" x14ac:dyDescent="0.4">
      <c r="B97" s="42"/>
      <c r="C97" s="42"/>
      <c r="D97" s="42"/>
      <c r="E97" s="42"/>
      <c r="F97" s="42"/>
      <c r="G97" s="42"/>
      <c r="H97" s="42"/>
      <c r="I97" s="42"/>
      <c r="J97" s="42"/>
      <c r="K97" s="42"/>
      <c r="L97" s="42"/>
      <c r="M97" s="42"/>
      <c r="N97" s="42"/>
      <c r="O97" s="42"/>
      <c r="P97" s="42"/>
      <c r="Q97" s="42"/>
      <c r="R97" s="42"/>
      <c r="S97" s="42"/>
      <c r="T97" s="42"/>
      <c r="U97" s="42"/>
      <c r="V97" s="42"/>
    </row>
    <row r="98" spans="2:22" ht="13.5" customHeight="1" x14ac:dyDescent="0.4">
      <c r="B98" s="42"/>
      <c r="C98" s="42"/>
      <c r="D98" s="42"/>
      <c r="E98" s="42"/>
      <c r="F98" s="42"/>
      <c r="G98" s="42"/>
      <c r="H98" s="42"/>
      <c r="I98" s="42"/>
      <c r="J98" s="42"/>
      <c r="K98" s="42"/>
      <c r="L98" s="42"/>
      <c r="M98" s="42"/>
      <c r="N98" s="42"/>
      <c r="O98" s="42"/>
      <c r="P98" s="42"/>
      <c r="Q98" s="42"/>
      <c r="R98" s="42"/>
      <c r="S98" s="42"/>
      <c r="T98" s="42"/>
      <c r="U98" s="42"/>
      <c r="V98" s="42"/>
    </row>
    <row r="99" spans="2:22" ht="13.5" customHeight="1" x14ac:dyDescent="0.4">
      <c r="B99" s="42"/>
      <c r="C99" s="42"/>
      <c r="D99" s="42"/>
      <c r="E99" s="42"/>
      <c r="F99" s="42"/>
      <c r="G99" s="42"/>
      <c r="H99" s="42"/>
      <c r="I99" s="42"/>
      <c r="J99" s="42"/>
      <c r="K99" s="42"/>
      <c r="L99" s="42"/>
      <c r="M99" s="42"/>
      <c r="N99" s="42"/>
      <c r="O99" s="42"/>
      <c r="P99" s="42"/>
      <c r="Q99" s="42"/>
      <c r="R99" s="42"/>
      <c r="S99" s="42"/>
      <c r="T99" s="42"/>
      <c r="U99" s="42"/>
      <c r="V99" s="42"/>
    </row>
    <row r="100" spans="2:22" ht="13.5" customHeight="1" x14ac:dyDescent="0.4">
      <c r="B100" s="42"/>
      <c r="C100" s="42"/>
      <c r="D100" s="42"/>
      <c r="E100" s="42"/>
      <c r="F100" s="42"/>
      <c r="G100" s="42"/>
      <c r="H100" s="42"/>
      <c r="I100" s="42"/>
      <c r="J100" s="42"/>
      <c r="K100" s="42"/>
      <c r="L100" s="42"/>
      <c r="M100" s="42"/>
      <c r="N100" s="42"/>
      <c r="O100" s="42"/>
      <c r="P100" s="42"/>
      <c r="Q100" s="42"/>
      <c r="R100" s="42"/>
      <c r="S100" s="42"/>
      <c r="T100" s="42"/>
      <c r="U100" s="42"/>
      <c r="V100" s="42"/>
    </row>
    <row r="101" spans="2:22" ht="13.5" customHeight="1" x14ac:dyDescent="0.4">
      <c r="B101" s="42"/>
      <c r="C101" s="42"/>
      <c r="D101" s="42"/>
      <c r="E101" s="42"/>
      <c r="F101" s="42"/>
      <c r="G101" s="42"/>
      <c r="H101" s="42"/>
      <c r="I101" s="42"/>
      <c r="J101" s="42"/>
      <c r="K101" s="42"/>
      <c r="L101" s="42"/>
      <c r="M101" s="42"/>
      <c r="N101" s="42"/>
      <c r="O101" s="42"/>
      <c r="P101" s="42"/>
      <c r="Q101" s="42"/>
      <c r="R101" s="42"/>
      <c r="S101" s="42"/>
      <c r="T101" s="42"/>
      <c r="U101" s="42"/>
      <c r="V101" s="42"/>
    </row>
    <row r="102" spans="2:22" ht="13.5" customHeight="1" x14ac:dyDescent="0.4">
      <c r="B102" s="42"/>
      <c r="C102" s="42"/>
      <c r="D102" s="42"/>
      <c r="E102" s="42"/>
      <c r="F102" s="42"/>
      <c r="G102" s="42"/>
      <c r="H102" s="42"/>
      <c r="I102" s="42"/>
      <c r="J102" s="42"/>
      <c r="K102" s="42"/>
      <c r="L102" s="42"/>
      <c r="M102" s="42"/>
      <c r="N102" s="42"/>
      <c r="O102" s="42"/>
      <c r="P102" s="42"/>
      <c r="Q102" s="42"/>
      <c r="R102" s="42"/>
      <c r="S102" s="42"/>
      <c r="T102" s="42"/>
      <c r="U102" s="42"/>
      <c r="V102" s="42"/>
    </row>
    <row r="103" spans="2:22" ht="13.5" customHeight="1" x14ac:dyDescent="0.4">
      <c r="B103" s="42"/>
      <c r="C103" s="42"/>
      <c r="D103" s="42"/>
      <c r="E103" s="42"/>
      <c r="F103" s="42"/>
      <c r="G103" s="42"/>
      <c r="H103" s="42"/>
      <c r="I103" s="42"/>
      <c r="J103" s="42"/>
      <c r="K103" s="42"/>
      <c r="L103" s="42"/>
      <c r="M103" s="42"/>
      <c r="N103" s="42"/>
      <c r="O103" s="42"/>
      <c r="P103" s="42"/>
      <c r="Q103" s="42"/>
      <c r="R103" s="42"/>
      <c r="S103" s="42"/>
      <c r="T103" s="42"/>
      <c r="U103" s="42"/>
      <c r="V103" s="42"/>
    </row>
    <row r="104" spans="2:22" ht="13.5" customHeight="1" x14ac:dyDescent="0.4">
      <c r="B104" s="42"/>
      <c r="C104" s="42"/>
      <c r="D104" s="42"/>
      <c r="E104" s="42"/>
      <c r="F104" s="42"/>
      <c r="G104" s="42"/>
      <c r="H104" s="42"/>
      <c r="I104" s="42"/>
      <c r="J104" s="42"/>
      <c r="K104" s="42"/>
      <c r="L104" s="42"/>
      <c r="M104" s="42"/>
      <c r="N104" s="42"/>
      <c r="O104" s="42"/>
      <c r="P104" s="42"/>
      <c r="Q104" s="42"/>
      <c r="R104" s="42"/>
      <c r="S104" s="42"/>
      <c r="T104" s="42"/>
      <c r="U104" s="42"/>
      <c r="V104" s="42"/>
    </row>
    <row r="105" spans="2:22" ht="13.5" customHeight="1" x14ac:dyDescent="0.4">
      <c r="B105" s="42"/>
      <c r="C105" s="42"/>
      <c r="D105" s="42"/>
      <c r="E105" s="42"/>
      <c r="F105" s="42"/>
      <c r="G105" s="42"/>
      <c r="H105" s="42"/>
      <c r="I105" s="42"/>
      <c r="J105" s="42"/>
      <c r="K105" s="42"/>
      <c r="L105" s="42"/>
      <c r="M105" s="42"/>
      <c r="N105" s="42"/>
      <c r="O105" s="42"/>
      <c r="P105" s="42"/>
      <c r="Q105" s="42"/>
      <c r="R105" s="42"/>
      <c r="S105" s="42"/>
      <c r="T105" s="42"/>
      <c r="U105" s="42"/>
      <c r="V105" s="42"/>
    </row>
    <row r="106" spans="2:22" ht="13.5" customHeight="1" x14ac:dyDescent="0.4">
      <c r="B106" s="42"/>
      <c r="C106" s="42"/>
      <c r="D106" s="42"/>
      <c r="E106" s="42"/>
      <c r="F106" s="42"/>
      <c r="G106" s="42"/>
      <c r="H106" s="42"/>
      <c r="I106" s="42"/>
      <c r="J106" s="42"/>
      <c r="K106" s="42"/>
      <c r="L106" s="42"/>
      <c r="M106" s="42"/>
      <c r="N106" s="42"/>
      <c r="O106" s="42"/>
      <c r="P106" s="42"/>
      <c r="Q106" s="42"/>
      <c r="R106" s="42"/>
      <c r="S106" s="42"/>
      <c r="T106" s="42"/>
      <c r="U106" s="42"/>
      <c r="V106" s="42"/>
    </row>
    <row r="107" spans="2:22" ht="13.5" customHeight="1" x14ac:dyDescent="0.4">
      <c r="B107" s="42"/>
      <c r="C107" s="42"/>
      <c r="D107" s="42"/>
      <c r="E107" s="42"/>
      <c r="F107" s="42"/>
      <c r="G107" s="42"/>
      <c r="H107" s="42"/>
      <c r="I107" s="42"/>
      <c r="J107" s="42"/>
      <c r="K107" s="42"/>
      <c r="L107" s="42"/>
      <c r="M107" s="42"/>
      <c r="N107" s="42"/>
      <c r="O107" s="42"/>
      <c r="P107" s="42"/>
      <c r="Q107" s="42"/>
      <c r="R107" s="42"/>
      <c r="S107" s="42"/>
      <c r="T107" s="42"/>
      <c r="U107" s="42"/>
      <c r="V107" s="42"/>
    </row>
    <row r="108" spans="2:22" ht="13.5" customHeight="1" x14ac:dyDescent="0.4">
      <c r="B108" s="42"/>
      <c r="C108" s="42"/>
      <c r="D108" s="42"/>
      <c r="E108" s="42"/>
      <c r="F108" s="42"/>
      <c r="G108" s="42"/>
      <c r="H108" s="42"/>
      <c r="I108" s="42"/>
      <c r="J108" s="42"/>
      <c r="K108" s="42"/>
      <c r="L108" s="42"/>
      <c r="M108" s="42"/>
      <c r="N108" s="42"/>
      <c r="O108" s="42"/>
      <c r="P108" s="42"/>
      <c r="Q108" s="42"/>
      <c r="R108" s="42"/>
      <c r="S108" s="42"/>
      <c r="T108" s="42"/>
      <c r="U108" s="42"/>
      <c r="V108" s="42"/>
    </row>
    <row r="109" spans="2:22" ht="13.5" customHeight="1" x14ac:dyDescent="0.4">
      <c r="B109" s="42"/>
      <c r="C109" s="42"/>
      <c r="D109" s="42"/>
      <c r="E109" s="42"/>
      <c r="F109" s="42"/>
      <c r="G109" s="42"/>
      <c r="H109" s="42"/>
      <c r="I109" s="42"/>
      <c r="J109" s="42"/>
      <c r="K109" s="42"/>
      <c r="L109" s="42"/>
      <c r="M109" s="42"/>
      <c r="N109" s="42"/>
      <c r="O109" s="42"/>
      <c r="P109" s="42"/>
      <c r="Q109" s="42"/>
      <c r="R109" s="42"/>
      <c r="S109" s="42"/>
      <c r="T109" s="42"/>
      <c r="U109" s="42"/>
      <c r="V109" s="42"/>
    </row>
    <row r="110" spans="2:22" ht="13.5" customHeight="1" x14ac:dyDescent="0.4">
      <c r="B110" s="42"/>
      <c r="C110" s="42"/>
      <c r="D110" s="42"/>
      <c r="E110" s="42"/>
      <c r="F110" s="42"/>
      <c r="G110" s="42"/>
      <c r="H110" s="42"/>
      <c r="I110" s="42"/>
      <c r="J110" s="42"/>
      <c r="K110" s="42"/>
      <c r="L110" s="42"/>
      <c r="M110" s="42"/>
      <c r="N110" s="42"/>
      <c r="O110" s="42"/>
      <c r="P110" s="42"/>
      <c r="Q110" s="42"/>
      <c r="R110" s="42"/>
      <c r="S110" s="42"/>
      <c r="T110" s="42"/>
      <c r="U110" s="42"/>
      <c r="V110" s="42"/>
    </row>
    <row r="111" spans="2:22" ht="13.5" customHeight="1" x14ac:dyDescent="0.4">
      <c r="B111" s="42"/>
      <c r="C111" s="42"/>
      <c r="D111" s="42"/>
      <c r="E111" s="42"/>
      <c r="F111" s="42"/>
      <c r="G111" s="42"/>
      <c r="H111" s="42"/>
      <c r="I111" s="42"/>
      <c r="J111" s="42"/>
      <c r="K111" s="42"/>
      <c r="L111" s="42"/>
      <c r="M111" s="42"/>
      <c r="N111" s="42"/>
      <c r="O111" s="42"/>
      <c r="P111" s="42"/>
      <c r="Q111" s="42"/>
      <c r="R111" s="42"/>
      <c r="S111" s="42"/>
      <c r="T111" s="42"/>
      <c r="U111" s="42"/>
      <c r="V111" s="42"/>
    </row>
    <row r="112" spans="2:22" ht="13.5" customHeight="1" x14ac:dyDescent="0.4">
      <c r="B112" s="42"/>
      <c r="C112" s="42"/>
      <c r="D112" s="42"/>
      <c r="E112" s="42"/>
      <c r="F112" s="42"/>
      <c r="G112" s="42"/>
      <c r="H112" s="42"/>
      <c r="I112" s="42"/>
      <c r="J112" s="42"/>
      <c r="K112" s="42"/>
      <c r="L112" s="42"/>
      <c r="M112" s="42"/>
      <c r="N112" s="42"/>
      <c r="O112" s="42"/>
      <c r="P112" s="42"/>
      <c r="Q112" s="42"/>
      <c r="R112" s="42"/>
      <c r="S112" s="42"/>
      <c r="T112" s="42"/>
      <c r="U112" s="42"/>
      <c r="V112" s="42"/>
    </row>
    <row r="113" spans="2:22" ht="13.5" customHeight="1" x14ac:dyDescent="0.4">
      <c r="B113" s="42"/>
      <c r="C113" s="42"/>
      <c r="D113" s="42"/>
      <c r="E113" s="42"/>
      <c r="F113" s="42"/>
      <c r="G113" s="42"/>
      <c r="H113" s="42"/>
      <c r="I113" s="42"/>
      <c r="J113" s="42"/>
      <c r="K113" s="42"/>
      <c r="L113" s="42"/>
      <c r="M113" s="42"/>
      <c r="N113" s="42"/>
      <c r="O113" s="42"/>
      <c r="P113" s="42"/>
      <c r="Q113" s="42"/>
      <c r="R113" s="42"/>
      <c r="S113" s="42"/>
      <c r="T113" s="42"/>
      <c r="U113" s="42"/>
      <c r="V113" s="42"/>
    </row>
    <row r="114" spans="2:22" ht="13.5" customHeight="1" x14ac:dyDescent="0.4">
      <c r="B114" s="42"/>
      <c r="C114" s="42"/>
      <c r="D114" s="42"/>
      <c r="E114" s="42"/>
      <c r="F114" s="42"/>
      <c r="G114" s="42"/>
      <c r="H114" s="42"/>
      <c r="I114" s="42"/>
      <c r="J114" s="42"/>
      <c r="K114" s="42"/>
      <c r="L114" s="42"/>
      <c r="M114" s="42"/>
      <c r="N114" s="42"/>
      <c r="O114" s="42"/>
      <c r="P114" s="42"/>
      <c r="Q114" s="42"/>
      <c r="R114" s="42"/>
      <c r="S114" s="42"/>
      <c r="T114" s="42"/>
      <c r="U114" s="42"/>
      <c r="V114" s="42"/>
    </row>
    <row r="115" spans="2:22" ht="13.5" customHeight="1" x14ac:dyDescent="0.4">
      <c r="B115" s="42"/>
      <c r="C115" s="42"/>
      <c r="D115" s="42"/>
      <c r="E115" s="42"/>
      <c r="F115" s="42"/>
      <c r="G115" s="42"/>
      <c r="H115" s="42"/>
      <c r="I115" s="42"/>
      <c r="J115" s="42"/>
      <c r="K115" s="42"/>
      <c r="L115" s="42"/>
      <c r="M115" s="42"/>
      <c r="N115" s="42"/>
      <c r="O115" s="42"/>
      <c r="P115" s="42"/>
      <c r="Q115" s="42"/>
      <c r="R115" s="42"/>
      <c r="S115" s="42"/>
      <c r="T115" s="42"/>
      <c r="U115" s="42"/>
      <c r="V115" s="42"/>
    </row>
    <row r="116" spans="2:22" ht="13.5" customHeight="1" x14ac:dyDescent="0.4">
      <c r="B116" s="78" t="s">
        <v>264</v>
      </c>
      <c r="C116" s="42"/>
      <c r="D116" s="42"/>
      <c r="E116" s="42"/>
      <c r="F116" s="42"/>
      <c r="G116" s="42"/>
      <c r="H116" s="42"/>
      <c r="I116" s="42"/>
      <c r="J116" s="42"/>
      <c r="K116" s="42"/>
      <c r="L116" s="42"/>
      <c r="M116" s="42"/>
      <c r="N116" s="42"/>
      <c r="O116" s="42"/>
      <c r="P116" s="42"/>
      <c r="Q116" s="42"/>
      <c r="R116" s="42"/>
      <c r="S116" s="42"/>
      <c r="T116" s="42"/>
      <c r="U116" s="42"/>
      <c r="V116" s="42"/>
    </row>
    <row r="117" spans="2:22" ht="13.5" customHeight="1" x14ac:dyDescent="0.4">
      <c r="B117" s="42"/>
      <c r="C117" s="42"/>
      <c r="D117" s="42"/>
      <c r="E117" s="42"/>
      <c r="F117" s="42"/>
      <c r="G117" s="42"/>
      <c r="H117" s="42"/>
      <c r="I117" s="42"/>
      <c r="J117" s="42"/>
      <c r="K117" s="42"/>
      <c r="L117" s="42"/>
      <c r="M117" s="42"/>
      <c r="N117" s="42"/>
      <c r="O117" s="42"/>
      <c r="P117" s="42"/>
      <c r="Q117" s="42"/>
      <c r="R117" s="42"/>
      <c r="S117" s="42"/>
      <c r="T117" s="42"/>
      <c r="U117" s="42"/>
      <c r="V117" s="42"/>
    </row>
    <row r="118" spans="2:22" ht="13.5" customHeight="1" x14ac:dyDescent="0.4">
      <c r="B118" s="42"/>
      <c r="C118" s="42"/>
      <c r="D118" s="42"/>
      <c r="E118" s="42"/>
      <c r="F118" s="42"/>
      <c r="G118" s="42"/>
      <c r="H118" s="42"/>
      <c r="I118" s="42"/>
      <c r="J118" s="42"/>
      <c r="K118" s="42"/>
      <c r="L118" s="42"/>
      <c r="M118" s="42"/>
      <c r="N118" s="42"/>
      <c r="O118" s="42"/>
      <c r="P118" s="42"/>
      <c r="Q118" s="42"/>
      <c r="R118" s="42"/>
      <c r="S118" s="42"/>
      <c r="T118" s="42"/>
      <c r="U118" s="42"/>
      <c r="V118" s="42"/>
    </row>
    <row r="119" spans="2:22" ht="13.5" customHeight="1" x14ac:dyDescent="0.4">
      <c r="B119" s="42"/>
      <c r="C119" s="42"/>
      <c r="D119" s="42"/>
      <c r="E119" s="42"/>
      <c r="F119" s="42"/>
      <c r="G119" s="42"/>
      <c r="H119" s="42"/>
      <c r="I119" s="42"/>
      <c r="J119" s="42"/>
      <c r="K119" s="42"/>
      <c r="L119" s="42"/>
      <c r="M119" s="42"/>
      <c r="N119" s="42"/>
      <c r="O119" s="42"/>
      <c r="P119" s="42"/>
      <c r="Q119" s="42"/>
      <c r="R119" s="42"/>
      <c r="S119" s="42"/>
      <c r="T119" s="42"/>
      <c r="U119" s="42"/>
      <c r="V119" s="42"/>
    </row>
    <row r="120" spans="2:22" ht="13.5" customHeight="1" x14ac:dyDescent="0.4">
      <c r="B120" s="42"/>
      <c r="C120" s="42"/>
      <c r="D120" s="42"/>
      <c r="E120" s="42"/>
      <c r="F120" s="42"/>
      <c r="G120" s="42"/>
      <c r="H120" s="42"/>
      <c r="I120" s="42"/>
      <c r="J120" s="42"/>
      <c r="K120" s="42"/>
      <c r="L120" s="42"/>
      <c r="M120" s="42"/>
      <c r="N120" s="42"/>
      <c r="O120" s="42"/>
      <c r="P120" s="42"/>
      <c r="Q120" s="42"/>
      <c r="R120" s="42"/>
      <c r="S120" s="42"/>
      <c r="T120" s="42"/>
      <c r="U120" s="42"/>
      <c r="V120" s="42"/>
    </row>
    <row r="121" spans="2:22" ht="13.5" customHeight="1" x14ac:dyDescent="0.4">
      <c r="B121" s="42"/>
      <c r="C121" s="42"/>
      <c r="D121" s="42"/>
      <c r="E121" s="42"/>
      <c r="F121" s="42"/>
      <c r="G121" s="42"/>
      <c r="H121" s="42"/>
      <c r="I121" s="42"/>
      <c r="J121" s="42"/>
      <c r="K121" s="42"/>
      <c r="L121" s="42"/>
      <c r="M121" s="42"/>
      <c r="N121" s="42"/>
      <c r="O121" s="42"/>
      <c r="P121" s="42"/>
      <c r="Q121" s="42"/>
      <c r="R121" s="42"/>
      <c r="S121" s="42"/>
      <c r="T121" s="42"/>
      <c r="U121" s="42"/>
      <c r="V121" s="42"/>
    </row>
    <row r="122" spans="2:22" ht="13.5" customHeight="1" x14ac:dyDescent="0.4">
      <c r="B122" s="42"/>
      <c r="C122" s="42"/>
      <c r="D122" s="42"/>
      <c r="E122" s="42"/>
      <c r="F122" s="42"/>
      <c r="G122" s="42"/>
      <c r="H122" s="42"/>
      <c r="I122" s="42"/>
      <c r="J122" s="42"/>
      <c r="K122" s="42"/>
      <c r="L122" s="42"/>
      <c r="M122" s="42"/>
      <c r="N122" s="42"/>
      <c r="O122" s="42"/>
      <c r="P122" s="42"/>
      <c r="Q122" s="42"/>
      <c r="R122" s="42"/>
      <c r="S122" s="42"/>
      <c r="T122" s="42"/>
      <c r="U122" s="42"/>
      <c r="V122" s="42"/>
    </row>
    <row r="123" spans="2:22" ht="13.5" customHeight="1" x14ac:dyDescent="0.4">
      <c r="B123" s="42"/>
      <c r="C123" s="42"/>
      <c r="D123" s="42"/>
      <c r="E123" s="42"/>
      <c r="F123" s="42"/>
      <c r="G123" s="42"/>
      <c r="H123" s="42"/>
      <c r="I123" s="42"/>
      <c r="J123" s="42"/>
      <c r="K123" s="42"/>
      <c r="L123" s="42"/>
      <c r="M123" s="42"/>
      <c r="N123" s="42"/>
      <c r="O123" s="42"/>
      <c r="P123" s="42"/>
      <c r="Q123" s="42"/>
      <c r="R123" s="42"/>
      <c r="S123" s="42"/>
      <c r="T123" s="42"/>
      <c r="U123" s="42"/>
      <c r="V123" s="42"/>
    </row>
    <row r="124" spans="2:22" ht="13.5" customHeight="1" x14ac:dyDescent="0.4">
      <c r="B124" s="42"/>
      <c r="C124" s="42"/>
      <c r="D124" s="42"/>
      <c r="E124" s="42"/>
      <c r="F124" s="42"/>
      <c r="G124" s="42"/>
      <c r="H124" s="42"/>
      <c r="I124" s="42"/>
      <c r="J124" s="42"/>
      <c r="K124" s="42"/>
      <c r="L124" s="42"/>
      <c r="M124" s="42"/>
      <c r="N124" s="42"/>
      <c r="O124" s="42"/>
      <c r="P124" s="42"/>
      <c r="Q124" s="42"/>
      <c r="R124" s="42"/>
      <c r="S124" s="42"/>
      <c r="T124" s="42"/>
      <c r="U124" s="42"/>
      <c r="V124" s="42"/>
    </row>
  </sheetData>
  <mergeCells count="7">
    <mergeCell ref="B77:B78"/>
    <mergeCell ref="C77:F77"/>
    <mergeCell ref="C11:D11"/>
    <mergeCell ref="C20:I20"/>
    <mergeCell ref="B20:B21"/>
    <mergeCell ref="B64:B65"/>
    <mergeCell ref="C64:F64"/>
  </mergeCells>
  <phoneticPr fontId="2"/>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明朝,標準"&amp;12歯科健診結果集計</oddHeader>
  </headerFooter>
  <rowBreaks count="1" manualBreakCount="1">
    <brk id="59" max="8" man="1"/>
  </rowBreaks>
  <ignoredErrors>
    <ignoredError sqref="C13:C18 F66:F74 C75:E75 C12" emptyCellReferenc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9CA5-84EE-4C8B-8139-EDDFFF769973}">
  <sheetPr codeName="Sheet5"/>
  <dimension ref="B1:S160"/>
  <sheetViews>
    <sheetView showGridLines="0" zoomScaleNormal="100" zoomScaleSheetLayoutView="100" workbookViewId="0"/>
  </sheetViews>
  <sheetFormatPr defaultColWidth="9" defaultRowHeight="12" x14ac:dyDescent="0.4"/>
  <cols>
    <col min="1" max="2" width="4.625" style="3" customWidth="1"/>
    <col min="3" max="3" width="20.625" style="3" customWidth="1"/>
    <col min="4" max="9" width="12.625" style="3" customWidth="1"/>
    <col min="10" max="10" width="7.625" style="3" customWidth="1"/>
    <col min="11" max="11" width="12.625" style="3" customWidth="1"/>
    <col min="12" max="14" width="7.25" style="3" customWidth="1"/>
    <col min="15" max="16384" width="9" style="3"/>
  </cols>
  <sheetData>
    <row r="1" spans="2:19" s="1" customFormat="1" ht="16.5" customHeight="1" x14ac:dyDescent="0.4">
      <c r="B1" s="41"/>
      <c r="C1" s="42"/>
      <c r="D1" s="42"/>
      <c r="E1" s="42"/>
      <c r="F1" s="42"/>
      <c r="G1" s="42"/>
      <c r="H1" s="42"/>
      <c r="I1" s="42"/>
      <c r="J1" s="40"/>
      <c r="K1" s="40"/>
      <c r="L1" s="40"/>
      <c r="M1" s="40"/>
      <c r="N1" s="40"/>
      <c r="O1" s="40"/>
      <c r="P1" s="40"/>
      <c r="Q1" s="40"/>
      <c r="R1" s="40"/>
      <c r="S1" s="40"/>
    </row>
    <row r="2" spans="2:19" ht="16.5" customHeight="1" x14ac:dyDescent="0.4">
      <c r="B2" s="41"/>
      <c r="C2" s="42"/>
      <c r="D2" s="42"/>
      <c r="E2" s="42"/>
      <c r="F2" s="42"/>
      <c r="G2" s="42"/>
      <c r="H2" s="49"/>
      <c r="I2" s="49"/>
      <c r="J2" s="49"/>
      <c r="K2" s="42"/>
      <c r="L2" s="42"/>
      <c r="M2" s="42"/>
      <c r="N2" s="42"/>
      <c r="O2" s="42"/>
      <c r="P2" s="42"/>
      <c r="Q2" s="42"/>
      <c r="R2" s="42"/>
      <c r="S2" s="42"/>
    </row>
    <row r="3" spans="2:19" ht="16.5" customHeight="1" x14ac:dyDescent="0.4">
      <c r="B3" s="42"/>
      <c r="C3" s="42"/>
      <c r="D3" s="42"/>
      <c r="E3" s="42"/>
      <c r="F3" s="42"/>
      <c r="G3" s="42"/>
      <c r="H3" s="42"/>
      <c r="I3" s="42"/>
      <c r="J3" s="42"/>
      <c r="K3" s="42"/>
      <c r="L3" s="42"/>
      <c r="M3" s="42"/>
      <c r="N3" s="42"/>
      <c r="O3" s="42"/>
      <c r="P3" s="42"/>
      <c r="Q3" s="42"/>
      <c r="R3" s="42"/>
      <c r="S3" s="42"/>
    </row>
    <row r="4" spans="2:19" ht="16.5" customHeight="1" x14ac:dyDescent="0.4">
      <c r="B4" s="42" t="s">
        <v>184</v>
      </c>
      <c r="C4" s="42"/>
      <c r="D4" s="42"/>
      <c r="E4" s="42"/>
      <c r="F4" s="42"/>
      <c r="G4" s="42"/>
      <c r="H4" s="42"/>
      <c r="I4" s="42"/>
      <c r="J4" s="42"/>
      <c r="K4" s="42"/>
      <c r="L4" s="42"/>
      <c r="M4" s="42"/>
      <c r="N4" s="42"/>
      <c r="O4" s="42"/>
      <c r="P4" s="42"/>
      <c r="Q4" s="42"/>
      <c r="R4" s="42"/>
      <c r="S4" s="42"/>
    </row>
    <row r="5" spans="2:19" ht="16.5" customHeight="1" x14ac:dyDescent="0.4">
      <c r="B5" s="42" t="s">
        <v>173</v>
      </c>
      <c r="C5" s="42"/>
      <c r="D5" s="42"/>
      <c r="E5" s="42"/>
      <c r="F5" s="42"/>
      <c r="G5" s="42"/>
      <c r="H5" s="42"/>
      <c r="I5" s="42"/>
      <c r="J5" s="42"/>
      <c r="K5" s="42"/>
      <c r="L5" s="42"/>
      <c r="M5" s="42"/>
      <c r="N5" s="42"/>
      <c r="O5" s="42"/>
      <c r="P5" s="42"/>
      <c r="Q5" s="42"/>
      <c r="R5" s="42"/>
      <c r="S5" s="42"/>
    </row>
    <row r="6" spans="2:19" ht="13.5" customHeight="1" x14ac:dyDescent="0.15">
      <c r="B6" s="275"/>
      <c r="C6" s="276"/>
      <c r="D6" s="20" t="s">
        <v>196</v>
      </c>
      <c r="E6" s="20" t="s">
        <v>197</v>
      </c>
      <c r="F6" s="42"/>
      <c r="G6" s="42"/>
      <c r="H6" s="42"/>
      <c r="I6" s="42"/>
      <c r="J6" s="42"/>
      <c r="K6" s="42"/>
      <c r="L6" s="42"/>
      <c r="M6" s="42"/>
      <c r="N6" s="42"/>
      <c r="O6" s="42"/>
      <c r="P6" s="42"/>
      <c r="Q6" s="42"/>
      <c r="R6" s="42"/>
      <c r="S6" s="42"/>
    </row>
    <row r="7" spans="2:19" ht="13.5" customHeight="1" x14ac:dyDescent="0.4">
      <c r="B7" s="89">
        <v>0</v>
      </c>
      <c r="C7" s="90" t="s">
        <v>201</v>
      </c>
      <c r="D7" s="224">
        <v>61200</v>
      </c>
      <c r="E7" s="91">
        <f>IFERROR(D7/$D$12,"-")</f>
        <v>0.37913752408328638</v>
      </c>
      <c r="F7" s="42"/>
      <c r="G7" s="42"/>
      <c r="H7" s="42"/>
      <c r="I7" s="42"/>
      <c r="J7" s="42"/>
      <c r="K7" s="42"/>
      <c r="L7" s="42"/>
      <c r="M7" s="42"/>
      <c r="N7" s="42"/>
      <c r="O7" s="42"/>
      <c r="P7" s="42"/>
      <c r="Q7" s="42"/>
      <c r="R7" s="42"/>
      <c r="S7" s="42"/>
    </row>
    <row r="8" spans="2:19" ht="13.5" customHeight="1" x14ac:dyDescent="0.4">
      <c r="B8" s="92">
        <v>1</v>
      </c>
      <c r="C8" s="93" t="s">
        <v>207</v>
      </c>
      <c r="D8" s="225">
        <v>90294</v>
      </c>
      <c r="E8" s="94">
        <f t="shared" ref="E8:E12" si="0">IFERROR(D8/$D$12,"-")</f>
        <v>0.55937652940484084</v>
      </c>
      <c r="F8" s="42"/>
      <c r="G8" s="42"/>
      <c r="H8" s="42"/>
      <c r="I8" s="42"/>
      <c r="J8" s="42"/>
      <c r="K8" s="42"/>
      <c r="L8" s="42"/>
      <c r="M8" s="42"/>
      <c r="N8" s="42"/>
      <c r="O8" s="42"/>
      <c r="P8" s="42"/>
      <c r="Q8" s="42"/>
      <c r="R8" s="42"/>
      <c r="S8" s="42"/>
    </row>
    <row r="9" spans="2:19" ht="13.5" customHeight="1" x14ac:dyDescent="0.4">
      <c r="B9" s="92">
        <v>9</v>
      </c>
      <c r="C9" s="93" t="s">
        <v>204</v>
      </c>
      <c r="D9" s="225">
        <v>104</v>
      </c>
      <c r="E9" s="94">
        <f t="shared" si="0"/>
        <v>6.4428598863826444E-4</v>
      </c>
      <c r="F9" s="42"/>
      <c r="G9" s="42"/>
      <c r="H9" s="42"/>
      <c r="I9" s="42"/>
      <c r="J9" s="42"/>
      <c r="K9" s="42"/>
      <c r="L9" s="42"/>
      <c r="M9" s="42"/>
      <c r="N9" s="42"/>
      <c r="O9" s="42"/>
      <c r="P9" s="42"/>
      <c r="Q9" s="42"/>
      <c r="R9" s="42"/>
      <c r="S9" s="42"/>
    </row>
    <row r="10" spans="2:19" ht="13.5" customHeight="1" x14ac:dyDescent="0.4">
      <c r="B10" s="95" t="s">
        <v>205</v>
      </c>
      <c r="C10" s="93" t="s">
        <v>206</v>
      </c>
      <c r="D10" s="225">
        <v>9821</v>
      </c>
      <c r="E10" s="94">
        <f t="shared" si="0"/>
        <v>6.0841660523234566E-2</v>
      </c>
      <c r="F10" s="42"/>
      <c r="G10" s="42"/>
      <c r="H10" s="42"/>
      <c r="I10" s="42"/>
      <c r="J10" s="42"/>
      <c r="K10" s="42"/>
      <c r="L10" s="42"/>
      <c r="M10" s="42"/>
      <c r="N10" s="42"/>
      <c r="O10" s="42"/>
      <c r="P10" s="42"/>
      <c r="Q10" s="42"/>
      <c r="R10" s="42"/>
      <c r="S10" s="42"/>
    </row>
    <row r="11" spans="2:19" ht="13.5" customHeight="1" thickBot="1" x14ac:dyDescent="0.45">
      <c r="B11" s="96"/>
      <c r="C11" s="97" t="s">
        <v>262</v>
      </c>
      <c r="D11" s="226">
        <v>0</v>
      </c>
      <c r="E11" s="98">
        <f t="shared" si="0"/>
        <v>0</v>
      </c>
      <c r="F11" s="42"/>
      <c r="G11" s="42"/>
      <c r="H11" s="42"/>
      <c r="I11" s="42"/>
      <c r="J11" s="42"/>
      <c r="K11" s="42"/>
      <c r="L11" s="42"/>
      <c r="M11" s="42"/>
      <c r="N11" s="42"/>
      <c r="O11" s="42"/>
      <c r="P11" s="42"/>
      <c r="Q11" s="42"/>
      <c r="R11" s="42"/>
      <c r="S11" s="42"/>
    </row>
    <row r="12" spans="2:19" ht="13.5" customHeight="1" thickTop="1" x14ac:dyDescent="0.4">
      <c r="B12" s="277" t="s">
        <v>0</v>
      </c>
      <c r="C12" s="278"/>
      <c r="D12" s="37">
        <f>SUM(D7:D11)</f>
        <v>161419</v>
      </c>
      <c r="E12" s="99">
        <f t="shared" si="0"/>
        <v>1</v>
      </c>
      <c r="F12" s="42"/>
      <c r="G12" s="42"/>
      <c r="H12" s="42"/>
      <c r="I12" s="42"/>
      <c r="J12" s="42"/>
      <c r="K12" s="42"/>
      <c r="L12" s="42"/>
      <c r="M12" s="42"/>
      <c r="N12" s="42"/>
      <c r="O12" s="42"/>
      <c r="P12" s="42"/>
      <c r="Q12" s="42"/>
      <c r="R12" s="42"/>
      <c r="S12" s="42"/>
    </row>
    <row r="13" spans="2:19" ht="13.5" customHeight="1" x14ac:dyDescent="0.4">
      <c r="B13" s="78" t="s">
        <v>264</v>
      </c>
      <c r="C13" s="42"/>
      <c r="D13" s="42"/>
      <c r="E13" s="42"/>
      <c r="F13" s="42"/>
      <c r="G13" s="42"/>
      <c r="H13" s="42"/>
      <c r="I13" s="42"/>
      <c r="J13" s="42"/>
      <c r="K13" s="42"/>
      <c r="L13" s="42"/>
      <c r="M13" s="42"/>
      <c r="N13" s="42"/>
      <c r="O13" s="42"/>
      <c r="P13" s="42"/>
      <c r="Q13" s="42"/>
      <c r="R13" s="42"/>
      <c r="S13" s="42"/>
    </row>
    <row r="14" spans="2:19" ht="13.5" customHeight="1" x14ac:dyDescent="0.4">
      <c r="B14" s="78"/>
      <c r="C14" s="42"/>
      <c r="D14" s="42"/>
      <c r="E14" s="42"/>
      <c r="F14" s="42"/>
      <c r="G14" s="42"/>
      <c r="H14" s="42"/>
      <c r="I14" s="42"/>
      <c r="J14" s="42"/>
      <c r="K14" s="42"/>
      <c r="L14" s="42"/>
      <c r="M14" s="42"/>
      <c r="N14" s="42"/>
      <c r="O14" s="42"/>
      <c r="P14" s="42"/>
      <c r="Q14" s="42"/>
      <c r="R14" s="42"/>
      <c r="S14" s="42"/>
    </row>
    <row r="15" spans="2:19" ht="16.5" customHeight="1" x14ac:dyDescent="0.4">
      <c r="B15" s="42" t="s">
        <v>174</v>
      </c>
      <c r="C15" s="42"/>
      <c r="D15" s="42"/>
      <c r="E15" s="42"/>
      <c r="F15" s="42"/>
      <c r="G15" s="42"/>
      <c r="H15" s="42"/>
      <c r="I15" s="42"/>
      <c r="J15" s="42"/>
      <c r="K15" s="42"/>
      <c r="L15" s="42"/>
      <c r="M15" s="42"/>
      <c r="N15" s="42"/>
      <c r="O15" s="42"/>
      <c r="P15" s="42"/>
      <c r="Q15" s="42"/>
      <c r="R15" s="42"/>
      <c r="S15" s="42"/>
    </row>
    <row r="16" spans="2:19" ht="13.5" customHeight="1" x14ac:dyDescent="0.15">
      <c r="B16" s="275"/>
      <c r="C16" s="276"/>
      <c r="D16" s="20" t="s">
        <v>196</v>
      </c>
      <c r="E16" s="20" t="s">
        <v>197</v>
      </c>
      <c r="F16" s="42"/>
      <c r="G16" s="42"/>
      <c r="H16" s="42"/>
      <c r="I16" s="42"/>
      <c r="J16" s="42"/>
      <c r="K16" s="42"/>
      <c r="L16" s="42"/>
      <c r="M16" s="42"/>
      <c r="N16" s="42"/>
      <c r="O16" s="42"/>
      <c r="P16" s="42"/>
      <c r="Q16" s="42"/>
      <c r="R16" s="42"/>
      <c r="S16" s="42"/>
    </row>
    <row r="17" spans="2:19" ht="13.5" customHeight="1" x14ac:dyDescent="0.4">
      <c r="B17" s="89">
        <v>0</v>
      </c>
      <c r="C17" s="90" t="s">
        <v>201</v>
      </c>
      <c r="D17" s="224">
        <v>41518</v>
      </c>
      <c r="E17" s="91">
        <f>IFERROR(D17/$D$23,"-")</f>
        <v>0.25720640073349482</v>
      </c>
      <c r="F17" s="42"/>
      <c r="G17" s="42"/>
      <c r="H17" s="42"/>
      <c r="I17" s="42"/>
      <c r="J17" s="42"/>
      <c r="K17" s="42"/>
      <c r="L17" s="42"/>
      <c r="M17" s="42"/>
      <c r="N17" s="42"/>
      <c r="O17" s="42"/>
      <c r="P17" s="42"/>
      <c r="Q17" s="42"/>
      <c r="R17" s="42"/>
      <c r="S17" s="42"/>
    </row>
    <row r="18" spans="2:19" ht="13.5" customHeight="1" x14ac:dyDescent="0.4">
      <c r="B18" s="92">
        <v>1</v>
      </c>
      <c r="C18" s="93" t="s">
        <v>202</v>
      </c>
      <c r="D18" s="225">
        <v>67185</v>
      </c>
      <c r="E18" s="94">
        <f t="shared" ref="E18:E23" si="1">IFERROR(D18/$D$23,"-")</f>
        <v>0.41621494371790185</v>
      </c>
      <c r="F18" s="42"/>
      <c r="G18" s="42"/>
      <c r="H18" s="42"/>
      <c r="I18" s="42"/>
      <c r="J18" s="42"/>
      <c r="K18" s="42"/>
      <c r="L18" s="42"/>
      <c r="M18" s="42"/>
      <c r="N18" s="42"/>
      <c r="O18" s="42"/>
      <c r="P18" s="42"/>
      <c r="Q18" s="42"/>
      <c r="R18" s="42"/>
      <c r="S18" s="42"/>
    </row>
    <row r="19" spans="2:19" ht="13.5" customHeight="1" x14ac:dyDescent="0.4">
      <c r="B19" s="92">
        <v>2</v>
      </c>
      <c r="C19" s="93" t="s">
        <v>203</v>
      </c>
      <c r="D19" s="225">
        <v>42793</v>
      </c>
      <c r="E19" s="94">
        <f t="shared" si="1"/>
        <v>0.26510509915189662</v>
      </c>
      <c r="F19" s="42"/>
      <c r="G19" s="42"/>
      <c r="H19" s="42"/>
      <c r="I19" s="42"/>
      <c r="J19" s="42"/>
      <c r="K19" s="42"/>
      <c r="L19" s="42"/>
      <c r="M19" s="42"/>
      <c r="N19" s="42"/>
      <c r="O19" s="42"/>
      <c r="P19" s="42"/>
      <c r="Q19" s="42"/>
      <c r="R19" s="42"/>
      <c r="S19" s="42"/>
    </row>
    <row r="20" spans="2:19" ht="13.5" customHeight="1" x14ac:dyDescent="0.4">
      <c r="B20" s="92">
        <v>9</v>
      </c>
      <c r="C20" s="93" t="s">
        <v>204</v>
      </c>
      <c r="D20" s="225">
        <v>105</v>
      </c>
      <c r="E20" s="94">
        <f t="shared" si="1"/>
        <v>6.5048104622132457E-4</v>
      </c>
      <c r="F20" s="42"/>
      <c r="G20" s="42"/>
      <c r="H20" s="42"/>
      <c r="I20" s="42"/>
      <c r="J20" s="42"/>
      <c r="K20" s="42"/>
      <c r="L20" s="42"/>
      <c r="M20" s="42"/>
      <c r="N20" s="42"/>
      <c r="O20" s="42"/>
      <c r="P20" s="42"/>
      <c r="Q20" s="42"/>
      <c r="R20" s="42"/>
      <c r="S20" s="42"/>
    </row>
    <row r="21" spans="2:19" ht="13.5" customHeight="1" x14ac:dyDescent="0.4">
      <c r="B21" s="95" t="s">
        <v>205</v>
      </c>
      <c r="C21" s="93" t="s">
        <v>206</v>
      </c>
      <c r="D21" s="225">
        <v>9818</v>
      </c>
      <c r="E21" s="94">
        <f t="shared" si="1"/>
        <v>6.0823075350485381E-2</v>
      </c>
      <c r="F21" s="42"/>
      <c r="G21" s="42"/>
      <c r="H21" s="42"/>
      <c r="I21" s="42"/>
      <c r="J21" s="42"/>
      <c r="K21" s="42"/>
      <c r="L21" s="42"/>
      <c r="M21" s="42"/>
      <c r="N21" s="42"/>
      <c r="O21" s="42"/>
      <c r="P21" s="42"/>
      <c r="Q21" s="42"/>
      <c r="R21" s="42"/>
      <c r="S21" s="42"/>
    </row>
    <row r="22" spans="2:19" ht="13.5" customHeight="1" thickBot="1" x14ac:dyDescent="0.45">
      <c r="B22" s="96"/>
      <c r="C22" s="97" t="s">
        <v>262</v>
      </c>
      <c r="D22" s="226">
        <v>0</v>
      </c>
      <c r="E22" s="98">
        <f t="shared" si="1"/>
        <v>0</v>
      </c>
      <c r="F22" s="42"/>
      <c r="G22" s="42"/>
      <c r="H22" s="42"/>
      <c r="I22" s="42"/>
      <c r="J22" s="42"/>
      <c r="K22" s="42"/>
      <c r="L22" s="42"/>
      <c r="M22" s="42"/>
      <c r="N22" s="42"/>
      <c r="O22" s="42"/>
      <c r="P22" s="42"/>
      <c r="Q22" s="42"/>
      <c r="R22" s="42"/>
      <c r="S22" s="42"/>
    </row>
    <row r="23" spans="2:19" ht="13.5" customHeight="1" thickTop="1" x14ac:dyDescent="0.4">
      <c r="B23" s="277" t="s">
        <v>0</v>
      </c>
      <c r="C23" s="278"/>
      <c r="D23" s="37">
        <f>SUM(D17:D22)</f>
        <v>161419</v>
      </c>
      <c r="E23" s="99">
        <f t="shared" si="1"/>
        <v>1</v>
      </c>
      <c r="F23" s="42"/>
      <c r="G23" s="42"/>
      <c r="H23" s="42"/>
      <c r="I23" s="42"/>
      <c r="J23" s="42"/>
      <c r="K23" s="42"/>
      <c r="L23" s="42"/>
      <c r="M23" s="42"/>
      <c r="N23" s="42"/>
      <c r="O23" s="42"/>
      <c r="P23" s="42"/>
      <c r="Q23" s="42"/>
      <c r="R23" s="42"/>
      <c r="S23" s="42"/>
    </row>
    <row r="24" spans="2:19" ht="13.5" customHeight="1" x14ac:dyDescent="0.4">
      <c r="B24" s="78" t="s">
        <v>264</v>
      </c>
      <c r="C24" s="42"/>
      <c r="D24" s="42"/>
      <c r="E24" s="42"/>
      <c r="F24" s="42"/>
      <c r="G24" s="42"/>
      <c r="H24" s="42"/>
      <c r="I24" s="42"/>
      <c r="J24" s="42"/>
      <c r="K24" s="42"/>
      <c r="L24" s="42"/>
      <c r="M24" s="42"/>
      <c r="N24" s="42"/>
      <c r="O24" s="42"/>
      <c r="P24" s="42"/>
      <c r="Q24" s="42"/>
      <c r="R24" s="42"/>
      <c r="S24" s="42"/>
    </row>
    <row r="25" spans="2:19" ht="13.5" customHeight="1" x14ac:dyDescent="0.4">
      <c r="B25" s="42"/>
      <c r="C25" s="42"/>
      <c r="D25" s="42"/>
      <c r="E25" s="42"/>
      <c r="F25" s="42"/>
      <c r="G25" s="42"/>
      <c r="H25" s="42"/>
      <c r="I25" s="42"/>
      <c r="J25" s="42"/>
      <c r="K25" s="42"/>
      <c r="L25" s="42"/>
      <c r="M25" s="42"/>
      <c r="N25" s="42"/>
      <c r="O25" s="42"/>
      <c r="P25" s="42"/>
      <c r="Q25" s="42"/>
      <c r="R25" s="42"/>
      <c r="S25" s="42"/>
    </row>
    <row r="26" spans="2:19" ht="16.5" customHeight="1" x14ac:dyDescent="0.4">
      <c r="B26" s="42" t="s">
        <v>175</v>
      </c>
      <c r="C26" s="42"/>
      <c r="D26" s="42"/>
      <c r="E26" s="42"/>
      <c r="F26" s="42"/>
      <c r="G26" s="42"/>
      <c r="H26" s="42"/>
      <c r="I26" s="42"/>
      <c r="J26" s="42"/>
      <c r="K26" s="42"/>
      <c r="L26" s="42"/>
      <c r="M26" s="42"/>
      <c r="N26" s="42"/>
      <c r="O26" s="42"/>
      <c r="P26" s="42"/>
      <c r="Q26" s="42"/>
      <c r="R26" s="42"/>
      <c r="S26" s="42"/>
    </row>
    <row r="27" spans="2:19" ht="13.5" customHeight="1" x14ac:dyDescent="0.15">
      <c r="B27" s="275"/>
      <c r="C27" s="276"/>
      <c r="D27" s="20" t="s">
        <v>196</v>
      </c>
      <c r="E27" s="20" t="s">
        <v>197</v>
      </c>
      <c r="F27" s="42"/>
      <c r="G27" s="42"/>
      <c r="H27" s="42"/>
      <c r="I27" s="42"/>
      <c r="J27" s="42"/>
      <c r="K27" s="42"/>
      <c r="L27" s="42"/>
      <c r="M27" s="42"/>
      <c r="N27" s="42"/>
      <c r="O27" s="42"/>
      <c r="P27" s="42"/>
      <c r="Q27" s="42"/>
      <c r="R27" s="42"/>
      <c r="S27" s="42"/>
    </row>
    <row r="28" spans="2:19" ht="13.5" customHeight="1" x14ac:dyDescent="0.4">
      <c r="B28" s="89">
        <v>1</v>
      </c>
      <c r="C28" s="90" t="s">
        <v>200</v>
      </c>
      <c r="D28" s="224">
        <v>68044</v>
      </c>
      <c r="E28" s="91">
        <f>IFERROR(D28/$D$31,"-")</f>
        <v>0.4215364981817506</v>
      </c>
      <c r="F28" s="42"/>
      <c r="G28" s="42"/>
      <c r="H28" s="42"/>
      <c r="I28" s="42"/>
      <c r="J28" s="42"/>
      <c r="K28" s="42"/>
      <c r="L28" s="42"/>
      <c r="M28" s="42"/>
      <c r="N28" s="42"/>
      <c r="O28" s="42"/>
      <c r="P28" s="42"/>
      <c r="Q28" s="42"/>
      <c r="R28" s="42"/>
      <c r="S28" s="42"/>
    </row>
    <row r="29" spans="2:19" ht="13.5" customHeight="1" x14ac:dyDescent="0.4">
      <c r="B29" s="92">
        <v>2</v>
      </c>
      <c r="C29" s="93" t="s">
        <v>199</v>
      </c>
      <c r="D29" s="225">
        <v>93177</v>
      </c>
      <c r="E29" s="94">
        <f t="shared" ref="E29:E31" si="2">IFERROR(D29/$D$31,"-")</f>
        <v>0.57723688041680343</v>
      </c>
      <c r="F29" s="42"/>
      <c r="G29" s="42"/>
      <c r="H29" s="42"/>
      <c r="I29" s="42"/>
      <c r="J29" s="42"/>
      <c r="K29" s="42"/>
      <c r="L29" s="42"/>
      <c r="M29" s="42"/>
      <c r="N29" s="42"/>
      <c r="O29" s="42"/>
      <c r="P29" s="42"/>
      <c r="Q29" s="42"/>
      <c r="R29" s="42"/>
      <c r="S29" s="42"/>
    </row>
    <row r="30" spans="2:19" ht="13.5" customHeight="1" thickBot="1" x14ac:dyDescent="0.45">
      <c r="B30" s="96"/>
      <c r="C30" s="97" t="s">
        <v>262</v>
      </c>
      <c r="D30" s="226">
        <v>198</v>
      </c>
      <c r="E30" s="98">
        <f t="shared" si="2"/>
        <v>1.2266214014459264E-3</v>
      </c>
      <c r="F30" s="42"/>
      <c r="G30" s="42"/>
      <c r="H30" s="42"/>
      <c r="I30" s="42"/>
      <c r="J30" s="42"/>
      <c r="K30" s="42"/>
      <c r="L30" s="42"/>
      <c r="M30" s="42"/>
      <c r="N30" s="42"/>
      <c r="O30" s="42"/>
      <c r="P30" s="42"/>
      <c r="Q30" s="42"/>
      <c r="R30" s="42"/>
      <c r="S30" s="42"/>
    </row>
    <row r="31" spans="2:19" ht="13.5" customHeight="1" thickTop="1" x14ac:dyDescent="0.4">
      <c r="B31" s="277" t="s">
        <v>0</v>
      </c>
      <c r="C31" s="278"/>
      <c r="D31" s="37">
        <f>SUM(D28:D30)</f>
        <v>161419</v>
      </c>
      <c r="E31" s="99">
        <f t="shared" si="2"/>
        <v>1</v>
      </c>
      <c r="F31" s="42"/>
      <c r="G31" s="42"/>
      <c r="H31" s="42"/>
      <c r="I31" s="42"/>
      <c r="J31" s="42"/>
      <c r="K31" s="42"/>
      <c r="L31" s="42"/>
      <c r="M31" s="42"/>
      <c r="N31" s="42"/>
      <c r="O31" s="42"/>
      <c r="P31" s="42"/>
      <c r="Q31" s="42"/>
      <c r="R31" s="42"/>
      <c r="S31" s="42"/>
    </row>
    <row r="32" spans="2:19" ht="13.5" customHeight="1" x14ac:dyDescent="0.4">
      <c r="B32" s="78" t="s">
        <v>264</v>
      </c>
      <c r="C32" s="42"/>
      <c r="D32" s="42"/>
      <c r="E32" s="42"/>
      <c r="F32" s="42"/>
      <c r="G32" s="42"/>
      <c r="H32" s="42"/>
      <c r="I32" s="42"/>
      <c r="J32" s="42"/>
      <c r="K32" s="42"/>
      <c r="L32" s="42"/>
      <c r="M32" s="42"/>
      <c r="N32" s="42"/>
      <c r="O32" s="42"/>
      <c r="P32" s="42"/>
      <c r="Q32" s="42"/>
      <c r="R32" s="42"/>
      <c r="S32" s="42"/>
    </row>
    <row r="33" spans="2:19" ht="13.5" customHeight="1" x14ac:dyDescent="0.4">
      <c r="B33" s="42"/>
      <c r="C33" s="42"/>
      <c r="D33" s="42"/>
      <c r="E33" s="42"/>
      <c r="F33" s="42"/>
      <c r="G33" s="42"/>
      <c r="H33" s="42"/>
      <c r="I33" s="42"/>
      <c r="J33" s="42"/>
      <c r="K33" s="42"/>
      <c r="L33" s="42"/>
      <c r="M33" s="42"/>
      <c r="N33" s="42"/>
      <c r="O33" s="42"/>
      <c r="P33" s="42"/>
      <c r="Q33" s="42"/>
      <c r="R33" s="42"/>
      <c r="S33" s="42"/>
    </row>
    <row r="34" spans="2:19" ht="16.5" customHeight="1" x14ac:dyDescent="0.4">
      <c r="B34" s="42" t="s">
        <v>185</v>
      </c>
      <c r="C34" s="42"/>
      <c r="D34" s="42"/>
      <c r="E34" s="42"/>
      <c r="F34" s="42"/>
      <c r="G34" s="42"/>
      <c r="H34" s="42"/>
      <c r="I34" s="42"/>
      <c r="J34" s="42"/>
      <c r="K34" s="42"/>
      <c r="L34" s="42"/>
      <c r="M34" s="42"/>
      <c r="N34" s="42"/>
      <c r="O34" s="42"/>
      <c r="P34" s="42"/>
      <c r="Q34" s="42"/>
      <c r="R34" s="42"/>
      <c r="S34" s="42"/>
    </row>
    <row r="35" spans="2:19" ht="13.5" customHeight="1" x14ac:dyDescent="0.15">
      <c r="B35" s="275"/>
      <c r="C35" s="276"/>
      <c r="D35" s="20" t="s">
        <v>196</v>
      </c>
      <c r="E35" s="20" t="s">
        <v>197</v>
      </c>
      <c r="F35" s="42"/>
      <c r="G35" s="42"/>
      <c r="H35" s="42"/>
      <c r="I35" s="42"/>
      <c r="J35" s="42"/>
      <c r="K35" s="42"/>
      <c r="L35" s="42"/>
      <c r="M35" s="42"/>
      <c r="N35" s="42"/>
      <c r="O35" s="42"/>
      <c r="P35" s="42"/>
      <c r="Q35" s="42"/>
      <c r="R35" s="42"/>
      <c r="S35" s="42"/>
    </row>
    <row r="36" spans="2:19" ht="13.5" customHeight="1" x14ac:dyDescent="0.4">
      <c r="B36" s="89">
        <v>1</v>
      </c>
      <c r="C36" s="90" t="s">
        <v>198</v>
      </c>
      <c r="D36" s="224">
        <v>139805</v>
      </c>
      <c r="E36" s="91">
        <f>IFERROR(D36/$D$39,"-")</f>
        <v>0.86610002539973607</v>
      </c>
      <c r="F36" s="42"/>
      <c r="G36" s="42"/>
      <c r="H36" s="42"/>
      <c r="I36" s="42"/>
      <c r="J36" s="42"/>
      <c r="K36" s="42"/>
      <c r="L36" s="42"/>
      <c r="M36" s="42"/>
      <c r="N36" s="42"/>
      <c r="O36" s="42"/>
      <c r="P36" s="42"/>
      <c r="Q36" s="42"/>
      <c r="R36" s="42"/>
      <c r="S36" s="42"/>
    </row>
    <row r="37" spans="2:19" ht="13.5" customHeight="1" x14ac:dyDescent="0.4">
      <c r="B37" s="92">
        <v>2</v>
      </c>
      <c r="C37" s="93" t="s">
        <v>199</v>
      </c>
      <c r="D37" s="225">
        <v>21458</v>
      </c>
      <c r="E37" s="94">
        <f t="shared" ref="E37" si="3">IFERROR(D37/$D$39,"-")</f>
        <v>0.13293354561730653</v>
      </c>
      <c r="F37" s="42"/>
      <c r="G37" s="42"/>
      <c r="H37" s="42"/>
      <c r="I37" s="42"/>
      <c r="J37" s="42"/>
      <c r="K37" s="42"/>
      <c r="L37" s="42"/>
      <c r="M37" s="42"/>
      <c r="N37" s="42"/>
      <c r="O37" s="42"/>
      <c r="P37" s="42"/>
      <c r="Q37" s="42"/>
      <c r="R37" s="42"/>
      <c r="S37" s="42"/>
    </row>
    <row r="38" spans="2:19" ht="13.5" customHeight="1" thickBot="1" x14ac:dyDescent="0.45">
      <c r="B38" s="96"/>
      <c r="C38" s="97" t="s">
        <v>265</v>
      </c>
      <c r="D38" s="226">
        <v>156</v>
      </c>
      <c r="E38" s="98">
        <f>IFERROR(D38/$D$39,"-")</f>
        <v>9.6642898295739655E-4</v>
      </c>
      <c r="F38" s="42"/>
      <c r="G38" s="42"/>
      <c r="H38" s="42"/>
      <c r="I38" s="42"/>
      <c r="J38" s="42"/>
      <c r="K38" s="42"/>
      <c r="L38" s="42"/>
      <c r="M38" s="42"/>
      <c r="N38" s="42"/>
      <c r="O38" s="42"/>
      <c r="P38" s="42"/>
      <c r="Q38" s="42"/>
      <c r="R38" s="42"/>
      <c r="S38" s="42"/>
    </row>
    <row r="39" spans="2:19" ht="13.5" customHeight="1" thickTop="1" x14ac:dyDescent="0.4">
      <c r="B39" s="277" t="s">
        <v>0</v>
      </c>
      <c r="C39" s="278"/>
      <c r="D39" s="37">
        <f>SUM(D36:D38)</f>
        <v>161419</v>
      </c>
      <c r="E39" s="99">
        <f>IFERROR(D39/$D$39,"-")</f>
        <v>1</v>
      </c>
      <c r="F39" s="42"/>
      <c r="G39" s="42"/>
      <c r="H39" s="42"/>
      <c r="I39" s="42"/>
      <c r="J39" s="42"/>
      <c r="K39" s="42"/>
      <c r="L39" s="42"/>
      <c r="M39" s="42"/>
      <c r="N39" s="42"/>
      <c r="O39" s="42"/>
      <c r="P39" s="42"/>
      <c r="Q39" s="42"/>
      <c r="R39" s="42"/>
      <c r="S39" s="42"/>
    </row>
    <row r="40" spans="2:19" ht="13.5" customHeight="1" x14ac:dyDescent="0.4">
      <c r="B40" s="78" t="s">
        <v>264</v>
      </c>
      <c r="C40" s="42"/>
      <c r="D40" s="42"/>
      <c r="E40" s="42"/>
      <c r="F40" s="42"/>
      <c r="G40" s="42"/>
      <c r="H40" s="42"/>
      <c r="I40" s="42"/>
      <c r="J40" s="42"/>
      <c r="K40" s="42"/>
      <c r="L40" s="42"/>
      <c r="M40" s="42"/>
      <c r="N40" s="42"/>
      <c r="O40" s="42"/>
      <c r="P40" s="42"/>
      <c r="Q40" s="42"/>
      <c r="R40" s="42"/>
      <c r="S40" s="42"/>
    </row>
    <row r="41" spans="2:19" ht="13.5" customHeight="1" x14ac:dyDescent="0.4">
      <c r="B41" s="42"/>
      <c r="C41" s="42"/>
      <c r="D41" s="42"/>
      <c r="E41" s="42"/>
      <c r="F41" s="42"/>
      <c r="G41" s="42"/>
      <c r="H41" s="42"/>
      <c r="I41" s="42"/>
      <c r="J41" s="42"/>
      <c r="K41" s="42"/>
      <c r="L41" s="42"/>
      <c r="M41" s="42"/>
      <c r="N41" s="42"/>
      <c r="O41" s="42"/>
      <c r="P41" s="42"/>
      <c r="Q41" s="42"/>
      <c r="R41" s="42"/>
      <c r="S41" s="42"/>
    </row>
    <row r="42" spans="2:19" ht="16.5" customHeight="1" x14ac:dyDescent="0.4">
      <c r="B42" s="42" t="s">
        <v>271</v>
      </c>
      <c r="C42" s="42"/>
      <c r="D42" s="42"/>
      <c r="E42" s="42"/>
      <c r="F42" s="42"/>
      <c r="G42" s="42"/>
      <c r="H42" s="42"/>
      <c r="I42" s="42"/>
      <c r="J42" s="42"/>
      <c r="K42" s="42"/>
      <c r="L42" s="42"/>
      <c r="M42" s="42"/>
      <c r="N42" s="42"/>
      <c r="O42" s="42"/>
      <c r="P42" s="42"/>
      <c r="Q42" s="42"/>
      <c r="R42" s="42"/>
      <c r="S42" s="42"/>
    </row>
    <row r="43" spans="2:19" ht="13.5" customHeight="1" x14ac:dyDescent="0.4">
      <c r="B43" s="287"/>
      <c r="C43" s="288"/>
      <c r="D43" s="274" t="s">
        <v>208</v>
      </c>
      <c r="E43" s="274"/>
      <c r="F43" s="274"/>
      <c r="G43" s="274"/>
      <c r="H43" s="274"/>
      <c r="I43" s="274"/>
      <c r="J43" s="42"/>
      <c r="K43" s="42"/>
      <c r="L43" s="42"/>
      <c r="M43" s="42"/>
      <c r="N43" s="42"/>
      <c r="O43" s="42"/>
      <c r="P43" s="42"/>
      <c r="Q43" s="42"/>
      <c r="R43" s="42"/>
      <c r="S43" s="42"/>
    </row>
    <row r="44" spans="2:19" s="4" customFormat="1" ht="13.5" customHeight="1" x14ac:dyDescent="0.4">
      <c r="B44" s="289"/>
      <c r="C44" s="290"/>
      <c r="D44" s="22" t="s">
        <v>212</v>
      </c>
      <c r="E44" s="21" t="s">
        <v>213</v>
      </c>
      <c r="F44" s="22" t="s">
        <v>214</v>
      </c>
      <c r="G44" s="21" t="s">
        <v>215</v>
      </c>
      <c r="H44" s="23" t="s">
        <v>262</v>
      </c>
      <c r="I44" s="24" t="s">
        <v>0</v>
      </c>
      <c r="J44" s="100"/>
      <c r="K44" s="100"/>
      <c r="L44" s="100"/>
      <c r="M44" s="100"/>
      <c r="N44" s="100"/>
      <c r="O44" s="100"/>
      <c r="P44" s="100"/>
      <c r="Q44" s="100"/>
      <c r="R44" s="100"/>
      <c r="S44" s="100"/>
    </row>
    <row r="45" spans="2:19" ht="13.5" customHeight="1" x14ac:dyDescent="0.4">
      <c r="B45" s="279" t="s">
        <v>176</v>
      </c>
      <c r="C45" s="280"/>
      <c r="D45" s="227">
        <v>74688</v>
      </c>
      <c r="E45" s="228">
        <v>74204</v>
      </c>
      <c r="F45" s="229">
        <v>8195</v>
      </c>
      <c r="G45" s="228">
        <v>4301</v>
      </c>
      <c r="H45" s="230">
        <v>31</v>
      </c>
      <c r="I45" s="101">
        <f>SUM(D45:H45)</f>
        <v>161419</v>
      </c>
      <c r="J45" s="42"/>
      <c r="K45" s="42"/>
      <c r="L45" s="42"/>
      <c r="M45" s="42"/>
      <c r="N45" s="42"/>
      <c r="O45" s="42"/>
      <c r="P45" s="102"/>
      <c r="Q45" s="42"/>
      <c r="R45" s="42"/>
      <c r="S45" s="42"/>
    </row>
    <row r="46" spans="2:19" ht="13.5" customHeight="1" x14ac:dyDescent="0.4">
      <c r="B46" s="281" t="s">
        <v>177</v>
      </c>
      <c r="C46" s="282"/>
      <c r="D46" s="231">
        <v>99199</v>
      </c>
      <c r="E46" s="232">
        <v>55069</v>
      </c>
      <c r="F46" s="58">
        <v>2802</v>
      </c>
      <c r="G46" s="232">
        <v>4315</v>
      </c>
      <c r="H46" s="233">
        <v>34</v>
      </c>
      <c r="I46" s="103">
        <f t="shared" ref="I46" si="4">SUM(D46:H46)</f>
        <v>161419</v>
      </c>
      <c r="J46" s="42"/>
      <c r="K46" s="42"/>
      <c r="L46" s="42"/>
      <c r="M46" s="42"/>
      <c r="N46" s="42"/>
      <c r="O46" s="42"/>
      <c r="P46" s="102"/>
      <c r="Q46" s="42"/>
      <c r="R46" s="42"/>
      <c r="S46" s="42"/>
    </row>
    <row r="47" spans="2:19" ht="13.5" customHeight="1" x14ac:dyDescent="0.4">
      <c r="B47" s="281" t="s">
        <v>178</v>
      </c>
      <c r="C47" s="282"/>
      <c r="D47" s="234">
        <v>134385</v>
      </c>
      <c r="E47" s="235">
        <v>25112</v>
      </c>
      <c r="F47" s="236">
        <v>1899</v>
      </c>
      <c r="G47" s="104"/>
      <c r="H47" s="237">
        <v>23</v>
      </c>
      <c r="I47" s="105">
        <f>SUM(D47:F47,H47)</f>
        <v>161419</v>
      </c>
      <c r="J47" s="42"/>
      <c r="K47" s="42"/>
      <c r="L47" s="42"/>
      <c r="M47" s="42"/>
      <c r="N47" s="42"/>
      <c r="O47" s="42"/>
      <c r="P47" s="102"/>
      <c r="Q47" s="42"/>
      <c r="R47" s="42"/>
      <c r="S47" s="42"/>
    </row>
    <row r="48" spans="2:19" ht="13.5" customHeight="1" x14ac:dyDescent="0.4">
      <c r="B48" s="281" t="s">
        <v>179</v>
      </c>
      <c r="C48" s="282"/>
      <c r="D48" s="231">
        <v>125300</v>
      </c>
      <c r="E48" s="232">
        <v>35026</v>
      </c>
      <c r="F48" s="58">
        <v>971</v>
      </c>
      <c r="G48" s="106"/>
      <c r="H48" s="233">
        <v>122</v>
      </c>
      <c r="I48" s="103">
        <f>SUM(D48:F48,H48)</f>
        <v>161419</v>
      </c>
      <c r="J48" s="42"/>
      <c r="K48" s="42"/>
      <c r="L48" s="42"/>
      <c r="M48" s="42"/>
      <c r="N48" s="42"/>
      <c r="O48" s="42"/>
      <c r="P48" s="102"/>
      <c r="Q48" s="42"/>
      <c r="R48" s="42"/>
      <c r="S48" s="42"/>
    </row>
    <row r="49" spans="2:19" ht="13.5" customHeight="1" x14ac:dyDescent="0.4">
      <c r="B49" s="283" t="s">
        <v>48</v>
      </c>
      <c r="C49" s="284"/>
      <c r="D49" s="238">
        <v>142155</v>
      </c>
      <c r="E49" s="239">
        <v>18680</v>
      </c>
      <c r="F49" s="240">
        <v>529</v>
      </c>
      <c r="G49" s="107"/>
      <c r="H49" s="241">
        <v>55</v>
      </c>
      <c r="I49" s="108">
        <f>SUM(D49:F49,H49)</f>
        <v>161419</v>
      </c>
      <c r="J49" s="42"/>
      <c r="K49" s="42"/>
      <c r="L49" s="42"/>
      <c r="M49" s="42"/>
      <c r="N49" s="42"/>
      <c r="O49" s="42"/>
      <c r="P49" s="102"/>
      <c r="Q49" s="42"/>
      <c r="R49" s="42"/>
      <c r="S49" s="42"/>
    </row>
    <row r="50" spans="2:19" ht="13.5" customHeight="1" x14ac:dyDescent="0.4">
      <c r="B50" s="293"/>
      <c r="C50" s="294"/>
      <c r="D50" s="25" t="s">
        <v>17</v>
      </c>
      <c r="E50" s="26" t="s">
        <v>216</v>
      </c>
      <c r="F50" s="27" t="s">
        <v>217</v>
      </c>
      <c r="G50" s="26" t="s">
        <v>218</v>
      </c>
      <c r="H50" s="28" t="s">
        <v>262</v>
      </c>
      <c r="I50" s="29" t="s">
        <v>0</v>
      </c>
      <c r="J50" s="42"/>
      <c r="K50" s="42"/>
      <c r="L50" s="42"/>
      <c r="M50" s="42"/>
      <c r="N50" s="42"/>
      <c r="O50" s="42"/>
      <c r="P50" s="102"/>
      <c r="Q50" s="42"/>
      <c r="R50" s="42"/>
      <c r="S50" s="42"/>
    </row>
    <row r="51" spans="2:19" ht="13.5" customHeight="1" x14ac:dyDescent="0.4">
      <c r="B51" s="285" t="s">
        <v>180</v>
      </c>
      <c r="C51" s="286"/>
      <c r="D51" s="242">
        <v>61729</v>
      </c>
      <c r="E51" s="243">
        <v>24379</v>
      </c>
      <c r="F51" s="244">
        <v>3157</v>
      </c>
      <c r="G51" s="243">
        <v>72061</v>
      </c>
      <c r="H51" s="245">
        <v>93</v>
      </c>
      <c r="I51" s="109">
        <f>SUM(D51:H51)</f>
        <v>161419</v>
      </c>
      <c r="J51" s="42"/>
      <c r="K51" s="42"/>
      <c r="L51" s="42"/>
      <c r="M51" s="42"/>
      <c r="N51" s="42"/>
      <c r="O51" s="42"/>
      <c r="P51" s="102"/>
      <c r="Q51" s="42"/>
      <c r="R51" s="42"/>
      <c r="S51" s="42"/>
    </row>
    <row r="52" spans="2:19" ht="13.5" customHeight="1" x14ac:dyDescent="0.4">
      <c r="B52" s="110"/>
      <c r="C52" s="110"/>
      <c r="D52" s="50"/>
      <c r="E52" s="50"/>
      <c r="F52" s="50"/>
      <c r="G52" s="50"/>
      <c r="H52" s="50"/>
      <c r="I52" s="50"/>
      <c r="J52" s="42"/>
      <c r="K52" s="42"/>
      <c r="L52" s="42"/>
      <c r="M52" s="42"/>
      <c r="N52" s="42"/>
      <c r="O52" s="42"/>
      <c r="P52" s="102"/>
      <c r="Q52" s="42"/>
      <c r="R52" s="42"/>
      <c r="S52" s="42"/>
    </row>
    <row r="53" spans="2:19" ht="13.5" customHeight="1" x14ac:dyDescent="0.4">
      <c r="B53" s="287"/>
      <c r="C53" s="288"/>
      <c r="D53" s="274" t="s">
        <v>209</v>
      </c>
      <c r="E53" s="274"/>
      <c r="F53" s="274"/>
      <c r="G53" s="274"/>
      <c r="H53" s="274"/>
      <c r="I53" s="274"/>
      <c r="J53" s="42"/>
      <c r="K53" s="42"/>
      <c r="L53" s="42"/>
      <c r="M53" s="42"/>
      <c r="N53" s="42"/>
      <c r="O53" s="42"/>
      <c r="P53" s="102"/>
      <c r="Q53" s="42"/>
      <c r="R53" s="42"/>
      <c r="S53" s="42"/>
    </row>
    <row r="54" spans="2:19" ht="13.5" customHeight="1" x14ac:dyDescent="0.4">
      <c r="B54" s="289"/>
      <c r="C54" s="290"/>
      <c r="D54" s="22" t="s">
        <v>212</v>
      </c>
      <c r="E54" s="21" t="s">
        <v>213</v>
      </c>
      <c r="F54" s="22" t="s">
        <v>214</v>
      </c>
      <c r="G54" s="21" t="s">
        <v>215</v>
      </c>
      <c r="H54" s="23" t="s">
        <v>262</v>
      </c>
      <c r="I54" s="24" t="s">
        <v>0</v>
      </c>
      <c r="J54" s="111"/>
      <c r="K54" s="111"/>
      <c r="L54" s="111"/>
      <c r="M54" s="111"/>
      <c r="N54" s="111"/>
      <c r="O54" s="112"/>
      <c r="P54" s="102"/>
      <c r="Q54" s="42"/>
      <c r="R54" s="42"/>
      <c r="S54" s="42"/>
    </row>
    <row r="55" spans="2:19" ht="13.5" customHeight="1" x14ac:dyDescent="0.4">
      <c r="B55" s="279" t="s">
        <v>176</v>
      </c>
      <c r="C55" s="280"/>
      <c r="D55" s="113">
        <f>IFERROR(D45/$I$45,"-")</f>
        <v>0.46269646076360282</v>
      </c>
      <c r="E55" s="114">
        <f t="shared" ref="E55:I55" si="5">IFERROR(E45/$I$45,"-")</f>
        <v>0.45969805289340165</v>
      </c>
      <c r="F55" s="115">
        <f t="shared" si="5"/>
        <v>5.0768496893178625E-2</v>
      </c>
      <c r="G55" s="114">
        <f t="shared" si="5"/>
        <v>2.6644942664742068E-2</v>
      </c>
      <c r="H55" s="115">
        <f t="shared" si="5"/>
        <v>1.9204678507486728E-4</v>
      </c>
      <c r="I55" s="210">
        <f t="shared" si="5"/>
        <v>1</v>
      </c>
      <c r="J55" s="111"/>
      <c r="K55" s="111"/>
      <c r="L55" s="111"/>
      <c r="M55" s="111"/>
      <c r="N55" s="111"/>
      <c r="O55" s="112"/>
      <c r="P55" s="102"/>
      <c r="Q55" s="42"/>
      <c r="R55" s="42"/>
      <c r="S55" s="42"/>
    </row>
    <row r="56" spans="2:19" ht="13.5" customHeight="1" x14ac:dyDescent="0.4">
      <c r="B56" s="281" t="s">
        <v>177</v>
      </c>
      <c r="C56" s="282"/>
      <c r="D56" s="116">
        <f>IFERROR(D46/$I$46,"-")</f>
        <v>0.61454351718199218</v>
      </c>
      <c r="E56" s="117">
        <f t="shared" ref="E56:I56" si="6">IFERROR(E46/$I$46,"-")</f>
        <v>0.34115562604154404</v>
      </c>
      <c r="F56" s="118">
        <f t="shared" si="6"/>
        <v>1.7358551347734778E-2</v>
      </c>
      <c r="G56" s="117">
        <f t="shared" si="6"/>
        <v>2.6731673470904913E-2</v>
      </c>
      <c r="H56" s="118">
        <f t="shared" si="6"/>
        <v>2.1063195782404796E-4</v>
      </c>
      <c r="I56" s="211">
        <f t="shared" si="6"/>
        <v>1</v>
      </c>
      <c r="J56" s="111"/>
      <c r="K56" s="111"/>
      <c r="L56" s="111"/>
      <c r="M56" s="111"/>
      <c r="N56" s="111"/>
      <c r="O56" s="112"/>
      <c r="P56" s="102"/>
      <c r="Q56" s="42"/>
      <c r="R56" s="42"/>
      <c r="S56" s="42"/>
    </row>
    <row r="57" spans="2:19" ht="13.5" customHeight="1" x14ac:dyDescent="0.4">
      <c r="B57" s="281" t="s">
        <v>178</v>
      </c>
      <c r="C57" s="282"/>
      <c r="D57" s="113">
        <f>IFERROR(D47/$I$47,"-")</f>
        <v>0.83252281329954958</v>
      </c>
      <c r="E57" s="114">
        <f t="shared" ref="E57:F57" si="7">IFERROR(E47/$I$47,"-")</f>
        <v>0.15557028602580861</v>
      </c>
      <c r="F57" s="115">
        <f t="shared" si="7"/>
        <v>1.1764414350231385E-2</v>
      </c>
      <c r="G57" s="119"/>
      <c r="H57" s="115">
        <f t="shared" ref="H57:I57" si="8">IFERROR(H47/$I$47,"-")</f>
        <v>1.424863244103854E-4</v>
      </c>
      <c r="I57" s="210">
        <f t="shared" si="8"/>
        <v>1</v>
      </c>
      <c r="J57" s="111"/>
      <c r="K57" s="111"/>
      <c r="L57" s="111"/>
      <c r="M57" s="111"/>
      <c r="N57" s="111"/>
      <c r="O57" s="112"/>
      <c r="P57" s="102"/>
      <c r="Q57" s="42"/>
      <c r="R57" s="42"/>
      <c r="S57" s="42"/>
    </row>
    <row r="58" spans="2:19" ht="13.5" customHeight="1" x14ac:dyDescent="0.4">
      <c r="B58" s="281" t="s">
        <v>179</v>
      </c>
      <c r="C58" s="282"/>
      <c r="D58" s="116">
        <f>IFERROR(D48/$I$48,"-")</f>
        <v>0.77624071515744741</v>
      </c>
      <c r="E58" s="117">
        <f t="shared" ref="E58:F58" si="9">IFERROR(E48/$I$48,"-")</f>
        <v>0.21698808690426777</v>
      </c>
      <c r="F58" s="118">
        <f t="shared" si="9"/>
        <v>6.0154009131514873E-3</v>
      </c>
      <c r="G58" s="120"/>
      <c r="H58" s="118">
        <f t="shared" ref="H58:I58" si="10">IFERROR(H48/$I$48,"-")</f>
        <v>7.5579702513334864E-4</v>
      </c>
      <c r="I58" s="211">
        <f t="shared" si="10"/>
        <v>1</v>
      </c>
      <c r="J58" s="111"/>
      <c r="K58" s="111"/>
      <c r="L58" s="111"/>
      <c r="M58" s="111"/>
      <c r="N58" s="111"/>
      <c r="O58" s="112"/>
      <c r="P58" s="102"/>
      <c r="Q58" s="42"/>
      <c r="R58" s="42"/>
      <c r="S58" s="42"/>
    </row>
    <row r="59" spans="2:19" ht="13.5" customHeight="1" x14ac:dyDescent="0.4">
      <c r="B59" s="283" t="s">
        <v>48</v>
      </c>
      <c r="C59" s="284"/>
      <c r="D59" s="121">
        <f>IFERROR(D49/$I$49,"-")</f>
        <v>0.88065841071992768</v>
      </c>
      <c r="E59" s="122">
        <f t="shared" ref="E59:F59" si="11">IFERROR(E49/$I$49,"-")</f>
        <v>0.11572367565156517</v>
      </c>
      <c r="F59" s="123">
        <f t="shared" si="11"/>
        <v>3.2771854614388643E-3</v>
      </c>
      <c r="G59" s="124"/>
      <c r="H59" s="123">
        <f t="shared" ref="H59:I59" si="12">IFERROR(H49/$I$49,"-")</f>
        <v>3.407281670683129E-4</v>
      </c>
      <c r="I59" s="212">
        <f t="shared" si="12"/>
        <v>1</v>
      </c>
      <c r="J59" s="111"/>
      <c r="K59" s="111"/>
      <c r="L59" s="111"/>
      <c r="M59" s="111"/>
      <c r="N59" s="111"/>
      <c r="O59" s="112"/>
      <c r="P59" s="102"/>
      <c r="Q59" s="42"/>
      <c r="R59" s="42"/>
      <c r="S59" s="42"/>
    </row>
    <row r="60" spans="2:19" ht="13.5" customHeight="1" x14ac:dyDescent="0.4">
      <c r="B60" s="293"/>
      <c r="C60" s="294"/>
      <c r="D60" s="25" t="s">
        <v>17</v>
      </c>
      <c r="E60" s="26" t="s">
        <v>216</v>
      </c>
      <c r="F60" s="27" t="s">
        <v>217</v>
      </c>
      <c r="G60" s="26" t="s">
        <v>218</v>
      </c>
      <c r="H60" s="28" t="s">
        <v>262</v>
      </c>
      <c r="I60" s="29" t="s">
        <v>0</v>
      </c>
      <c r="J60" s="42"/>
      <c r="K60" s="42"/>
      <c r="L60" s="42"/>
      <c r="M60" s="42"/>
      <c r="N60" s="42"/>
      <c r="O60" s="42"/>
      <c r="P60" s="102"/>
      <c r="Q60" s="42"/>
      <c r="R60" s="42"/>
      <c r="S60" s="42"/>
    </row>
    <row r="61" spans="2:19" ht="13.5" customHeight="1" x14ac:dyDescent="0.4">
      <c r="B61" s="285" t="s">
        <v>180</v>
      </c>
      <c r="C61" s="286"/>
      <c r="D61" s="125">
        <f>IFERROR(D51/$I$51,"-")</f>
        <v>0.38241470954472523</v>
      </c>
      <c r="E61" s="126">
        <f t="shared" ref="E61:I61" si="13">IFERROR(E51/$I$51,"-")</f>
        <v>0.15102930881742546</v>
      </c>
      <c r="F61" s="127">
        <f t="shared" si="13"/>
        <v>1.9557796789721159E-2</v>
      </c>
      <c r="G61" s="126">
        <f t="shared" si="13"/>
        <v>0.44642204449290357</v>
      </c>
      <c r="H61" s="128">
        <f t="shared" si="13"/>
        <v>5.7614035522460185E-4</v>
      </c>
      <c r="I61" s="213">
        <f t="shared" si="13"/>
        <v>1</v>
      </c>
      <c r="J61" s="111"/>
      <c r="K61" s="111"/>
      <c r="L61" s="111"/>
      <c r="M61" s="111"/>
      <c r="N61" s="111"/>
      <c r="O61" s="112"/>
      <c r="P61" s="102"/>
      <c r="Q61" s="42"/>
      <c r="R61" s="42"/>
      <c r="S61" s="42"/>
    </row>
    <row r="62" spans="2:19" ht="13.5" customHeight="1" x14ac:dyDescent="0.4">
      <c r="B62" s="78" t="s">
        <v>264</v>
      </c>
      <c r="C62" s="42"/>
      <c r="D62" s="42"/>
      <c r="E62" s="42"/>
      <c r="F62" s="42"/>
      <c r="G62" s="42"/>
      <c r="H62" s="42"/>
      <c r="I62" s="42"/>
      <c r="J62" s="42"/>
      <c r="K62" s="42"/>
      <c r="L62" s="42"/>
      <c r="M62" s="42"/>
      <c r="N62" s="42"/>
      <c r="O62" s="42"/>
      <c r="P62" s="42"/>
      <c r="Q62" s="42"/>
      <c r="R62" s="42"/>
      <c r="S62" s="42"/>
    </row>
    <row r="63" spans="2:19" ht="16.5" customHeight="1" x14ac:dyDescent="0.4">
      <c r="B63" s="42"/>
      <c r="C63" s="42"/>
      <c r="D63" s="42"/>
      <c r="E63" s="42"/>
      <c r="F63" s="42"/>
      <c r="G63" s="42"/>
      <c r="H63" s="42"/>
      <c r="I63" s="42"/>
      <c r="J63" s="42"/>
      <c r="K63" s="42"/>
      <c r="L63" s="42"/>
      <c r="M63" s="42"/>
      <c r="N63" s="42"/>
      <c r="O63" s="42"/>
      <c r="P63" s="42"/>
      <c r="Q63" s="42"/>
      <c r="R63" s="42"/>
      <c r="S63" s="42"/>
    </row>
    <row r="64" spans="2:19" ht="16.5" customHeight="1" x14ac:dyDescent="0.4">
      <c r="B64" s="42"/>
      <c r="C64" s="42"/>
      <c r="D64" s="42"/>
      <c r="E64" s="42"/>
      <c r="F64" s="42"/>
      <c r="G64" s="42"/>
      <c r="H64" s="42"/>
      <c r="I64" s="42"/>
      <c r="J64" s="42"/>
      <c r="K64" s="42"/>
      <c r="L64" s="42"/>
      <c r="M64" s="42"/>
      <c r="N64" s="42"/>
      <c r="O64" s="42"/>
      <c r="P64" s="42"/>
      <c r="Q64" s="42"/>
      <c r="R64" s="42"/>
      <c r="S64" s="42"/>
    </row>
    <row r="65" spans="2:19" ht="16.5" customHeight="1" x14ac:dyDescent="0.4">
      <c r="B65" s="42"/>
      <c r="C65" s="42"/>
      <c r="D65" s="42"/>
      <c r="E65" s="42"/>
      <c r="F65" s="42"/>
      <c r="G65" s="42"/>
      <c r="H65" s="42"/>
      <c r="I65" s="42"/>
      <c r="J65" s="42"/>
      <c r="K65" s="42"/>
      <c r="L65" s="42"/>
      <c r="M65" s="42"/>
      <c r="N65" s="42"/>
      <c r="O65" s="42"/>
      <c r="P65" s="42"/>
      <c r="Q65" s="42"/>
      <c r="R65" s="42"/>
      <c r="S65" s="42"/>
    </row>
    <row r="66" spans="2:19" ht="16.5" customHeight="1" x14ac:dyDescent="0.4">
      <c r="B66" s="42" t="s">
        <v>186</v>
      </c>
      <c r="C66" s="42"/>
      <c r="D66" s="42"/>
      <c r="E66" s="42"/>
      <c r="F66" s="42"/>
      <c r="G66" s="42"/>
      <c r="H66" s="42"/>
      <c r="I66" s="42"/>
      <c r="J66" s="42"/>
      <c r="K66" s="42"/>
      <c r="L66" s="42"/>
      <c r="M66" s="42"/>
      <c r="N66" s="42"/>
      <c r="O66" s="42"/>
      <c r="P66" s="42"/>
      <c r="Q66" s="42"/>
      <c r="R66" s="42"/>
      <c r="S66" s="42"/>
    </row>
    <row r="67" spans="2:19" ht="13.5" customHeight="1" x14ac:dyDescent="0.15">
      <c r="B67" s="275"/>
      <c r="C67" s="276"/>
      <c r="D67" s="20" t="s">
        <v>196</v>
      </c>
      <c r="E67" s="20" t="s">
        <v>197</v>
      </c>
      <c r="F67" s="42"/>
      <c r="G67" s="42"/>
      <c r="H67" s="42"/>
      <c r="I67" s="42"/>
      <c r="J67" s="42"/>
      <c r="K67" s="42"/>
      <c r="L67" s="42"/>
      <c r="M67" s="42"/>
      <c r="N67" s="42"/>
      <c r="O67" s="42"/>
      <c r="P67" s="42"/>
      <c r="Q67" s="42"/>
      <c r="R67" s="42"/>
      <c r="S67" s="42"/>
    </row>
    <row r="68" spans="2:19" ht="13.5" customHeight="1" x14ac:dyDescent="0.4">
      <c r="B68" s="129">
        <v>1</v>
      </c>
      <c r="C68" s="130" t="s">
        <v>10</v>
      </c>
      <c r="D68" s="224">
        <v>125550</v>
      </c>
      <c r="E68" s="91">
        <f>IFERROR(D68/$D$73,"-")</f>
        <v>0.77778947955321243</v>
      </c>
      <c r="F68" s="42"/>
      <c r="G68" s="42"/>
      <c r="H68" s="42"/>
      <c r="I68" s="42"/>
      <c r="J68" s="42"/>
      <c r="K68" s="42"/>
      <c r="L68" s="42"/>
      <c r="M68" s="42"/>
      <c r="N68" s="42"/>
      <c r="O68" s="42"/>
      <c r="P68" s="42"/>
      <c r="Q68" s="42"/>
      <c r="R68" s="42"/>
      <c r="S68" s="42"/>
    </row>
    <row r="69" spans="2:19" ht="13.5" customHeight="1" x14ac:dyDescent="0.4">
      <c r="B69" s="131">
        <v>2</v>
      </c>
      <c r="C69" s="132" t="s">
        <v>11</v>
      </c>
      <c r="D69" s="225">
        <v>32162</v>
      </c>
      <c r="E69" s="94">
        <f>IFERROR(D69/$D$73,"-")</f>
        <v>0.19924544198638328</v>
      </c>
      <c r="F69" s="42"/>
      <c r="G69" s="42"/>
      <c r="H69" s="42"/>
      <c r="I69" s="42"/>
      <c r="J69" s="42"/>
      <c r="K69" s="42"/>
      <c r="L69" s="42"/>
      <c r="M69" s="42"/>
      <c r="N69" s="42"/>
      <c r="O69" s="42"/>
      <c r="P69" s="42"/>
      <c r="Q69" s="42"/>
      <c r="R69" s="42"/>
      <c r="S69" s="42"/>
    </row>
    <row r="70" spans="2:19" ht="13.5" customHeight="1" x14ac:dyDescent="0.4">
      <c r="B70" s="131">
        <v>3</v>
      </c>
      <c r="C70" s="132" t="s">
        <v>12</v>
      </c>
      <c r="D70" s="225">
        <v>3432</v>
      </c>
      <c r="E70" s="94">
        <f t="shared" ref="E70:E73" si="14">IFERROR(D70/$D$73,"-")</f>
        <v>2.1261437625062725E-2</v>
      </c>
      <c r="F70" s="42"/>
      <c r="G70" s="42"/>
      <c r="H70" s="42"/>
      <c r="I70" s="42"/>
      <c r="J70" s="42"/>
      <c r="K70" s="42"/>
      <c r="L70" s="42"/>
      <c r="M70" s="42"/>
      <c r="N70" s="42"/>
      <c r="O70" s="42"/>
      <c r="P70" s="42"/>
      <c r="Q70" s="42"/>
      <c r="R70" s="42"/>
      <c r="S70" s="42"/>
    </row>
    <row r="71" spans="2:19" ht="13.5" customHeight="1" x14ac:dyDescent="0.4">
      <c r="B71" s="131">
        <v>4</v>
      </c>
      <c r="C71" s="132" t="s">
        <v>13</v>
      </c>
      <c r="D71" s="225">
        <v>250</v>
      </c>
      <c r="E71" s="94">
        <f t="shared" si="14"/>
        <v>1.5487643957650585E-3</v>
      </c>
      <c r="F71" s="42"/>
      <c r="G71" s="42"/>
      <c r="H71" s="42"/>
      <c r="I71" s="42"/>
      <c r="J71" s="42"/>
      <c r="K71" s="42"/>
      <c r="L71" s="42"/>
      <c r="M71" s="42"/>
      <c r="N71" s="42"/>
      <c r="O71" s="42"/>
      <c r="P71" s="42"/>
      <c r="Q71" s="42"/>
      <c r="R71" s="42"/>
      <c r="S71" s="42"/>
    </row>
    <row r="72" spans="2:19" ht="13.5" customHeight="1" thickBot="1" x14ac:dyDescent="0.45">
      <c r="B72" s="133"/>
      <c r="C72" s="134" t="s">
        <v>265</v>
      </c>
      <c r="D72" s="226">
        <v>25</v>
      </c>
      <c r="E72" s="98">
        <f t="shared" si="14"/>
        <v>1.5487643957650586E-4</v>
      </c>
      <c r="F72" s="111"/>
      <c r="G72" s="42"/>
      <c r="H72" s="42"/>
      <c r="I72" s="42"/>
      <c r="J72" s="42"/>
      <c r="K72" s="42"/>
      <c r="L72" s="42"/>
      <c r="M72" s="42"/>
      <c r="N72" s="42"/>
      <c r="O72" s="42"/>
      <c r="P72" s="42"/>
      <c r="Q72" s="42"/>
      <c r="R72" s="42"/>
      <c r="S72" s="42"/>
    </row>
    <row r="73" spans="2:19" ht="13.5" customHeight="1" thickTop="1" x14ac:dyDescent="0.4">
      <c r="B73" s="277" t="s">
        <v>0</v>
      </c>
      <c r="C73" s="278"/>
      <c r="D73" s="37">
        <f>SUM(D68:D72)</f>
        <v>161419</v>
      </c>
      <c r="E73" s="99">
        <f t="shared" si="14"/>
        <v>1</v>
      </c>
      <c r="F73" s="111"/>
      <c r="G73" s="42"/>
      <c r="H73" s="42"/>
      <c r="I73" s="42"/>
      <c r="J73" s="42"/>
      <c r="K73" s="42"/>
      <c r="L73" s="42"/>
      <c r="M73" s="42"/>
      <c r="N73" s="42"/>
      <c r="O73" s="42"/>
      <c r="P73" s="42"/>
      <c r="Q73" s="42"/>
      <c r="R73" s="42"/>
      <c r="S73" s="42"/>
    </row>
    <row r="74" spans="2:19" ht="13.5" customHeight="1" x14ac:dyDescent="0.4">
      <c r="B74" s="78" t="s">
        <v>264</v>
      </c>
      <c r="C74" s="42"/>
      <c r="D74" s="42"/>
      <c r="E74" s="42"/>
      <c r="F74" s="42"/>
      <c r="G74" s="42"/>
      <c r="H74" s="42"/>
      <c r="I74" s="42"/>
      <c r="J74" s="42"/>
      <c r="K74" s="42"/>
      <c r="L74" s="42"/>
      <c r="M74" s="42"/>
      <c r="N74" s="42"/>
      <c r="O74" s="42"/>
      <c r="P74" s="42"/>
      <c r="Q74" s="42"/>
      <c r="R74" s="42"/>
      <c r="S74" s="42"/>
    </row>
    <row r="75" spans="2:19" ht="13.5" customHeight="1" x14ac:dyDescent="0.4">
      <c r="B75" s="42"/>
      <c r="C75" s="42"/>
      <c r="D75" s="42"/>
      <c r="E75" s="42"/>
      <c r="F75" s="42"/>
      <c r="G75" s="42"/>
      <c r="H75" s="42"/>
      <c r="I75" s="42"/>
      <c r="J75" s="42"/>
      <c r="K75" s="42"/>
      <c r="L75" s="42"/>
      <c r="M75" s="42"/>
      <c r="N75" s="42"/>
      <c r="O75" s="42"/>
      <c r="P75" s="42"/>
      <c r="Q75" s="42"/>
      <c r="R75" s="42"/>
      <c r="S75" s="42"/>
    </row>
    <row r="76" spans="2:19" ht="16.5" customHeight="1" x14ac:dyDescent="0.4">
      <c r="B76" s="42" t="s">
        <v>187</v>
      </c>
      <c r="C76" s="42"/>
      <c r="D76" s="42"/>
      <c r="E76" s="42"/>
      <c r="F76" s="42"/>
      <c r="G76" s="42"/>
      <c r="H76" s="42"/>
      <c r="I76" s="42"/>
      <c r="J76" s="42"/>
      <c r="K76" s="42"/>
      <c r="L76" s="42"/>
      <c r="M76" s="42"/>
      <c r="N76" s="42"/>
      <c r="O76" s="42"/>
      <c r="P76" s="42"/>
      <c r="Q76" s="42"/>
      <c r="R76" s="42"/>
      <c r="S76" s="42"/>
    </row>
    <row r="77" spans="2:19" ht="13.5" customHeight="1" x14ac:dyDescent="0.15">
      <c r="B77" s="275"/>
      <c r="C77" s="276"/>
      <c r="D77" s="20" t="s">
        <v>196</v>
      </c>
      <c r="E77" s="20" t="s">
        <v>197</v>
      </c>
      <c r="F77" s="135"/>
      <c r="G77" s="135"/>
      <c r="H77" s="42"/>
      <c r="I77" s="49"/>
      <c r="J77" s="49"/>
      <c r="K77" s="135"/>
      <c r="L77" s="49"/>
      <c r="M77" s="49"/>
      <c r="N77" s="49"/>
      <c r="O77" s="49"/>
      <c r="P77" s="42"/>
      <c r="Q77" s="42"/>
      <c r="R77" s="42"/>
      <c r="S77" s="42"/>
    </row>
    <row r="78" spans="2:19" ht="13.5" customHeight="1" x14ac:dyDescent="0.4">
      <c r="B78" s="136">
        <v>1</v>
      </c>
      <c r="C78" s="137" t="s">
        <v>8</v>
      </c>
      <c r="D78" s="224">
        <v>149559</v>
      </c>
      <c r="E78" s="91">
        <f>IFERROR(D78/$D$81,"-")</f>
        <v>0.92652661706490558</v>
      </c>
      <c r="F78" s="111"/>
      <c r="G78" s="112"/>
      <c r="H78" s="42"/>
      <c r="I78" s="49"/>
      <c r="J78" s="138"/>
      <c r="K78" s="135"/>
      <c r="L78" s="49"/>
      <c r="M78" s="49"/>
      <c r="N78" s="49"/>
      <c r="O78" s="49"/>
      <c r="P78" s="42"/>
      <c r="Q78" s="42"/>
      <c r="R78" s="42"/>
      <c r="S78" s="42"/>
    </row>
    <row r="79" spans="2:19" ht="13.5" customHeight="1" x14ac:dyDescent="0.4">
      <c r="B79" s="131">
        <v>2</v>
      </c>
      <c r="C79" s="139" t="s">
        <v>9</v>
      </c>
      <c r="D79" s="225">
        <v>11188</v>
      </c>
      <c r="E79" s="94">
        <f>IFERROR(D79/$D$81,"-")</f>
        <v>6.9310304239277906E-2</v>
      </c>
      <c r="F79" s="111"/>
      <c r="G79" s="112"/>
      <c r="H79" s="42"/>
      <c r="I79" s="49"/>
      <c r="J79" s="50"/>
      <c r="K79" s="111"/>
      <c r="L79" s="111"/>
      <c r="M79" s="111"/>
      <c r="N79" s="49"/>
      <c r="O79" s="49"/>
      <c r="P79" s="42"/>
      <c r="Q79" s="42"/>
      <c r="R79" s="42"/>
      <c r="S79" s="42"/>
    </row>
    <row r="80" spans="2:19" ht="13.5" customHeight="1" thickBot="1" x14ac:dyDescent="0.45">
      <c r="B80" s="140"/>
      <c r="C80" s="141" t="s">
        <v>265</v>
      </c>
      <c r="D80" s="226">
        <v>672</v>
      </c>
      <c r="E80" s="98">
        <f t="shared" ref="E80:E81" si="15">IFERROR(D80/$D$81,"-")</f>
        <v>4.163078695816478E-3</v>
      </c>
      <c r="F80" s="111"/>
      <c r="G80" s="112"/>
      <c r="H80" s="42"/>
      <c r="I80" s="49"/>
      <c r="J80" s="50"/>
      <c r="K80" s="111"/>
      <c r="L80" s="111"/>
      <c r="M80" s="111"/>
      <c r="N80" s="49"/>
      <c r="O80" s="49"/>
      <c r="P80" s="42"/>
      <c r="Q80" s="42"/>
      <c r="R80" s="42"/>
      <c r="S80" s="42"/>
    </row>
    <row r="81" spans="2:19" ht="13.5" customHeight="1" thickTop="1" x14ac:dyDescent="0.4">
      <c r="B81" s="277" t="s">
        <v>0</v>
      </c>
      <c r="C81" s="278"/>
      <c r="D81" s="37">
        <f>SUM(D78:D80)</f>
        <v>161419</v>
      </c>
      <c r="E81" s="99">
        <f t="shared" si="15"/>
        <v>1</v>
      </c>
      <c r="F81" s="142"/>
      <c r="G81" s="42"/>
      <c r="H81" s="42"/>
      <c r="I81" s="49"/>
      <c r="J81" s="50"/>
      <c r="K81" s="111"/>
      <c r="L81" s="111"/>
      <c r="M81" s="111"/>
      <c r="N81" s="49"/>
      <c r="O81" s="49"/>
      <c r="P81" s="42"/>
      <c r="Q81" s="42"/>
      <c r="R81" s="42"/>
      <c r="S81" s="42"/>
    </row>
    <row r="82" spans="2:19" ht="13.5" customHeight="1" x14ac:dyDescent="0.4">
      <c r="B82" s="78" t="s">
        <v>264</v>
      </c>
      <c r="C82" s="42"/>
      <c r="D82" s="42"/>
      <c r="E82" s="42"/>
      <c r="F82" s="42"/>
      <c r="G82" s="42"/>
      <c r="H82" s="42"/>
      <c r="I82" s="42"/>
      <c r="J82" s="42"/>
      <c r="K82" s="42"/>
      <c r="L82" s="42"/>
      <c r="M82" s="42"/>
      <c r="N82" s="42"/>
      <c r="O82" s="42"/>
      <c r="P82" s="42"/>
      <c r="Q82" s="42"/>
      <c r="R82" s="42"/>
      <c r="S82" s="42"/>
    </row>
    <row r="83" spans="2:19" ht="13.5" customHeight="1" x14ac:dyDescent="0.4">
      <c r="B83" s="42"/>
      <c r="C83" s="42"/>
      <c r="D83" s="42"/>
      <c r="E83" s="42"/>
      <c r="F83" s="42"/>
      <c r="G83" s="42"/>
      <c r="H83" s="42"/>
      <c r="I83" s="42"/>
      <c r="J83" s="42"/>
      <c r="K83" s="42"/>
      <c r="L83" s="42"/>
      <c r="M83" s="42"/>
      <c r="N83" s="42"/>
      <c r="O83" s="42"/>
      <c r="P83" s="42"/>
      <c r="Q83" s="42"/>
      <c r="R83" s="42"/>
      <c r="S83" s="42"/>
    </row>
    <row r="84" spans="2:19" ht="16.5" customHeight="1" x14ac:dyDescent="0.4">
      <c r="B84" s="42" t="s">
        <v>188</v>
      </c>
      <c r="C84" s="42"/>
      <c r="D84" s="42"/>
      <c r="E84" s="42"/>
      <c r="F84" s="142"/>
      <c r="G84" s="42"/>
      <c r="H84" s="42"/>
      <c r="I84" s="49"/>
      <c r="J84" s="49"/>
      <c r="K84" s="49"/>
      <c r="L84" s="49"/>
      <c r="M84" s="49"/>
      <c r="N84" s="49"/>
      <c r="O84" s="49"/>
      <c r="P84" s="49"/>
      <c r="Q84" s="49"/>
      <c r="R84" s="49"/>
      <c r="S84" s="49"/>
    </row>
    <row r="85" spans="2:19" ht="13.5" customHeight="1" x14ac:dyDescent="0.15">
      <c r="B85" s="275"/>
      <c r="C85" s="276"/>
      <c r="D85" s="20" t="s">
        <v>196</v>
      </c>
      <c r="E85" s="20" t="s">
        <v>197</v>
      </c>
      <c r="F85" s="135"/>
      <c r="G85" s="135"/>
      <c r="H85" s="49"/>
      <c r="I85" s="42"/>
      <c r="J85" s="42"/>
      <c r="K85" s="42"/>
      <c r="L85" s="42"/>
      <c r="M85" s="42"/>
      <c r="N85" s="42"/>
      <c r="O85" s="42"/>
      <c r="P85" s="42"/>
      <c r="Q85" s="42"/>
      <c r="R85" s="42"/>
      <c r="S85" s="42"/>
    </row>
    <row r="86" spans="2:19" ht="13.5" customHeight="1" x14ac:dyDescent="0.4">
      <c r="B86" s="136">
        <v>1</v>
      </c>
      <c r="C86" s="137" t="s">
        <v>8</v>
      </c>
      <c r="D86" s="224">
        <v>132705</v>
      </c>
      <c r="E86" s="91">
        <f>IFERROR(D86/$D$89,"-")</f>
        <v>0.82211511656000846</v>
      </c>
      <c r="F86" s="111"/>
      <c r="G86" s="112"/>
      <c r="H86" s="49"/>
      <c r="I86" s="42"/>
      <c r="J86" s="42"/>
      <c r="K86" s="42"/>
      <c r="L86" s="42"/>
      <c r="M86" s="42"/>
      <c r="N86" s="42"/>
      <c r="O86" s="42"/>
      <c r="P86" s="42"/>
      <c r="Q86" s="42"/>
      <c r="R86" s="42"/>
      <c r="S86" s="42"/>
    </row>
    <row r="87" spans="2:19" ht="13.5" customHeight="1" x14ac:dyDescent="0.4">
      <c r="B87" s="131">
        <v>2</v>
      </c>
      <c r="C87" s="139" t="s">
        <v>9</v>
      </c>
      <c r="D87" s="225">
        <v>28640</v>
      </c>
      <c r="E87" s="94">
        <f>IFERROR(D87/$D$89,"-")</f>
        <v>0.17742644917884512</v>
      </c>
      <c r="F87" s="142"/>
      <c r="G87" s="42"/>
      <c r="H87" s="42"/>
      <c r="I87" s="42"/>
      <c r="J87" s="42"/>
      <c r="K87" s="42"/>
      <c r="L87" s="42"/>
      <c r="M87" s="42"/>
      <c r="N87" s="42"/>
      <c r="O87" s="42"/>
      <c r="P87" s="42"/>
      <c r="Q87" s="42"/>
      <c r="R87" s="42"/>
      <c r="S87" s="42"/>
    </row>
    <row r="88" spans="2:19" ht="13.5" customHeight="1" thickBot="1" x14ac:dyDescent="0.45">
      <c r="B88" s="140"/>
      <c r="C88" s="141" t="s">
        <v>265</v>
      </c>
      <c r="D88" s="226">
        <v>74</v>
      </c>
      <c r="E88" s="98">
        <f t="shared" ref="E88:E89" si="16">IFERROR(D88/$D$89,"-")</f>
        <v>4.5843426114645735E-4</v>
      </c>
      <c r="F88" s="142"/>
      <c r="G88" s="42"/>
      <c r="H88" s="42"/>
      <c r="I88" s="42"/>
      <c r="J88" s="42"/>
      <c r="K88" s="42"/>
      <c r="L88" s="42"/>
      <c r="M88" s="42"/>
      <c r="N88" s="42"/>
      <c r="O88" s="42"/>
      <c r="P88" s="42"/>
      <c r="Q88" s="42"/>
      <c r="R88" s="42"/>
      <c r="S88" s="42"/>
    </row>
    <row r="89" spans="2:19" ht="13.5" customHeight="1" thickTop="1" x14ac:dyDescent="0.4">
      <c r="B89" s="277" t="s">
        <v>0</v>
      </c>
      <c r="C89" s="278"/>
      <c r="D89" s="37">
        <f>SUM(D86:D88)</f>
        <v>161419</v>
      </c>
      <c r="E89" s="99">
        <f t="shared" si="16"/>
        <v>1</v>
      </c>
      <c r="F89" s="142"/>
      <c r="G89" s="42"/>
      <c r="H89" s="42"/>
      <c r="I89" s="42"/>
      <c r="J89" s="42"/>
      <c r="K89" s="42"/>
      <c r="L89" s="42"/>
      <c r="M89" s="42"/>
      <c r="N89" s="42"/>
      <c r="O89" s="42"/>
      <c r="P89" s="42"/>
      <c r="Q89" s="42"/>
      <c r="R89" s="42"/>
      <c r="S89" s="42"/>
    </row>
    <row r="90" spans="2:19" ht="13.5" customHeight="1" x14ac:dyDescent="0.4">
      <c r="B90" s="78" t="s">
        <v>264</v>
      </c>
      <c r="C90" s="42"/>
      <c r="D90" s="42"/>
      <c r="E90" s="42"/>
      <c r="F90" s="42"/>
      <c r="G90" s="42"/>
      <c r="H90" s="42"/>
      <c r="I90" s="42"/>
      <c r="J90" s="42"/>
      <c r="K90" s="42"/>
      <c r="L90" s="42"/>
      <c r="M90" s="42"/>
      <c r="N90" s="42"/>
      <c r="O90" s="42"/>
      <c r="P90" s="42"/>
      <c r="Q90" s="42"/>
      <c r="R90" s="42"/>
      <c r="S90" s="42"/>
    </row>
    <row r="91" spans="2:19" ht="13.5" customHeight="1" x14ac:dyDescent="0.4">
      <c r="B91" s="143"/>
      <c r="C91" s="138"/>
      <c r="D91" s="144"/>
      <c r="E91" s="144"/>
      <c r="F91" s="144"/>
      <c r="G91" s="144"/>
      <c r="H91" s="42"/>
      <c r="I91" s="42"/>
      <c r="J91" s="42"/>
      <c r="K91" s="42"/>
      <c r="L91" s="42"/>
      <c r="M91" s="42"/>
      <c r="N91" s="42"/>
      <c r="O91" s="42"/>
      <c r="P91" s="42"/>
      <c r="Q91" s="42"/>
      <c r="R91" s="42"/>
      <c r="S91" s="42"/>
    </row>
    <row r="92" spans="2:19" ht="16.5" customHeight="1" x14ac:dyDescent="0.4">
      <c r="B92" s="42" t="s">
        <v>189</v>
      </c>
      <c r="C92" s="42"/>
      <c r="D92" s="42"/>
      <c r="E92" s="42"/>
      <c r="F92" s="142"/>
      <c r="G92" s="42"/>
      <c r="H92" s="42"/>
      <c r="I92" s="42"/>
      <c r="J92" s="42"/>
      <c r="K92" s="42"/>
      <c r="L92" s="42"/>
      <c r="M92" s="42"/>
      <c r="N92" s="42"/>
      <c r="O92" s="42"/>
      <c r="P92" s="42"/>
      <c r="Q92" s="42"/>
      <c r="R92" s="42"/>
      <c r="S92" s="42"/>
    </row>
    <row r="93" spans="2:19" ht="16.5" customHeight="1" x14ac:dyDescent="0.4">
      <c r="B93" s="42" t="s">
        <v>289</v>
      </c>
      <c r="C93" s="42"/>
      <c r="D93" s="42"/>
      <c r="E93" s="42"/>
      <c r="F93" s="142"/>
      <c r="G93" s="42"/>
      <c r="H93" s="42"/>
      <c r="I93" s="42"/>
      <c r="J93" s="42"/>
      <c r="K93" s="42"/>
      <c r="L93" s="42"/>
      <c r="M93" s="42"/>
      <c r="N93" s="42"/>
      <c r="O93" s="42"/>
      <c r="P93" s="42"/>
      <c r="Q93" s="42"/>
      <c r="R93" s="42"/>
      <c r="S93" s="42"/>
    </row>
    <row r="94" spans="2:19" ht="13.5" customHeight="1" x14ac:dyDescent="0.15">
      <c r="B94" s="275"/>
      <c r="C94" s="275"/>
      <c r="D94" s="19" t="s">
        <v>196</v>
      </c>
      <c r="E94" s="20" t="s">
        <v>197</v>
      </c>
      <c r="F94" s="135"/>
      <c r="G94" s="135"/>
      <c r="H94" s="42"/>
      <c r="I94" s="42"/>
      <c r="J94" s="42"/>
      <c r="K94" s="42"/>
      <c r="L94" s="42"/>
      <c r="M94" s="42"/>
      <c r="N94" s="42"/>
      <c r="O94" s="42"/>
      <c r="P94" s="42"/>
      <c r="Q94" s="42"/>
      <c r="R94" s="42"/>
      <c r="S94" s="42"/>
    </row>
    <row r="95" spans="2:19" ht="13.5" customHeight="1" x14ac:dyDescent="0.4">
      <c r="B95" s="129">
        <v>1</v>
      </c>
      <c r="C95" s="130" t="s">
        <v>210</v>
      </c>
      <c r="D95" s="246">
        <v>145240</v>
      </c>
      <c r="E95" s="91">
        <f>IFERROR(D95/$D$98,"-")</f>
        <v>0.89977016336366844</v>
      </c>
      <c r="F95" s="145"/>
      <c r="G95" s="145"/>
      <c r="H95" s="42"/>
      <c r="I95" s="42"/>
      <c r="J95" s="42"/>
      <c r="K95" s="42"/>
      <c r="L95" s="42"/>
      <c r="M95" s="42"/>
      <c r="N95" s="42"/>
      <c r="O95" s="42"/>
      <c r="P95" s="42"/>
      <c r="Q95" s="42"/>
      <c r="R95" s="42"/>
      <c r="S95" s="42"/>
    </row>
    <row r="96" spans="2:19" ht="13.5" customHeight="1" x14ac:dyDescent="0.4">
      <c r="B96" s="131">
        <v>2</v>
      </c>
      <c r="C96" s="132" t="s">
        <v>211</v>
      </c>
      <c r="D96" s="247">
        <v>14439</v>
      </c>
      <c r="E96" s="94">
        <f>IFERROR(D96/$D$98,"-")</f>
        <v>8.9450436441806724E-2</v>
      </c>
      <c r="F96" s="145"/>
      <c r="G96" s="145"/>
      <c r="H96" s="42"/>
      <c r="I96" s="42"/>
      <c r="J96" s="42"/>
      <c r="K96" s="42"/>
      <c r="L96" s="42"/>
      <c r="M96" s="42"/>
      <c r="N96" s="42"/>
      <c r="O96" s="42"/>
      <c r="P96" s="42"/>
      <c r="Q96" s="42"/>
      <c r="R96" s="42"/>
      <c r="S96" s="42"/>
    </row>
    <row r="97" spans="2:19" ht="13.5" customHeight="1" thickBot="1" x14ac:dyDescent="0.45">
      <c r="B97" s="140"/>
      <c r="C97" s="134" t="s">
        <v>265</v>
      </c>
      <c r="D97" s="248">
        <v>1740</v>
      </c>
      <c r="E97" s="98">
        <f t="shared" ref="E97:E98" si="17">IFERROR(D97/$D$98,"-")</f>
        <v>1.0779400194524807E-2</v>
      </c>
      <c r="F97" s="144"/>
      <c r="G97" s="144"/>
      <c r="H97" s="42"/>
      <c r="I97" s="42"/>
      <c r="J97" s="42"/>
      <c r="K97" s="42"/>
      <c r="L97" s="42"/>
      <c r="M97" s="42"/>
      <c r="N97" s="42"/>
      <c r="O97" s="42"/>
      <c r="P97" s="42"/>
      <c r="Q97" s="42"/>
      <c r="R97" s="42"/>
      <c r="S97" s="42"/>
    </row>
    <row r="98" spans="2:19" ht="13.5" customHeight="1" thickTop="1" x14ac:dyDescent="0.4">
      <c r="B98" s="291" t="s">
        <v>0</v>
      </c>
      <c r="C98" s="292"/>
      <c r="D98" s="146">
        <f>SUM(D95:D97)</f>
        <v>161419</v>
      </c>
      <c r="E98" s="99">
        <f t="shared" si="17"/>
        <v>1</v>
      </c>
      <c r="F98" s="144"/>
      <c r="G98" s="144"/>
      <c r="H98" s="42"/>
      <c r="I98" s="42"/>
      <c r="J98" s="42"/>
      <c r="K98" s="42"/>
      <c r="L98" s="42"/>
      <c r="M98" s="42"/>
      <c r="N98" s="42"/>
      <c r="O98" s="42"/>
      <c r="P98" s="42"/>
      <c r="Q98" s="42"/>
      <c r="R98" s="42"/>
      <c r="S98" s="42"/>
    </row>
    <row r="99" spans="2:19" ht="13.5" customHeight="1" x14ac:dyDescent="0.4">
      <c r="B99" s="78" t="s">
        <v>264</v>
      </c>
      <c r="C99" s="42"/>
      <c r="D99" s="42"/>
      <c r="E99" s="42"/>
      <c r="F99" s="42"/>
      <c r="G99" s="42"/>
      <c r="H99" s="42"/>
      <c r="I99" s="42"/>
      <c r="J99" s="42"/>
      <c r="K99" s="42"/>
      <c r="L99" s="42"/>
      <c r="M99" s="42"/>
      <c r="N99" s="42"/>
      <c r="O99" s="42"/>
      <c r="P99" s="42"/>
      <c r="Q99" s="42"/>
      <c r="R99" s="42"/>
      <c r="S99" s="42"/>
    </row>
    <row r="100" spans="2:19" ht="13.5" customHeight="1" x14ac:dyDescent="0.4">
      <c r="B100" s="42"/>
      <c r="C100" s="42"/>
      <c r="D100" s="42"/>
      <c r="E100" s="42"/>
      <c r="F100" s="42"/>
      <c r="G100" s="42"/>
      <c r="H100" s="42"/>
      <c r="I100" s="42"/>
      <c r="J100" s="42"/>
      <c r="K100" s="42"/>
      <c r="L100" s="42"/>
      <c r="M100" s="42"/>
      <c r="N100" s="42"/>
      <c r="O100" s="42"/>
      <c r="P100" s="42"/>
      <c r="Q100" s="42"/>
      <c r="R100" s="42"/>
      <c r="S100" s="42"/>
    </row>
    <row r="101" spans="2:19" ht="16.5" customHeight="1" x14ac:dyDescent="0.4">
      <c r="B101" s="42" t="s">
        <v>190</v>
      </c>
      <c r="C101" s="42"/>
      <c r="D101" s="42"/>
      <c r="E101" s="42"/>
      <c r="F101" s="142"/>
      <c r="G101" s="42"/>
      <c r="H101" s="42"/>
      <c r="I101" s="42"/>
      <c r="J101" s="42"/>
      <c r="K101" s="42"/>
      <c r="L101" s="42"/>
      <c r="M101" s="42"/>
      <c r="N101" s="42"/>
      <c r="O101" s="42"/>
      <c r="P101" s="42"/>
      <c r="Q101" s="42"/>
      <c r="R101" s="42"/>
      <c r="S101" s="42"/>
    </row>
    <row r="102" spans="2:19" ht="13.5" customHeight="1" x14ac:dyDescent="0.15">
      <c r="B102" s="275"/>
      <c r="C102" s="275"/>
      <c r="D102" s="19" t="s">
        <v>196</v>
      </c>
      <c r="E102" s="20" t="s">
        <v>197</v>
      </c>
      <c r="F102" s="135"/>
      <c r="G102" s="135"/>
      <c r="H102" s="49"/>
      <c r="I102" s="42"/>
      <c r="J102" s="42"/>
      <c r="K102" s="42"/>
      <c r="L102" s="42"/>
      <c r="M102" s="42"/>
      <c r="N102" s="42"/>
      <c r="O102" s="42"/>
      <c r="P102" s="42"/>
      <c r="Q102" s="42"/>
      <c r="R102" s="42"/>
      <c r="S102" s="42"/>
    </row>
    <row r="103" spans="2:19" ht="13.5" customHeight="1" x14ac:dyDescent="0.4">
      <c r="B103" s="136">
        <v>1</v>
      </c>
      <c r="C103" s="137" t="s">
        <v>8</v>
      </c>
      <c r="D103" s="227">
        <v>142274</v>
      </c>
      <c r="E103" s="91">
        <f>IFERROR(D103/$D$106,"-")</f>
        <v>0.88139562257231185</v>
      </c>
      <c r="F103" s="111"/>
      <c r="G103" s="112"/>
      <c r="H103" s="49"/>
      <c r="I103" s="42"/>
      <c r="J103" s="42"/>
      <c r="K103" s="42"/>
      <c r="L103" s="42"/>
      <c r="M103" s="42"/>
      <c r="N103" s="42"/>
      <c r="O103" s="42"/>
      <c r="P103" s="42"/>
      <c r="Q103" s="42"/>
      <c r="R103" s="42"/>
      <c r="S103" s="42"/>
    </row>
    <row r="104" spans="2:19" ht="13.5" customHeight="1" x14ac:dyDescent="0.4">
      <c r="B104" s="131">
        <v>2</v>
      </c>
      <c r="C104" s="139" t="s">
        <v>9</v>
      </c>
      <c r="D104" s="234">
        <v>19112</v>
      </c>
      <c r="E104" s="94">
        <f>IFERROR(D104/$D$106,"-")</f>
        <v>0.11839994052744721</v>
      </c>
      <c r="F104" s="142"/>
      <c r="G104" s="42"/>
      <c r="H104" s="42"/>
      <c r="I104" s="42"/>
      <c r="J104" s="42"/>
      <c r="K104" s="42"/>
      <c r="L104" s="42"/>
      <c r="M104" s="42"/>
      <c r="N104" s="42"/>
      <c r="O104" s="42"/>
      <c r="P104" s="42"/>
      <c r="Q104" s="42"/>
      <c r="R104" s="42"/>
      <c r="S104" s="42"/>
    </row>
    <row r="105" spans="2:19" ht="13.5" customHeight="1" thickBot="1" x14ac:dyDescent="0.45">
      <c r="B105" s="140"/>
      <c r="C105" s="141" t="s">
        <v>265</v>
      </c>
      <c r="D105" s="249">
        <v>33</v>
      </c>
      <c r="E105" s="98">
        <f t="shared" ref="E105:E106" si="18">IFERROR(D105/$D$106,"-")</f>
        <v>2.0443690024098775E-4</v>
      </c>
      <c r="F105" s="142"/>
      <c r="G105" s="42"/>
      <c r="H105" s="42"/>
      <c r="I105" s="42"/>
      <c r="J105" s="42"/>
      <c r="K105" s="42"/>
      <c r="L105" s="42"/>
      <c r="M105" s="42"/>
      <c r="N105" s="42"/>
      <c r="O105" s="42"/>
      <c r="P105" s="42"/>
      <c r="Q105" s="42"/>
      <c r="R105" s="42"/>
      <c r="S105" s="42"/>
    </row>
    <row r="106" spans="2:19" ht="13.5" customHeight="1" thickTop="1" x14ac:dyDescent="0.4">
      <c r="B106" s="291" t="s">
        <v>0</v>
      </c>
      <c r="C106" s="292"/>
      <c r="D106" s="147">
        <f>SUM(D103:D105)</f>
        <v>161419</v>
      </c>
      <c r="E106" s="99">
        <f t="shared" si="18"/>
        <v>1</v>
      </c>
      <c r="F106" s="142"/>
      <c r="G106" s="42"/>
      <c r="H106" s="42"/>
      <c r="I106" s="42"/>
      <c r="J106" s="42"/>
      <c r="K106" s="42"/>
      <c r="L106" s="42"/>
      <c r="M106" s="42"/>
      <c r="N106" s="42"/>
      <c r="O106" s="42"/>
      <c r="P106" s="42"/>
      <c r="Q106" s="42"/>
      <c r="R106" s="42"/>
      <c r="S106" s="42"/>
    </row>
    <row r="107" spans="2:19" ht="13.5" customHeight="1" x14ac:dyDescent="0.4">
      <c r="B107" s="78" t="s">
        <v>264</v>
      </c>
      <c r="C107" s="42"/>
      <c r="D107" s="42"/>
      <c r="E107" s="42"/>
      <c r="F107" s="42"/>
      <c r="G107" s="42"/>
      <c r="H107" s="42"/>
      <c r="I107" s="42"/>
      <c r="J107" s="42"/>
      <c r="K107" s="42"/>
      <c r="L107" s="42"/>
      <c r="M107" s="42"/>
      <c r="N107" s="42"/>
      <c r="O107" s="42"/>
      <c r="P107" s="42"/>
      <c r="Q107" s="42"/>
      <c r="R107" s="42"/>
      <c r="S107" s="42"/>
    </row>
    <row r="108" spans="2:19" ht="13.5" customHeight="1" x14ac:dyDescent="0.4">
      <c r="B108" s="42"/>
      <c r="C108" s="42"/>
      <c r="D108" s="42"/>
      <c r="E108" s="42"/>
      <c r="F108" s="42"/>
      <c r="G108" s="42"/>
      <c r="H108" s="42"/>
      <c r="I108" s="42"/>
      <c r="J108" s="42"/>
      <c r="K108" s="42"/>
      <c r="L108" s="42"/>
      <c r="M108" s="42"/>
      <c r="N108" s="42"/>
      <c r="O108" s="42"/>
      <c r="P108" s="42"/>
      <c r="Q108" s="42"/>
      <c r="R108" s="42"/>
      <c r="S108" s="42"/>
    </row>
    <row r="109" spans="2:19" ht="16.5" customHeight="1" x14ac:dyDescent="0.4">
      <c r="B109" s="42" t="s">
        <v>191</v>
      </c>
      <c r="C109" s="42"/>
      <c r="D109" s="42"/>
      <c r="E109" s="42"/>
      <c r="F109" s="142"/>
      <c r="G109" s="42"/>
      <c r="H109" s="42"/>
      <c r="I109" s="42"/>
      <c r="J109" s="42"/>
      <c r="K109" s="42"/>
      <c r="L109" s="42"/>
      <c r="M109" s="42"/>
      <c r="N109" s="42"/>
      <c r="O109" s="42"/>
      <c r="P109" s="42"/>
      <c r="Q109" s="42"/>
      <c r="R109" s="42"/>
      <c r="S109" s="42"/>
    </row>
    <row r="110" spans="2:19" ht="13.5" customHeight="1" x14ac:dyDescent="0.15">
      <c r="B110" s="275"/>
      <c r="C110" s="275"/>
      <c r="D110" s="19" t="s">
        <v>196</v>
      </c>
      <c r="E110" s="20" t="s">
        <v>197</v>
      </c>
      <c r="F110" s="42"/>
      <c r="G110" s="42"/>
      <c r="H110" s="42"/>
      <c r="I110" s="42"/>
      <c r="J110" s="42"/>
      <c r="K110" s="42"/>
      <c r="L110" s="42"/>
      <c r="M110" s="42"/>
      <c r="N110" s="42"/>
      <c r="O110" s="42"/>
      <c r="P110" s="42"/>
      <c r="Q110" s="42"/>
      <c r="R110" s="42"/>
      <c r="S110" s="42"/>
    </row>
    <row r="111" spans="2:19" ht="13.5" customHeight="1" x14ac:dyDescent="0.4">
      <c r="B111" s="136">
        <v>1</v>
      </c>
      <c r="C111" s="137" t="s">
        <v>8</v>
      </c>
      <c r="D111" s="250">
        <v>155061</v>
      </c>
      <c r="E111" s="91">
        <f>IFERROR(D111/$D$114,"-")</f>
        <v>0.96061182388690303</v>
      </c>
      <c r="F111" s="42"/>
      <c r="G111" s="42"/>
      <c r="H111" s="42"/>
      <c r="I111" s="42"/>
      <c r="J111" s="42"/>
      <c r="K111" s="42"/>
      <c r="L111" s="42"/>
      <c r="M111" s="42"/>
      <c r="N111" s="42"/>
      <c r="O111" s="42"/>
      <c r="P111" s="42"/>
      <c r="Q111" s="42"/>
      <c r="R111" s="42"/>
      <c r="S111" s="42"/>
    </row>
    <row r="112" spans="2:19" ht="13.5" customHeight="1" x14ac:dyDescent="0.4">
      <c r="B112" s="131">
        <v>2</v>
      </c>
      <c r="C112" s="139" t="s">
        <v>9</v>
      </c>
      <c r="D112" s="234">
        <v>6003</v>
      </c>
      <c r="E112" s="94">
        <f>IFERROR(D112/$D$114,"-")</f>
        <v>3.7188930671110586E-2</v>
      </c>
      <c r="F112" s="42"/>
      <c r="G112" s="42"/>
      <c r="H112" s="42"/>
      <c r="I112" s="42"/>
      <c r="J112" s="42"/>
      <c r="K112" s="42"/>
      <c r="L112" s="42"/>
      <c r="M112" s="42"/>
      <c r="N112" s="42"/>
      <c r="O112" s="42"/>
      <c r="P112" s="42"/>
      <c r="Q112" s="42"/>
      <c r="R112" s="42"/>
      <c r="S112" s="42"/>
    </row>
    <row r="113" spans="2:19" ht="13.5" customHeight="1" thickBot="1" x14ac:dyDescent="0.45">
      <c r="B113" s="140"/>
      <c r="C113" s="141" t="s">
        <v>265</v>
      </c>
      <c r="D113" s="249">
        <v>355</v>
      </c>
      <c r="E113" s="98">
        <f t="shared" ref="E113:E114" si="19">IFERROR(D113/$D$114,"-")</f>
        <v>2.1992454419863831E-3</v>
      </c>
      <c r="F113" s="42"/>
      <c r="G113" s="42"/>
      <c r="H113" s="42"/>
      <c r="I113" s="42"/>
      <c r="J113" s="42"/>
      <c r="K113" s="42"/>
      <c r="L113" s="42"/>
      <c r="M113" s="42"/>
      <c r="N113" s="42"/>
      <c r="O113" s="42"/>
      <c r="P113" s="42"/>
      <c r="Q113" s="42"/>
      <c r="R113" s="42"/>
      <c r="S113" s="42"/>
    </row>
    <row r="114" spans="2:19" ht="13.5" customHeight="1" thickTop="1" x14ac:dyDescent="0.4">
      <c r="B114" s="291" t="s">
        <v>0</v>
      </c>
      <c r="C114" s="292"/>
      <c r="D114" s="147">
        <f>SUM(D111:D113)</f>
        <v>161419</v>
      </c>
      <c r="E114" s="99">
        <f t="shared" si="19"/>
        <v>1</v>
      </c>
      <c r="F114" s="42"/>
      <c r="G114" s="42"/>
      <c r="H114" s="42"/>
      <c r="I114" s="42"/>
      <c r="J114" s="42"/>
      <c r="K114" s="42"/>
      <c r="L114" s="42"/>
      <c r="M114" s="42"/>
      <c r="N114" s="42"/>
      <c r="O114" s="42"/>
      <c r="P114" s="42"/>
      <c r="Q114" s="42"/>
      <c r="R114" s="42"/>
      <c r="S114" s="42"/>
    </row>
    <row r="115" spans="2:19" ht="13.5" customHeight="1" x14ac:dyDescent="0.4">
      <c r="B115" s="78" t="s">
        <v>264</v>
      </c>
      <c r="C115" s="42"/>
      <c r="D115" s="42"/>
      <c r="E115" s="42"/>
      <c r="F115" s="42"/>
      <c r="G115" s="42"/>
      <c r="H115" s="42"/>
      <c r="I115" s="42"/>
      <c r="J115" s="42"/>
      <c r="K115" s="42"/>
      <c r="L115" s="42"/>
      <c r="M115" s="42"/>
      <c r="N115" s="42"/>
      <c r="O115" s="42"/>
      <c r="P115" s="42"/>
      <c r="Q115" s="42"/>
      <c r="R115" s="42"/>
      <c r="S115" s="42"/>
    </row>
    <row r="116" spans="2:19" ht="16.5" customHeight="1" x14ac:dyDescent="0.4">
      <c r="B116" s="148"/>
      <c r="C116" s="42"/>
      <c r="D116" s="42"/>
      <c r="E116" s="42"/>
      <c r="F116" s="42"/>
      <c r="G116" s="42"/>
      <c r="H116" s="42"/>
      <c r="I116" s="42"/>
      <c r="J116" s="42"/>
      <c r="K116" s="42"/>
      <c r="L116" s="42"/>
      <c r="M116" s="42"/>
      <c r="N116" s="42"/>
      <c r="O116" s="42"/>
      <c r="P116" s="42"/>
      <c r="Q116" s="42"/>
      <c r="R116" s="42"/>
      <c r="S116" s="42"/>
    </row>
    <row r="117" spans="2:19" ht="16.5" customHeight="1" x14ac:dyDescent="0.4">
      <c r="B117" s="42" t="s">
        <v>192</v>
      </c>
      <c r="C117" s="42"/>
      <c r="D117" s="42"/>
      <c r="E117" s="42"/>
      <c r="F117" s="142"/>
      <c r="G117" s="42"/>
      <c r="H117" s="42"/>
      <c r="I117" s="42"/>
      <c r="J117" s="42"/>
      <c r="K117" s="42"/>
      <c r="L117" s="42"/>
      <c r="M117" s="42"/>
      <c r="N117" s="42"/>
      <c r="O117" s="42"/>
      <c r="P117" s="42"/>
      <c r="Q117" s="42"/>
      <c r="R117" s="42"/>
      <c r="S117" s="42"/>
    </row>
    <row r="118" spans="2:19" ht="13.5" customHeight="1" x14ac:dyDescent="0.15">
      <c r="B118" s="275"/>
      <c r="C118" s="275"/>
      <c r="D118" s="19" t="s">
        <v>196</v>
      </c>
      <c r="E118" s="20" t="s">
        <v>197</v>
      </c>
      <c r="F118" s="42"/>
      <c r="G118" s="42"/>
      <c r="H118" s="42"/>
      <c r="I118" s="42"/>
      <c r="J118" s="42"/>
      <c r="K118" s="42"/>
      <c r="L118" s="42"/>
      <c r="M118" s="42"/>
      <c r="N118" s="42"/>
      <c r="O118" s="42"/>
      <c r="P118" s="42"/>
      <c r="Q118" s="42"/>
      <c r="R118" s="42"/>
      <c r="S118" s="42"/>
    </row>
    <row r="119" spans="2:19" ht="13.5" customHeight="1" x14ac:dyDescent="0.4">
      <c r="B119" s="136">
        <v>1</v>
      </c>
      <c r="C119" s="137" t="s">
        <v>65</v>
      </c>
      <c r="D119" s="250">
        <v>159454</v>
      </c>
      <c r="E119" s="91">
        <f>IFERROR(D119/$D$122,"-")</f>
        <v>0.98782671184928661</v>
      </c>
      <c r="F119" s="42"/>
      <c r="G119" s="42"/>
      <c r="H119" s="42"/>
      <c r="I119" s="42"/>
      <c r="J119" s="42"/>
      <c r="K119" s="42"/>
      <c r="L119" s="42"/>
      <c r="M119" s="42"/>
      <c r="N119" s="42"/>
      <c r="O119" s="42"/>
      <c r="P119" s="42"/>
      <c r="Q119" s="42"/>
      <c r="R119" s="42"/>
      <c r="S119" s="42"/>
    </row>
    <row r="120" spans="2:19" ht="13.5" customHeight="1" x14ac:dyDescent="0.4">
      <c r="B120" s="131">
        <v>2</v>
      </c>
      <c r="C120" s="139" t="s">
        <v>66</v>
      </c>
      <c r="D120" s="234">
        <v>1932</v>
      </c>
      <c r="E120" s="94">
        <f>IFERROR(D120/$D$122,"-")</f>
        <v>1.1968851250472373E-2</v>
      </c>
      <c r="F120" s="42"/>
      <c r="G120" s="42"/>
      <c r="H120" s="42"/>
      <c r="I120" s="42"/>
      <c r="J120" s="42"/>
      <c r="K120" s="42"/>
      <c r="L120" s="42"/>
      <c r="M120" s="42"/>
      <c r="N120" s="42"/>
      <c r="O120" s="42"/>
      <c r="P120" s="42"/>
      <c r="Q120" s="42"/>
      <c r="R120" s="42"/>
      <c r="S120" s="42"/>
    </row>
    <row r="121" spans="2:19" ht="13.5" customHeight="1" thickBot="1" x14ac:dyDescent="0.45">
      <c r="B121" s="140"/>
      <c r="C121" s="141" t="s">
        <v>265</v>
      </c>
      <c r="D121" s="249">
        <v>33</v>
      </c>
      <c r="E121" s="98">
        <f t="shared" ref="E121:E122" si="20">IFERROR(D121/$D$122,"-")</f>
        <v>2.0443690024098775E-4</v>
      </c>
      <c r="F121" s="42"/>
      <c r="G121" s="42"/>
      <c r="H121" s="42"/>
      <c r="I121" s="42"/>
      <c r="J121" s="42"/>
      <c r="K121" s="42"/>
      <c r="L121" s="42"/>
      <c r="M121" s="42"/>
      <c r="N121" s="42"/>
      <c r="O121" s="42"/>
      <c r="P121" s="42"/>
      <c r="Q121" s="42"/>
      <c r="R121" s="42"/>
      <c r="S121" s="42"/>
    </row>
    <row r="122" spans="2:19" ht="13.5" customHeight="1" thickTop="1" x14ac:dyDescent="0.4">
      <c r="B122" s="291" t="s">
        <v>0</v>
      </c>
      <c r="C122" s="292"/>
      <c r="D122" s="147">
        <f>SUM(D119:D121)</f>
        <v>161419</v>
      </c>
      <c r="E122" s="99">
        <f t="shared" si="20"/>
        <v>1</v>
      </c>
      <c r="F122" s="42"/>
      <c r="G122" s="42"/>
      <c r="H122" s="42"/>
      <c r="I122" s="42"/>
      <c r="J122" s="42"/>
      <c r="K122" s="42"/>
      <c r="L122" s="42"/>
      <c r="M122" s="42"/>
      <c r="N122" s="42"/>
      <c r="O122" s="42"/>
      <c r="P122" s="42"/>
      <c r="Q122" s="42"/>
      <c r="R122" s="42"/>
      <c r="S122" s="42"/>
    </row>
    <row r="123" spans="2:19" ht="13.5" customHeight="1" x14ac:dyDescent="0.4">
      <c r="B123" s="78" t="s">
        <v>264</v>
      </c>
      <c r="C123" s="42"/>
      <c r="D123" s="42"/>
      <c r="E123" s="42"/>
      <c r="F123" s="42"/>
      <c r="G123" s="42"/>
      <c r="H123" s="42"/>
      <c r="I123" s="42"/>
      <c r="J123" s="42"/>
      <c r="K123" s="42"/>
      <c r="L123" s="42"/>
      <c r="M123" s="42"/>
      <c r="N123" s="42"/>
      <c r="O123" s="42"/>
      <c r="P123" s="42"/>
      <c r="Q123" s="42"/>
      <c r="R123" s="42"/>
      <c r="S123" s="42"/>
    </row>
    <row r="124" spans="2:19" ht="16.5" customHeight="1" x14ac:dyDescent="0.4">
      <c r="B124" s="78"/>
      <c r="C124" s="42"/>
      <c r="D124" s="42"/>
      <c r="E124" s="42"/>
      <c r="F124" s="42"/>
      <c r="G124" s="42"/>
      <c r="H124" s="42"/>
      <c r="I124" s="42"/>
      <c r="J124" s="42"/>
      <c r="K124" s="42"/>
      <c r="L124" s="42"/>
      <c r="M124" s="42"/>
      <c r="N124" s="42"/>
      <c r="O124" s="42"/>
      <c r="P124" s="42"/>
      <c r="Q124" s="42"/>
      <c r="R124" s="42"/>
      <c r="S124" s="42"/>
    </row>
    <row r="125" spans="2:19" ht="16.5" customHeight="1" x14ac:dyDescent="0.4">
      <c r="B125" s="78"/>
      <c r="C125" s="42"/>
      <c r="D125" s="42"/>
      <c r="E125" s="42"/>
      <c r="F125" s="42"/>
      <c r="G125" s="42"/>
      <c r="H125" s="42"/>
      <c r="I125" s="42"/>
      <c r="J125" s="42"/>
      <c r="K125" s="42"/>
      <c r="L125" s="42"/>
      <c r="M125" s="42"/>
      <c r="N125" s="42"/>
      <c r="O125" s="42"/>
      <c r="P125" s="42"/>
      <c r="Q125" s="42"/>
      <c r="R125" s="42"/>
      <c r="S125" s="42"/>
    </row>
    <row r="126" spans="2:19" ht="16.5" customHeight="1" x14ac:dyDescent="0.4">
      <c r="B126" s="42"/>
      <c r="C126" s="42"/>
      <c r="D126" s="42"/>
      <c r="E126" s="42"/>
      <c r="F126" s="42"/>
      <c r="G126" s="42"/>
      <c r="H126" s="42"/>
      <c r="I126" s="42"/>
      <c r="J126" s="42"/>
      <c r="K126" s="42"/>
      <c r="L126" s="42"/>
      <c r="M126" s="42"/>
      <c r="N126" s="42"/>
      <c r="O126" s="42"/>
      <c r="P126" s="42"/>
      <c r="Q126" s="42"/>
      <c r="R126" s="42"/>
      <c r="S126" s="42"/>
    </row>
    <row r="127" spans="2:19" s="2" customFormat="1" ht="16.5" customHeight="1" x14ac:dyDescent="0.4">
      <c r="B127" s="42" t="s">
        <v>193</v>
      </c>
      <c r="C127" s="42"/>
      <c r="D127" s="42"/>
      <c r="E127" s="69"/>
      <c r="F127" s="69"/>
      <c r="G127" s="42"/>
      <c r="H127" s="41"/>
      <c r="I127" s="41"/>
      <c r="J127" s="41"/>
      <c r="K127" s="41"/>
      <c r="L127" s="41"/>
      <c r="M127" s="41"/>
      <c r="N127" s="41"/>
      <c r="O127" s="41"/>
      <c r="P127" s="41"/>
      <c r="Q127" s="41"/>
      <c r="R127" s="41"/>
      <c r="S127" s="41"/>
    </row>
    <row r="128" spans="2:19" s="2" customFormat="1" ht="16.5" customHeight="1" x14ac:dyDescent="0.4">
      <c r="B128" s="42" t="s">
        <v>194</v>
      </c>
      <c r="C128" s="42"/>
      <c r="D128" s="42"/>
      <c r="E128" s="69"/>
      <c r="F128" s="69"/>
      <c r="G128" s="42"/>
      <c r="H128" s="41"/>
      <c r="I128" s="41"/>
      <c r="J128" s="41"/>
      <c r="K128" s="42" t="s">
        <v>219</v>
      </c>
      <c r="L128" s="41"/>
      <c r="M128" s="41"/>
      <c r="N128" s="41"/>
      <c r="O128" s="41"/>
      <c r="P128" s="41"/>
      <c r="Q128" s="41"/>
      <c r="R128" s="41"/>
      <c r="S128" s="41"/>
    </row>
    <row r="129" spans="2:19" s="2" customFormat="1" ht="13.5" customHeight="1" x14ac:dyDescent="0.15">
      <c r="B129" s="275"/>
      <c r="C129" s="275"/>
      <c r="D129" s="19" t="s">
        <v>196</v>
      </c>
      <c r="E129" s="20" t="s">
        <v>221</v>
      </c>
      <c r="F129" s="42"/>
      <c r="G129" s="42"/>
      <c r="H129" s="41"/>
      <c r="I129" s="41"/>
      <c r="J129" s="41"/>
      <c r="K129" s="149" t="s">
        <v>220</v>
      </c>
      <c r="L129" s="41"/>
      <c r="M129" s="41"/>
      <c r="N129" s="41"/>
      <c r="O129" s="41"/>
      <c r="P129" s="41"/>
      <c r="Q129" s="41"/>
      <c r="R129" s="41"/>
      <c r="S129" s="41"/>
    </row>
    <row r="130" spans="2:19" s="2" customFormat="1" ht="13.5" customHeight="1" x14ac:dyDescent="0.4">
      <c r="B130" s="150">
        <v>1</v>
      </c>
      <c r="C130" s="151" t="s">
        <v>31</v>
      </c>
      <c r="D130" s="246">
        <v>26621</v>
      </c>
      <c r="E130" s="152">
        <f>IFERROR(D130/$K$130,"-")</f>
        <v>0.1649186279186465</v>
      </c>
      <c r="F130" s="42"/>
      <c r="G130" s="42"/>
      <c r="H130" s="41"/>
      <c r="I130" s="41"/>
      <c r="J130" s="41"/>
      <c r="K130" s="72">
        <f>歯科健診受診状況①!C11</f>
        <v>161419</v>
      </c>
      <c r="L130" s="41"/>
      <c r="M130" s="41"/>
      <c r="N130" s="41"/>
      <c r="O130" s="41"/>
      <c r="P130" s="41"/>
      <c r="Q130" s="41"/>
      <c r="R130" s="41"/>
      <c r="S130" s="41"/>
    </row>
    <row r="131" spans="2:19" s="2" customFormat="1" ht="13.5" customHeight="1" x14ac:dyDescent="0.4">
      <c r="B131" s="153">
        <v>2</v>
      </c>
      <c r="C131" s="154" t="s">
        <v>14</v>
      </c>
      <c r="D131" s="247">
        <v>85738</v>
      </c>
      <c r="E131" s="155">
        <f>IFERROR(D131/$K$130,"-")</f>
        <v>0.53115184705641838</v>
      </c>
      <c r="F131" s="42"/>
      <c r="G131" s="42"/>
      <c r="H131" s="41"/>
      <c r="I131" s="41"/>
      <c r="J131" s="41"/>
      <c r="K131" s="41"/>
      <c r="L131" s="41"/>
      <c r="M131" s="41"/>
      <c r="N131" s="41"/>
      <c r="O131" s="41"/>
      <c r="P131" s="41"/>
      <c r="Q131" s="41"/>
      <c r="R131" s="41"/>
      <c r="S131" s="41"/>
    </row>
    <row r="132" spans="2:19" s="2" customFormat="1" ht="13.5" customHeight="1" x14ac:dyDescent="0.4">
      <c r="B132" s="156">
        <v>3</v>
      </c>
      <c r="C132" s="157" t="s">
        <v>279</v>
      </c>
      <c r="D132" s="251">
        <v>106939</v>
      </c>
      <c r="E132" s="158">
        <f t="shared" ref="E132" si="21">IFERROR(D132/$K$130,"-")</f>
        <v>0.66249326287487842</v>
      </c>
      <c r="F132" s="42"/>
      <c r="G132" s="42"/>
      <c r="H132" s="41"/>
      <c r="I132" s="41"/>
      <c r="J132" s="41"/>
      <c r="K132" s="41"/>
      <c r="L132" s="41"/>
      <c r="M132" s="41"/>
      <c r="N132" s="41"/>
      <c r="O132" s="41"/>
      <c r="P132" s="41"/>
      <c r="Q132" s="41"/>
      <c r="R132" s="41"/>
      <c r="S132" s="41"/>
    </row>
    <row r="133" spans="2:19" ht="13.5" customHeight="1" x14ac:dyDescent="0.4">
      <c r="B133" s="159" t="s">
        <v>222</v>
      </c>
      <c r="C133" s="42"/>
      <c r="D133" s="42"/>
      <c r="E133" s="42"/>
      <c r="F133" s="42"/>
      <c r="G133" s="42"/>
      <c r="H133" s="42"/>
      <c r="I133" s="42"/>
      <c r="J133" s="42"/>
      <c r="K133" s="42"/>
      <c r="L133" s="42"/>
      <c r="M133" s="42"/>
      <c r="N133" s="42"/>
      <c r="O133" s="42"/>
      <c r="P133" s="42"/>
      <c r="Q133" s="42"/>
      <c r="R133" s="42"/>
      <c r="S133" s="42"/>
    </row>
    <row r="134" spans="2:19" ht="13.5" customHeight="1" x14ac:dyDescent="0.4">
      <c r="B134" s="42"/>
      <c r="C134" s="42"/>
      <c r="D134" s="42"/>
      <c r="E134" s="42"/>
      <c r="F134" s="42"/>
      <c r="G134" s="42"/>
      <c r="H134" s="42"/>
      <c r="I134" s="42"/>
      <c r="J134" s="42"/>
      <c r="K134" s="42"/>
      <c r="L134" s="42"/>
      <c r="M134" s="42"/>
      <c r="N134" s="42"/>
      <c r="O134" s="42"/>
      <c r="P134" s="42"/>
      <c r="Q134" s="42"/>
      <c r="R134" s="42"/>
      <c r="S134" s="42"/>
    </row>
    <row r="135" spans="2:19" s="2" customFormat="1" ht="16.5" customHeight="1" x14ac:dyDescent="0.4">
      <c r="B135" s="42" t="s">
        <v>195</v>
      </c>
      <c r="C135" s="42"/>
      <c r="D135" s="69"/>
      <c r="E135" s="69"/>
      <c r="F135" s="42"/>
      <c r="G135" s="42"/>
      <c r="H135" s="41"/>
      <c r="I135" s="41"/>
      <c r="J135" s="41"/>
      <c r="K135" s="41"/>
      <c r="L135" s="41"/>
      <c r="M135" s="41"/>
      <c r="N135" s="41"/>
      <c r="O135" s="41"/>
      <c r="P135" s="41"/>
      <c r="Q135" s="41"/>
      <c r="R135" s="41"/>
      <c r="S135" s="41"/>
    </row>
    <row r="136" spans="2:19" s="2" customFormat="1" ht="13.5" customHeight="1" x14ac:dyDescent="0.15">
      <c r="B136" s="275"/>
      <c r="C136" s="275"/>
      <c r="D136" s="19" t="s">
        <v>196</v>
      </c>
      <c r="E136" s="20" t="s">
        <v>221</v>
      </c>
      <c r="F136" s="9"/>
      <c r="G136" s="42"/>
      <c r="H136" s="41"/>
      <c r="I136" s="41"/>
      <c r="J136" s="41"/>
      <c r="K136" s="41"/>
      <c r="L136" s="41"/>
      <c r="M136" s="41"/>
      <c r="N136" s="41"/>
      <c r="O136" s="41"/>
      <c r="P136" s="41"/>
      <c r="Q136" s="41"/>
      <c r="R136" s="41"/>
      <c r="S136" s="41"/>
    </row>
    <row r="137" spans="2:19" s="2" customFormat="1" ht="13.5" customHeight="1" x14ac:dyDescent="0.4">
      <c r="B137" s="160">
        <v>1</v>
      </c>
      <c r="C137" s="161" t="s">
        <v>32</v>
      </c>
      <c r="D137" s="246">
        <v>12771</v>
      </c>
      <c r="E137" s="91">
        <f t="shared" ref="E137:E143" si="22">IFERROR(D137/$K$130,"-")</f>
        <v>7.9117080393262249E-2</v>
      </c>
      <c r="F137" s="42"/>
      <c r="G137" s="42"/>
      <c r="H137" s="41"/>
      <c r="I137" s="41"/>
      <c r="J137" s="41"/>
      <c r="K137" s="41"/>
      <c r="L137" s="41"/>
      <c r="M137" s="41"/>
      <c r="N137" s="41"/>
      <c r="O137" s="41"/>
      <c r="P137" s="41"/>
      <c r="Q137" s="41"/>
      <c r="R137" s="41"/>
      <c r="S137" s="41"/>
    </row>
    <row r="138" spans="2:19" s="2" customFormat="1" ht="13.5" customHeight="1" x14ac:dyDescent="0.4">
      <c r="B138" s="162">
        <v>2</v>
      </c>
      <c r="C138" s="163" t="s">
        <v>33</v>
      </c>
      <c r="D138" s="247">
        <v>5603</v>
      </c>
      <c r="E138" s="94">
        <f t="shared" si="22"/>
        <v>3.4710907637886493E-2</v>
      </c>
      <c r="F138" s="42"/>
      <c r="G138" s="42"/>
      <c r="H138" s="41"/>
      <c r="I138" s="41"/>
      <c r="J138" s="41"/>
      <c r="K138" s="41"/>
      <c r="L138" s="41"/>
      <c r="M138" s="41"/>
      <c r="N138" s="41"/>
      <c r="O138" s="41"/>
      <c r="P138" s="41"/>
      <c r="Q138" s="41"/>
      <c r="R138" s="41"/>
      <c r="S138" s="41"/>
    </row>
    <row r="139" spans="2:19" s="2" customFormat="1" ht="13.5" customHeight="1" x14ac:dyDescent="0.4">
      <c r="B139" s="162">
        <v>3</v>
      </c>
      <c r="C139" s="163" t="s">
        <v>38</v>
      </c>
      <c r="D139" s="247">
        <v>18876</v>
      </c>
      <c r="E139" s="94">
        <f>IFERROR(D139/$K$130,"-")</f>
        <v>0.11693790693784499</v>
      </c>
      <c r="F139" s="42"/>
      <c r="G139" s="42"/>
      <c r="H139" s="41"/>
      <c r="I139" s="41"/>
      <c r="J139" s="41"/>
      <c r="K139" s="41"/>
      <c r="L139" s="41"/>
      <c r="M139" s="41"/>
      <c r="N139" s="41"/>
      <c r="O139" s="41"/>
      <c r="P139" s="41"/>
      <c r="Q139" s="41"/>
      <c r="R139" s="41"/>
      <c r="S139" s="41"/>
    </row>
    <row r="140" spans="2:19" s="2" customFormat="1" ht="13.5" customHeight="1" x14ac:dyDescent="0.4">
      <c r="B140" s="162">
        <v>4</v>
      </c>
      <c r="C140" s="163" t="s">
        <v>34</v>
      </c>
      <c r="D140" s="247">
        <v>11292</v>
      </c>
      <c r="E140" s="94">
        <f t="shared" si="22"/>
        <v>6.9954590227916169E-2</v>
      </c>
      <c r="F140" s="42"/>
      <c r="G140" s="42"/>
      <c r="H140" s="41"/>
      <c r="I140" s="41"/>
      <c r="J140" s="41"/>
      <c r="K140" s="41"/>
      <c r="L140" s="41"/>
      <c r="M140" s="41"/>
      <c r="N140" s="41"/>
      <c r="O140" s="41"/>
      <c r="P140" s="41"/>
      <c r="Q140" s="41"/>
      <c r="R140" s="41"/>
      <c r="S140" s="41"/>
    </row>
    <row r="141" spans="2:19" s="2" customFormat="1" ht="13.5" customHeight="1" x14ac:dyDescent="0.4">
      <c r="B141" s="162">
        <v>5</v>
      </c>
      <c r="C141" s="163" t="s">
        <v>35</v>
      </c>
      <c r="D141" s="247">
        <v>17340</v>
      </c>
      <c r="E141" s="94">
        <f t="shared" si="22"/>
        <v>0.10742229849026447</v>
      </c>
      <c r="F141" s="42"/>
      <c r="G141" s="42"/>
      <c r="H141" s="41"/>
      <c r="I141" s="41"/>
      <c r="J141" s="41"/>
      <c r="K141" s="41"/>
      <c r="L141" s="41"/>
      <c r="M141" s="41"/>
      <c r="N141" s="41"/>
      <c r="O141" s="41"/>
      <c r="P141" s="41"/>
      <c r="Q141" s="41"/>
      <c r="R141" s="41"/>
      <c r="S141" s="41"/>
    </row>
    <row r="142" spans="2:19" s="2" customFormat="1" ht="13.5" customHeight="1" x14ac:dyDescent="0.4">
      <c r="B142" s="162">
        <v>6</v>
      </c>
      <c r="C142" s="163" t="s">
        <v>36</v>
      </c>
      <c r="D142" s="247">
        <v>62464</v>
      </c>
      <c r="E142" s="94">
        <f t="shared" si="22"/>
        <v>0.3869680768682745</v>
      </c>
      <c r="F142" s="42"/>
      <c r="G142" s="42"/>
      <c r="H142" s="41"/>
      <c r="I142" s="41"/>
      <c r="J142" s="41"/>
      <c r="K142" s="41"/>
      <c r="L142" s="41"/>
      <c r="M142" s="41"/>
      <c r="N142" s="41"/>
      <c r="O142" s="41"/>
      <c r="P142" s="41"/>
      <c r="Q142" s="41"/>
      <c r="R142" s="41"/>
      <c r="S142" s="41"/>
    </row>
    <row r="143" spans="2:19" s="2" customFormat="1" ht="13.5" customHeight="1" x14ac:dyDescent="0.4">
      <c r="B143" s="164">
        <v>7</v>
      </c>
      <c r="C143" s="165" t="s">
        <v>15</v>
      </c>
      <c r="D143" s="251">
        <v>1635</v>
      </c>
      <c r="E143" s="166">
        <f t="shared" si="22"/>
        <v>1.0128919148303484E-2</v>
      </c>
      <c r="F143" s="42"/>
      <c r="G143" s="42"/>
      <c r="H143" s="41"/>
      <c r="I143" s="41"/>
      <c r="J143" s="41"/>
      <c r="K143" s="41"/>
      <c r="L143" s="41"/>
      <c r="M143" s="41"/>
      <c r="N143" s="41"/>
      <c r="O143" s="41"/>
      <c r="P143" s="41"/>
      <c r="Q143" s="41"/>
      <c r="R143" s="41"/>
      <c r="S143" s="41"/>
    </row>
    <row r="144" spans="2:19" ht="13.5" customHeight="1" x14ac:dyDescent="0.4">
      <c r="B144" s="159" t="s">
        <v>222</v>
      </c>
      <c r="C144" s="42"/>
      <c r="D144" s="42"/>
      <c r="E144" s="42"/>
      <c r="F144" s="42"/>
      <c r="G144" s="42"/>
      <c r="H144" s="42"/>
      <c r="I144" s="42"/>
      <c r="J144" s="42"/>
      <c r="K144" s="42"/>
      <c r="L144" s="42"/>
      <c r="M144" s="42"/>
      <c r="N144" s="42"/>
      <c r="O144" s="42"/>
      <c r="P144" s="42"/>
      <c r="Q144" s="42"/>
      <c r="R144" s="42"/>
      <c r="S144" s="42"/>
    </row>
    <row r="145" spans="2:19" ht="13.5" customHeight="1" x14ac:dyDescent="0.4">
      <c r="B145" s="42"/>
      <c r="C145" s="42"/>
      <c r="D145" s="42"/>
      <c r="E145" s="42"/>
      <c r="F145" s="42"/>
      <c r="G145" s="42"/>
      <c r="H145" s="42"/>
      <c r="I145" s="42"/>
      <c r="J145" s="42"/>
      <c r="K145" s="42"/>
      <c r="L145" s="42"/>
      <c r="M145" s="42"/>
      <c r="N145" s="42"/>
      <c r="O145" s="42"/>
      <c r="P145" s="42"/>
      <c r="Q145" s="42"/>
      <c r="R145" s="42"/>
      <c r="S145" s="42"/>
    </row>
    <row r="146" spans="2:19" s="2" customFormat="1" ht="16.5" customHeight="1" x14ac:dyDescent="0.4">
      <c r="B146" s="42" t="s">
        <v>172</v>
      </c>
      <c r="C146" s="42"/>
      <c r="D146" s="69"/>
      <c r="E146" s="69"/>
      <c r="F146" s="42"/>
      <c r="G146" s="42"/>
      <c r="H146" s="41"/>
      <c r="I146" s="41"/>
      <c r="J146" s="41"/>
      <c r="K146" s="41"/>
      <c r="L146" s="41"/>
      <c r="M146" s="41"/>
      <c r="N146" s="41"/>
      <c r="O146" s="41"/>
      <c r="P146" s="41"/>
      <c r="Q146" s="41"/>
      <c r="R146" s="41"/>
      <c r="S146" s="41"/>
    </row>
    <row r="147" spans="2:19" s="2" customFormat="1" ht="13.5" customHeight="1" x14ac:dyDescent="0.15">
      <c r="B147" s="275"/>
      <c r="C147" s="275"/>
      <c r="D147" s="19" t="s">
        <v>196</v>
      </c>
      <c r="E147" s="20" t="s">
        <v>221</v>
      </c>
      <c r="F147" s="42"/>
      <c r="G147" s="42"/>
      <c r="H147" s="41"/>
      <c r="I147" s="41"/>
      <c r="J147" s="41"/>
      <c r="K147" s="41"/>
      <c r="L147" s="41"/>
      <c r="M147" s="41"/>
      <c r="N147" s="41"/>
      <c r="O147" s="41"/>
      <c r="P147" s="41"/>
      <c r="Q147" s="41"/>
      <c r="R147" s="41"/>
      <c r="S147" s="41"/>
    </row>
    <row r="148" spans="2:19" s="2" customFormat="1" ht="13.5" customHeight="1" x14ac:dyDescent="0.4">
      <c r="B148" s="160">
        <v>1</v>
      </c>
      <c r="C148" s="161" t="s">
        <v>16</v>
      </c>
      <c r="D148" s="246">
        <v>33670</v>
      </c>
      <c r="E148" s="152">
        <f t="shared" ref="E148:E157" si="23">IFERROR(D148/$K$130,"-")</f>
        <v>0.20858758882163811</v>
      </c>
      <c r="F148" s="42"/>
      <c r="G148" s="42"/>
      <c r="H148" s="41"/>
      <c r="I148" s="41"/>
      <c r="J148" s="41"/>
      <c r="K148" s="41"/>
      <c r="L148" s="41"/>
      <c r="M148" s="41"/>
      <c r="N148" s="41"/>
      <c r="O148" s="41"/>
      <c r="P148" s="41"/>
      <c r="Q148" s="41"/>
      <c r="R148" s="41"/>
      <c r="S148" s="41"/>
    </row>
    <row r="149" spans="2:19" s="2" customFormat="1" ht="13.5" customHeight="1" x14ac:dyDescent="0.4">
      <c r="B149" s="162">
        <v>2</v>
      </c>
      <c r="C149" s="163" t="s">
        <v>37</v>
      </c>
      <c r="D149" s="247">
        <v>23186</v>
      </c>
      <c r="E149" s="155">
        <f t="shared" si="23"/>
        <v>0.14363860512083459</v>
      </c>
      <c r="F149" s="42"/>
      <c r="G149" s="42"/>
      <c r="H149" s="41"/>
      <c r="I149" s="41"/>
      <c r="J149" s="41"/>
      <c r="K149" s="41"/>
      <c r="L149" s="41"/>
      <c r="M149" s="41"/>
      <c r="N149" s="41"/>
      <c r="O149" s="41"/>
      <c r="P149" s="41"/>
      <c r="Q149" s="41"/>
      <c r="R149" s="41"/>
      <c r="S149" s="41"/>
    </row>
    <row r="150" spans="2:19" s="2" customFormat="1" ht="13.5" customHeight="1" x14ac:dyDescent="0.4">
      <c r="B150" s="162">
        <v>3</v>
      </c>
      <c r="C150" s="163" t="s">
        <v>33</v>
      </c>
      <c r="D150" s="247">
        <v>4060</v>
      </c>
      <c r="E150" s="155">
        <f>IFERROR(D150/$K$130,"-")</f>
        <v>2.5151933787224551E-2</v>
      </c>
      <c r="F150" s="42"/>
      <c r="G150" s="42"/>
      <c r="H150" s="41"/>
      <c r="I150" s="41"/>
      <c r="J150" s="41"/>
      <c r="K150" s="41"/>
      <c r="L150" s="41"/>
      <c r="M150" s="41"/>
      <c r="N150" s="41"/>
      <c r="O150" s="41"/>
      <c r="P150" s="41"/>
      <c r="Q150" s="41"/>
      <c r="R150" s="41"/>
      <c r="S150" s="41"/>
    </row>
    <row r="151" spans="2:19" s="2" customFormat="1" ht="13.5" customHeight="1" x14ac:dyDescent="0.4">
      <c r="B151" s="162">
        <v>4</v>
      </c>
      <c r="C151" s="163" t="s">
        <v>38</v>
      </c>
      <c r="D151" s="247">
        <v>4092</v>
      </c>
      <c r="E151" s="155">
        <f t="shared" si="23"/>
        <v>2.5350175629882479E-2</v>
      </c>
      <c r="F151" s="42"/>
      <c r="G151" s="42"/>
      <c r="H151" s="41"/>
      <c r="I151" s="41"/>
      <c r="J151" s="41"/>
      <c r="K151" s="41"/>
      <c r="L151" s="41"/>
      <c r="M151" s="41"/>
      <c r="N151" s="41"/>
      <c r="O151" s="41"/>
      <c r="P151" s="41"/>
      <c r="Q151" s="41"/>
      <c r="R151" s="41"/>
      <c r="S151" s="41"/>
    </row>
    <row r="152" spans="2:19" s="2" customFormat="1" ht="13.5" customHeight="1" x14ac:dyDescent="0.4">
      <c r="B152" s="162">
        <v>5</v>
      </c>
      <c r="C152" s="163" t="s">
        <v>34</v>
      </c>
      <c r="D152" s="247">
        <v>3832</v>
      </c>
      <c r="E152" s="155">
        <f t="shared" si="23"/>
        <v>2.3739460658286818E-2</v>
      </c>
      <c r="F152" s="42"/>
      <c r="G152" s="42"/>
      <c r="H152" s="41"/>
      <c r="I152" s="41"/>
      <c r="J152" s="41"/>
      <c r="K152" s="41"/>
      <c r="L152" s="41"/>
      <c r="M152" s="41"/>
      <c r="N152" s="41"/>
      <c r="O152" s="41"/>
      <c r="P152" s="41"/>
      <c r="Q152" s="41"/>
      <c r="R152" s="41"/>
      <c r="S152" s="41"/>
    </row>
    <row r="153" spans="2:19" s="2" customFormat="1" ht="13.5" customHeight="1" x14ac:dyDescent="0.4">
      <c r="B153" s="162">
        <v>6</v>
      </c>
      <c r="C153" s="163" t="s">
        <v>35</v>
      </c>
      <c r="D153" s="247">
        <v>4469</v>
      </c>
      <c r="E153" s="155">
        <f t="shared" si="23"/>
        <v>2.7685712338696187E-2</v>
      </c>
      <c r="F153" s="42"/>
      <c r="G153" s="42"/>
      <c r="H153" s="41"/>
      <c r="I153" s="41"/>
      <c r="J153" s="41"/>
      <c r="K153" s="41"/>
      <c r="L153" s="41"/>
      <c r="M153" s="41"/>
      <c r="N153" s="41"/>
      <c r="O153" s="41"/>
      <c r="P153" s="41"/>
      <c r="Q153" s="41"/>
      <c r="R153" s="41"/>
      <c r="S153" s="41"/>
    </row>
    <row r="154" spans="2:19" s="2" customFormat="1" ht="13.5" customHeight="1" x14ac:dyDescent="0.4">
      <c r="B154" s="162">
        <v>7</v>
      </c>
      <c r="C154" s="163" t="s">
        <v>36</v>
      </c>
      <c r="D154" s="247">
        <v>41630</v>
      </c>
      <c r="E154" s="155">
        <f t="shared" si="23"/>
        <v>0.25790024718279758</v>
      </c>
      <c r="F154" s="42"/>
      <c r="G154" s="42"/>
      <c r="H154" s="41"/>
      <c r="I154" s="41"/>
      <c r="J154" s="41"/>
      <c r="K154" s="41"/>
      <c r="L154" s="41"/>
      <c r="M154" s="41"/>
      <c r="N154" s="41"/>
      <c r="O154" s="41"/>
      <c r="P154" s="41"/>
      <c r="Q154" s="41"/>
      <c r="R154" s="41"/>
      <c r="S154" s="41"/>
    </row>
    <row r="155" spans="2:19" s="2" customFormat="1" ht="13.5" customHeight="1" x14ac:dyDescent="0.4">
      <c r="B155" s="162">
        <v>8</v>
      </c>
      <c r="C155" s="163" t="s">
        <v>280</v>
      </c>
      <c r="D155" s="247">
        <v>1085</v>
      </c>
      <c r="E155" s="155">
        <f t="shared" si="23"/>
        <v>6.7216374776203546E-3</v>
      </c>
      <c r="F155" s="42"/>
      <c r="G155" s="42"/>
      <c r="H155" s="41"/>
      <c r="I155" s="41"/>
      <c r="J155" s="41"/>
      <c r="K155" s="41"/>
      <c r="L155" s="41"/>
      <c r="M155" s="41"/>
      <c r="N155" s="41"/>
      <c r="O155" s="41"/>
      <c r="P155" s="41"/>
      <c r="Q155" s="41"/>
      <c r="R155" s="41"/>
      <c r="S155" s="41"/>
    </row>
    <row r="156" spans="2:19" s="2" customFormat="1" ht="13.5" customHeight="1" x14ac:dyDescent="0.4">
      <c r="B156" s="162">
        <v>9</v>
      </c>
      <c r="C156" s="163" t="s">
        <v>18</v>
      </c>
      <c r="D156" s="247">
        <v>67394</v>
      </c>
      <c r="E156" s="155">
        <f t="shared" si="23"/>
        <v>0.41750971075276144</v>
      </c>
      <c r="F156" s="42"/>
      <c r="G156" s="42"/>
      <c r="H156" s="41"/>
      <c r="I156" s="41"/>
      <c r="J156" s="41"/>
      <c r="K156" s="41"/>
      <c r="L156" s="41"/>
      <c r="M156" s="41"/>
      <c r="N156" s="41"/>
      <c r="O156" s="41"/>
      <c r="P156" s="41"/>
      <c r="Q156" s="41"/>
      <c r="R156" s="41"/>
      <c r="S156" s="41"/>
    </row>
    <row r="157" spans="2:19" s="2" customFormat="1" ht="13.5" customHeight="1" x14ac:dyDescent="0.4">
      <c r="B157" s="164">
        <v>10</v>
      </c>
      <c r="C157" s="165" t="s">
        <v>15</v>
      </c>
      <c r="D157" s="251">
        <v>2059</v>
      </c>
      <c r="E157" s="158">
        <f t="shared" si="23"/>
        <v>1.2755623563521022E-2</v>
      </c>
      <c r="F157" s="42"/>
      <c r="G157" s="42"/>
      <c r="H157" s="41"/>
      <c r="I157" s="41"/>
      <c r="J157" s="41"/>
      <c r="K157" s="41"/>
      <c r="L157" s="41"/>
      <c r="M157" s="41"/>
      <c r="N157" s="41"/>
      <c r="O157" s="41"/>
      <c r="P157" s="41"/>
      <c r="Q157" s="41"/>
      <c r="R157" s="41"/>
      <c r="S157" s="41"/>
    </row>
    <row r="158" spans="2:19" ht="13.5" customHeight="1" x14ac:dyDescent="0.4">
      <c r="B158" s="159" t="s">
        <v>222</v>
      </c>
      <c r="C158" s="42"/>
      <c r="D158" s="42"/>
      <c r="E158" s="42"/>
      <c r="F158" s="42"/>
      <c r="G158" s="42"/>
      <c r="H158" s="42"/>
      <c r="I158" s="42"/>
      <c r="J158" s="42"/>
      <c r="K158" s="42"/>
      <c r="L158" s="42"/>
      <c r="M158" s="42"/>
      <c r="N158" s="42"/>
      <c r="O158" s="42"/>
      <c r="P158" s="42"/>
      <c r="Q158" s="42"/>
      <c r="R158" s="42"/>
      <c r="S158" s="42"/>
    </row>
    <row r="159" spans="2:19" ht="13.5" customHeight="1" x14ac:dyDescent="0.4">
      <c r="B159" s="42"/>
      <c r="C159" s="42"/>
      <c r="D159" s="42"/>
      <c r="E159" s="42"/>
      <c r="F159" s="42"/>
      <c r="G159" s="42"/>
      <c r="H159" s="42"/>
      <c r="I159" s="42"/>
      <c r="J159" s="42"/>
      <c r="K159" s="42"/>
      <c r="L159" s="42"/>
      <c r="M159" s="42"/>
      <c r="N159" s="42"/>
      <c r="O159" s="42"/>
      <c r="P159" s="42"/>
      <c r="Q159" s="42"/>
      <c r="R159" s="42"/>
      <c r="S159" s="42"/>
    </row>
    <row r="160" spans="2:19" ht="13.5" customHeight="1" x14ac:dyDescent="0.4">
      <c r="B160" s="42"/>
      <c r="C160" s="42"/>
      <c r="D160" s="42"/>
      <c r="E160" s="42"/>
      <c r="F160" s="42"/>
      <c r="G160" s="42"/>
      <c r="H160" s="42"/>
      <c r="I160" s="42"/>
      <c r="J160" s="42"/>
      <c r="K160" s="42"/>
      <c r="L160" s="42"/>
      <c r="M160" s="42"/>
      <c r="N160" s="42"/>
      <c r="O160" s="42"/>
      <c r="P160" s="42"/>
      <c r="Q160" s="42"/>
      <c r="R160" s="42"/>
      <c r="S160" s="42"/>
    </row>
  </sheetData>
  <mergeCells count="43">
    <mergeCell ref="D43:I43"/>
    <mergeCell ref="D53:I53"/>
    <mergeCell ref="B110:C110"/>
    <mergeCell ref="B118:C118"/>
    <mergeCell ref="B129:C129"/>
    <mergeCell ref="B50:C50"/>
    <mergeCell ref="B53:C54"/>
    <mergeCell ref="B55:C55"/>
    <mergeCell ref="B56:C56"/>
    <mergeCell ref="B57:C57"/>
    <mergeCell ref="B58:C58"/>
    <mergeCell ref="B59:C59"/>
    <mergeCell ref="B60:C60"/>
    <mergeCell ref="B61:C61"/>
    <mergeCell ref="B136:C136"/>
    <mergeCell ref="B147:C147"/>
    <mergeCell ref="B73:C73"/>
    <mergeCell ref="B81:C81"/>
    <mergeCell ref="B89:C89"/>
    <mergeCell ref="B98:C98"/>
    <mergeCell ref="B106:C106"/>
    <mergeCell ref="B114:C114"/>
    <mergeCell ref="B122:C122"/>
    <mergeCell ref="B77:C77"/>
    <mergeCell ref="B85:C85"/>
    <mergeCell ref="B94:C94"/>
    <mergeCell ref="B102:C102"/>
    <mergeCell ref="B6:C6"/>
    <mergeCell ref="B16:C16"/>
    <mergeCell ref="B27:C27"/>
    <mergeCell ref="B35:C35"/>
    <mergeCell ref="B67:C67"/>
    <mergeCell ref="B39:C39"/>
    <mergeCell ref="B31:C31"/>
    <mergeCell ref="B23:C23"/>
    <mergeCell ref="B12:C12"/>
    <mergeCell ref="B45:C45"/>
    <mergeCell ref="B46:C46"/>
    <mergeCell ref="B47:C47"/>
    <mergeCell ref="B48:C48"/>
    <mergeCell ref="B49:C49"/>
    <mergeCell ref="B51:C51"/>
    <mergeCell ref="B43:C44"/>
  </mergeCells>
  <phoneticPr fontId="2"/>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明朝,標準"&amp;12歯科健診結果集計</oddHeader>
  </headerFooter>
  <rowBreaks count="2" manualBreakCount="2">
    <brk id="62" max="8" man="1"/>
    <brk id="123" max="8" man="1"/>
  </rowBreaks>
  <ignoredErrors>
    <ignoredError sqref="E7:E11 D12 E17:E22 D23 E28:E30 D31 E36:E38 D39 I45:I49 I51 D55:H56 D57:F57 H57:H59 D58:F59 D61:H61 E68:E72 D73 E78:E80 D81 E86:E88 D89 E95:E97 D98 E103:E105 D106 E111:E113 D114 E119:E121 D122 E130:E132 E137:E143 E148:E157"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CE1C-4BB1-4D71-98CC-18FCD21E0196}">
  <sheetPr codeName="Sheet6"/>
  <dimension ref="B1:L166"/>
  <sheetViews>
    <sheetView showGridLines="0" zoomScaleNormal="100" zoomScaleSheetLayoutView="100" workbookViewId="0"/>
  </sheetViews>
  <sheetFormatPr defaultColWidth="9" defaultRowHeight="13.5" x14ac:dyDescent="0.4"/>
  <cols>
    <col min="1" max="1" width="4.625" style="2" customWidth="1"/>
    <col min="2" max="2" width="4.625" style="3" customWidth="1"/>
    <col min="3" max="3" width="22.625" style="8" customWidth="1"/>
    <col min="4" max="4" width="12.625" style="3" customWidth="1"/>
    <col min="5" max="5" width="12.625" style="2" customWidth="1"/>
    <col min="6" max="6" width="7.625" style="2" customWidth="1"/>
    <col min="7" max="11" width="9" style="2"/>
    <col min="12" max="12" width="12.625" style="2" customWidth="1"/>
    <col min="13" max="16384" width="9" style="2"/>
  </cols>
  <sheetData>
    <row r="1" spans="2:12" s="1" customFormat="1" ht="16.5" customHeight="1" x14ac:dyDescent="0.4">
      <c r="B1" s="41" t="s">
        <v>223</v>
      </c>
      <c r="C1" s="167"/>
      <c r="D1" s="40"/>
      <c r="E1" s="40"/>
      <c r="F1" s="40"/>
      <c r="G1" s="40"/>
      <c r="H1" s="40"/>
      <c r="I1" s="40"/>
      <c r="J1" s="40"/>
      <c r="K1" s="40"/>
      <c r="L1" s="40"/>
    </row>
    <row r="2" spans="2:12" s="3" customFormat="1" ht="16.5" customHeight="1" x14ac:dyDescent="0.4">
      <c r="B2" s="41" t="s">
        <v>72</v>
      </c>
      <c r="C2" s="168"/>
      <c r="D2" s="42"/>
      <c r="E2" s="42"/>
      <c r="F2" s="42"/>
      <c r="G2" s="42"/>
      <c r="H2" s="42"/>
      <c r="I2" s="42"/>
      <c r="J2" s="42"/>
      <c r="K2" s="42"/>
      <c r="L2" s="42"/>
    </row>
    <row r="3" spans="2:12" s="3" customFormat="1" ht="16.5" customHeight="1" x14ac:dyDescent="0.4">
      <c r="B3" s="41"/>
      <c r="C3" s="168"/>
      <c r="D3" s="42"/>
      <c r="E3" s="42"/>
      <c r="F3" s="42"/>
      <c r="G3" s="42"/>
      <c r="H3" s="42"/>
      <c r="I3" s="42"/>
      <c r="J3" s="42"/>
      <c r="K3" s="42"/>
      <c r="L3" s="42"/>
    </row>
    <row r="4" spans="2:12" s="3" customFormat="1" ht="16.5" customHeight="1" x14ac:dyDescent="0.4">
      <c r="B4" s="42" t="s">
        <v>237</v>
      </c>
      <c r="C4" s="168"/>
      <c r="D4" s="42"/>
      <c r="E4" s="42"/>
      <c r="F4" s="42"/>
      <c r="G4" s="42"/>
      <c r="H4" s="42"/>
      <c r="I4" s="42"/>
      <c r="J4" s="42"/>
      <c r="K4" s="42"/>
      <c r="L4" s="42"/>
    </row>
    <row r="5" spans="2:12" s="3" customFormat="1" ht="13.5" customHeight="1" x14ac:dyDescent="0.4">
      <c r="B5" s="42" t="s">
        <v>300</v>
      </c>
      <c r="C5" s="168"/>
      <c r="D5" s="42"/>
      <c r="E5" s="42"/>
      <c r="F5" s="42"/>
      <c r="G5" s="42"/>
      <c r="H5" s="42"/>
      <c r="I5" s="42"/>
      <c r="J5" s="42"/>
      <c r="K5" s="42"/>
      <c r="L5" s="42"/>
    </row>
    <row r="6" spans="2:12" s="3" customFormat="1" ht="13.5" customHeight="1" x14ac:dyDescent="0.4">
      <c r="B6" s="42" t="s">
        <v>304</v>
      </c>
      <c r="C6" s="168"/>
      <c r="D6" s="42"/>
      <c r="E6" s="42"/>
      <c r="F6" s="42"/>
      <c r="G6" s="42"/>
      <c r="H6" s="42"/>
      <c r="I6" s="42"/>
      <c r="J6" s="42"/>
      <c r="K6" s="42"/>
      <c r="L6" s="42"/>
    </row>
    <row r="7" spans="2:12" s="3" customFormat="1" ht="13.5" customHeight="1" x14ac:dyDescent="0.4">
      <c r="B7" s="42"/>
      <c r="C7" s="168"/>
      <c r="D7" s="42"/>
      <c r="E7" s="42"/>
      <c r="F7" s="42"/>
      <c r="G7" s="42"/>
      <c r="H7" s="42"/>
      <c r="I7" s="42"/>
      <c r="J7" s="42"/>
      <c r="K7" s="42"/>
      <c r="L7" s="42"/>
    </row>
    <row r="8" spans="2:12" s="3" customFormat="1" ht="16.5" customHeight="1" x14ac:dyDescent="0.4">
      <c r="B8" s="42" t="s">
        <v>225</v>
      </c>
      <c r="C8" s="168"/>
      <c r="D8" s="42"/>
      <c r="E8" s="42"/>
      <c r="F8" s="42"/>
      <c r="G8" s="42"/>
      <c r="H8" s="42"/>
      <c r="I8" s="42"/>
      <c r="J8" s="42"/>
      <c r="K8" s="42"/>
      <c r="L8" s="42" t="s">
        <v>219</v>
      </c>
    </row>
    <row r="9" spans="2:12" s="3" customFormat="1" ht="13.5" customHeight="1" x14ac:dyDescent="0.4">
      <c r="B9" s="266"/>
      <c r="C9" s="267"/>
      <c r="D9" s="30" t="s">
        <v>196</v>
      </c>
      <c r="E9" s="30" t="s">
        <v>197</v>
      </c>
      <c r="F9" s="42"/>
      <c r="G9" s="42"/>
      <c r="H9" s="42"/>
      <c r="I9" s="42"/>
      <c r="J9" s="42"/>
      <c r="K9" s="42"/>
      <c r="L9" s="149" t="s">
        <v>103</v>
      </c>
    </row>
    <row r="10" spans="2:12" s="3" customFormat="1" ht="13.5" customHeight="1" x14ac:dyDescent="0.4">
      <c r="B10" s="169">
        <v>1</v>
      </c>
      <c r="C10" s="151" t="s">
        <v>47</v>
      </c>
      <c r="D10" s="224">
        <v>21740</v>
      </c>
      <c r="E10" s="91">
        <f>IFERROR(D10/$L$10,"-")</f>
        <v>0.1346805518557295</v>
      </c>
      <c r="F10" s="42"/>
      <c r="G10" s="42"/>
      <c r="H10" s="42"/>
      <c r="I10" s="42"/>
      <c r="J10" s="42"/>
      <c r="K10" s="42"/>
      <c r="L10" s="72">
        <f>歯科健診受診状況①!C11</f>
        <v>161419</v>
      </c>
    </row>
    <row r="11" spans="2:12" s="3" customFormat="1" ht="13.5" customHeight="1" x14ac:dyDescent="0.4">
      <c r="B11" s="92">
        <v>2</v>
      </c>
      <c r="C11" s="154" t="s">
        <v>54</v>
      </c>
      <c r="D11" s="225">
        <v>6228</v>
      </c>
      <c r="E11" s="94">
        <f t="shared" ref="E11:E19" si="0">IFERROR(D11/$L$10,"-")</f>
        <v>3.8582818627299141E-2</v>
      </c>
      <c r="F11" s="42"/>
      <c r="G11" s="42"/>
      <c r="H11" s="42"/>
      <c r="I11" s="42"/>
      <c r="J11" s="42"/>
      <c r="K11" s="42"/>
      <c r="L11" s="42"/>
    </row>
    <row r="12" spans="2:12" s="3" customFormat="1" ht="13.5" customHeight="1" x14ac:dyDescent="0.4">
      <c r="B12" s="89">
        <v>3</v>
      </c>
      <c r="C12" s="154" t="s">
        <v>53</v>
      </c>
      <c r="D12" s="225">
        <v>4585</v>
      </c>
      <c r="E12" s="94">
        <f t="shared" si="0"/>
        <v>2.8404339018331174E-2</v>
      </c>
      <c r="F12" s="42"/>
      <c r="G12" s="42"/>
      <c r="H12" s="42"/>
      <c r="I12" s="42"/>
      <c r="J12" s="42"/>
      <c r="K12" s="42"/>
      <c r="L12" s="42"/>
    </row>
    <row r="13" spans="2:12" s="3" customFormat="1" ht="13.5" customHeight="1" x14ac:dyDescent="0.4">
      <c r="B13" s="92">
        <v>4</v>
      </c>
      <c r="C13" s="154" t="s">
        <v>48</v>
      </c>
      <c r="D13" s="225">
        <v>9195</v>
      </c>
      <c r="E13" s="94">
        <f t="shared" si="0"/>
        <v>5.6963554476238853E-2</v>
      </c>
      <c r="F13" s="42"/>
      <c r="G13" s="42"/>
      <c r="H13" s="42"/>
      <c r="I13" s="42"/>
      <c r="J13" s="42"/>
      <c r="K13" s="42"/>
      <c r="L13" s="42"/>
    </row>
    <row r="14" spans="2:12" s="3" customFormat="1" ht="13.5" customHeight="1" x14ac:dyDescent="0.4">
      <c r="B14" s="89">
        <v>5</v>
      </c>
      <c r="C14" s="154" t="s">
        <v>49</v>
      </c>
      <c r="D14" s="225">
        <v>14401</v>
      </c>
      <c r="E14" s="94">
        <f t="shared" si="0"/>
        <v>8.9215024253650438E-2</v>
      </c>
      <c r="F14" s="42"/>
      <c r="G14" s="42"/>
      <c r="H14" s="42"/>
      <c r="I14" s="42"/>
      <c r="J14" s="42"/>
      <c r="K14" s="42"/>
      <c r="L14" s="42"/>
    </row>
    <row r="15" spans="2:12" s="3" customFormat="1" ht="13.5" customHeight="1" x14ac:dyDescent="0.4">
      <c r="B15" s="92">
        <v>6</v>
      </c>
      <c r="C15" s="154" t="s">
        <v>50</v>
      </c>
      <c r="D15" s="225">
        <v>5163</v>
      </c>
      <c r="E15" s="94">
        <f t="shared" si="0"/>
        <v>3.1985082301339993E-2</v>
      </c>
      <c r="F15" s="42"/>
      <c r="G15" s="42"/>
      <c r="H15" s="42"/>
      <c r="I15" s="42"/>
      <c r="J15" s="42"/>
      <c r="K15" s="42"/>
      <c r="L15" s="42"/>
    </row>
    <row r="16" spans="2:12" s="3" customFormat="1" ht="13.5" customHeight="1" x14ac:dyDescent="0.4">
      <c r="B16" s="89">
        <v>7</v>
      </c>
      <c r="C16" s="154" t="s">
        <v>52</v>
      </c>
      <c r="D16" s="225">
        <v>3206</v>
      </c>
      <c r="E16" s="94">
        <f t="shared" si="0"/>
        <v>1.9861354611291113E-2</v>
      </c>
      <c r="F16" s="42"/>
      <c r="G16" s="42"/>
      <c r="H16" s="42"/>
      <c r="I16" s="42"/>
      <c r="J16" s="42"/>
      <c r="K16" s="42"/>
      <c r="L16" s="42"/>
    </row>
    <row r="17" spans="2:12" s="3" customFormat="1" ht="13.5" customHeight="1" x14ac:dyDescent="0.4">
      <c r="B17" s="92">
        <v>8</v>
      </c>
      <c r="C17" s="154" t="s">
        <v>51</v>
      </c>
      <c r="D17" s="225">
        <v>19249</v>
      </c>
      <c r="E17" s="94">
        <f t="shared" si="0"/>
        <v>0.11924866341632645</v>
      </c>
      <c r="F17" s="42"/>
      <c r="G17" s="42"/>
      <c r="H17" s="42"/>
      <c r="I17" s="42"/>
      <c r="J17" s="42"/>
      <c r="K17" s="42"/>
      <c r="L17" s="42"/>
    </row>
    <row r="18" spans="2:12" s="3" customFormat="1" ht="13.5" customHeight="1" x14ac:dyDescent="0.4">
      <c r="B18" s="89">
        <v>9</v>
      </c>
      <c r="C18" s="154" t="s">
        <v>15</v>
      </c>
      <c r="D18" s="225">
        <v>16169</v>
      </c>
      <c r="E18" s="94">
        <f t="shared" si="0"/>
        <v>0.10016788606050094</v>
      </c>
      <c r="F18" s="42"/>
      <c r="G18" s="42"/>
      <c r="H18" s="42"/>
      <c r="I18" s="42"/>
      <c r="J18" s="42"/>
      <c r="K18" s="42"/>
      <c r="L18" s="42"/>
    </row>
    <row r="19" spans="2:12" s="3" customFormat="1" ht="13.5" customHeight="1" x14ac:dyDescent="0.4">
      <c r="B19" s="170">
        <v>10</v>
      </c>
      <c r="C19" s="157" t="s">
        <v>45</v>
      </c>
      <c r="D19" s="252">
        <v>89520</v>
      </c>
      <c r="E19" s="166">
        <f t="shared" si="0"/>
        <v>0.55458155483555216</v>
      </c>
      <c r="F19" s="42"/>
      <c r="G19" s="42"/>
      <c r="H19" s="42"/>
      <c r="I19" s="42"/>
      <c r="J19" s="42"/>
      <c r="K19" s="42"/>
      <c r="L19" s="42"/>
    </row>
    <row r="20" spans="2:12" s="3" customFormat="1" ht="13.5" customHeight="1" x14ac:dyDescent="0.4">
      <c r="B20" s="42"/>
      <c r="C20" s="49"/>
      <c r="D20" s="49"/>
      <c r="E20" s="50"/>
      <c r="F20" s="171"/>
      <c r="G20" s="42"/>
      <c r="H20" s="42"/>
      <c r="I20" s="42"/>
      <c r="J20" s="42"/>
      <c r="K20" s="42"/>
      <c r="L20" s="42"/>
    </row>
    <row r="21" spans="2:12" s="3" customFormat="1" ht="16.5" customHeight="1" x14ac:dyDescent="0.4">
      <c r="B21" s="42" t="s">
        <v>226</v>
      </c>
      <c r="C21" s="168"/>
      <c r="D21" s="42"/>
      <c r="E21" s="42"/>
      <c r="F21" s="42"/>
      <c r="G21" s="42"/>
      <c r="H21" s="42"/>
      <c r="I21" s="42"/>
      <c r="J21" s="42"/>
      <c r="K21" s="42"/>
      <c r="L21" s="42"/>
    </row>
    <row r="22" spans="2:12" s="3" customFormat="1" ht="13.5" customHeight="1" x14ac:dyDescent="0.4">
      <c r="B22" s="266"/>
      <c r="C22" s="267"/>
      <c r="D22" s="30" t="s">
        <v>196</v>
      </c>
      <c r="E22" s="30" t="s">
        <v>197</v>
      </c>
      <c r="F22" s="42"/>
      <c r="G22" s="42"/>
      <c r="H22" s="42"/>
      <c r="I22" s="42"/>
      <c r="J22" s="42"/>
      <c r="K22" s="42"/>
      <c r="L22" s="42"/>
    </row>
    <row r="23" spans="2:12" s="3" customFormat="1" ht="13.5" customHeight="1" x14ac:dyDescent="0.4">
      <c r="B23" s="169">
        <v>1</v>
      </c>
      <c r="C23" s="151" t="s">
        <v>55</v>
      </c>
      <c r="D23" s="253">
        <v>86291</v>
      </c>
      <c r="E23" s="91">
        <f>IFERROR(D23/$D$27,"-")</f>
        <v>0.53457771389985065</v>
      </c>
      <c r="F23" s="42"/>
      <c r="G23" s="42"/>
      <c r="H23" s="42"/>
      <c r="I23" s="42"/>
      <c r="J23" s="42"/>
      <c r="K23" s="42"/>
      <c r="L23" s="42"/>
    </row>
    <row r="24" spans="2:12" s="3" customFormat="1" ht="13.5" customHeight="1" x14ac:dyDescent="0.4">
      <c r="B24" s="92">
        <v>2</v>
      </c>
      <c r="C24" s="154" t="s">
        <v>46</v>
      </c>
      <c r="D24" s="254">
        <v>5317</v>
      </c>
      <c r="E24" s="94">
        <f t="shared" ref="E24:E26" si="1">IFERROR(D24/$D$27,"-")</f>
        <v>3.2939121169131266E-2</v>
      </c>
      <c r="F24" s="42"/>
      <c r="G24" s="42"/>
      <c r="H24" s="42"/>
      <c r="I24" s="42"/>
      <c r="J24" s="42"/>
      <c r="K24" s="42"/>
      <c r="L24" s="42"/>
    </row>
    <row r="25" spans="2:12" s="3" customFormat="1" ht="13.5" customHeight="1" x14ac:dyDescent="0.4">
      <c r="B25" s="92">
        <v>3</v>
      </c>
      <c r="C25" s="154" t="s">
        <v>39</v>
      </c>
      <c r="D25" s="254">
        <v>67002</v>
      </c>
      <c r="E25" s="94">
        <f t="shared" si="1"/>
        <v>0.41508124818020181</v>
      </c>
      <c r="F25" s="42"/>
      <c r="G25" s="42"/>
      <c r="H25" s="42"/>
      <c r="I25" s="42"/>
      <c r="J25" s="42"/>
      <c r="K25" s="42"/>
      <c r="L25" s="42"/>
    </row>
    <row r="26" spans="2:12" s="3" customFormat="1" ht="13.5" customHeight="1" thickBot="1" x14ac:dyDescent="0.45">
      <c r="B26" s="96"/>
      <c r="C26" s="172" t="s">
        <v>265</v>
      </c>
      <c r="D26" s="255">
        <v>2809</v>
      </c>
      <c r="E26" s="98">
        <f t="shared" si="1"/>
        <v>1.7401916750816197E-2</v>
      </c>
      <c r="F26" s="42"/>
      <c r="G26" s="42"/>
      <c r="H26" s="42"/>
      <c r="I26" s="42"/>
      <c r="J26" s="42"/>
      <c r="K26" s="42"/>
      <c r="L26" s="42"/>
    </row>
    <row r="27" spans="2:12" s="3" customFormat="1" ht="13.5" customHeight="1" thickTop="1" x14ac:dyDescent="0.4">
      <c r="B27" s="291" t="s">
        <v>63</v>
      </c>
      <c r="C27" s="292"/>
      <c r="D27" s="173">
        <f>SUM(D23:D26)</f>
        <v>161419</v>
      </c>
      <c r="E27" s="99">
        <f>IFERROR(D27/$D$27,"-")</f>
        <v>1</v>
      </c>
      <c r="F27" s="42"/>
      <c r="G27" s="42"/>
      <c r="H27" s="42"/>
      <c r="I27" s="42"/>
      <c r="J27" s="42"/>
      <c r="K27" s="42"/>
      <c r="L27" s="42"/>
    </row>
    <row r="28" spans="2:12" s="3" customFormat="1" ht="13.5" customHeight="1" x14ac:dyDescent="0.4">
      <c r="B28" s="78" t="s">
        <v>264</v>
      </c>
      <c r="C28" s="42"/>
      <c r="D28" s="42"/>
      <c r="E28" s="42"/>
      <c r="F28" s="42"/>
      <c r="G28" s="42"/>
      <c r="H28" s="42"/>
      <c r="I28" s="42"/>
      <c r="J28" s="42"/>
      <c r="K28" s="42"/>
      <c r="L28" s="42"/>
    </row>
    <row r="29" spans="2:12" s="3" customFormat="1" ht="13.5" customHeight="1" x14ac:dyDescent="0.4">
      <c r="B29" s="42"/>
      <c r="C29" s="49"/>
      <c r="D29" s="49"/>
      <c r="E29" s="50"/>
      <c r="F29" s="171"/>
      <c r="G29" s="42"/>
      <c r="H29" s="42"/>
      <c r="I29" s="42"/>
      <c r="J29" s="42"/>
      <c r="K29" s="42"/>
      <c r="L29" s="42"/>
    </row>
    <row r="30" spans="2:12" s="3" customFormat="1" ht="16.5" customHeight="1" x14ac:dyDescent="0.4">
      <c r="B30" s="42" t="s">
        <v>227</v>
      </c>
      <c r="C30" s="42"/>
      <c r="D30" s="168"/>
      <c r="E30" s="42"/>
      <c r="F30" s="42"/>
      <c r="G30" s="42"/>
      <c r="H30" s="42"/>
      <c r="I30" s="42"/>
      <c r="J30" s="42"/>
      <c r="K30" s="42"/>
      <c r="L30" s="42"/>
    </row>
    <row r="31" spans="2:12" s="3" customFormat="1" ht="13.5" customHeight="1" x14ac:dyDescent="0.4">
      <c r="B31" s="266"/>
      <c r="C31" s="267"/>
      <c r="D31" s="30" t="s">
        <v>196</v>
      </c>
      <c r="E31" s="30" t="s">
        <v>197</v>
      </c>
      <c r="F31" s="42"/>
      <c r="G31" s="42"/>
      <c r="H31" s="42"/>
      <c r="I31" s="42"/>
      <c r="J31" s="42"/>
      <c r="K31" s="42"/>
      <c r="L31" s="42"/>
    </row>
    <row r="32" spans="2:12" s="3" customFormat="1" ht="13.5" customHeight="1" x14ac:dyDescent="0.4">
      <c r="B32" s="169">
        <v>1</v>
      </c>
      <c r="C32" s="151" t="s">
        <v>56</v>
      </c>
      <c r="D32" s="253">
        <v>137076</v>
      </c>
      <c r="E32" s="91">
        <f>IFERROR(D32/$D$35,"-")</f>
        <v>0.8491937132555647</v>
      </c>
      <c r="F32" s="42"/>
      <c r="G32" s="42"/>
      <c r="H32" s="42"/>
      <c r="I32" s="42"/>
      <c r="J32" s="42"/>
      <c r="K32" s="42"/>
      <c r="L32" s="42"/>
    </row>
    <row r="33" spans="2:12" s="3" customFormat="1" ht="13.5" customHeight="1" x14ac:dyDescent="0.4">
      <c r="B33" s="92">
        <v>2</v>
      </c>
      <c r="C33" s="154" t="s">
        <v>57</v>
      </c>
      <c r="D33" s="254">
        <v>22820</v>
      </c>
      <c r="E33" s="94">
        <f t="shared" ref="E33:E35" si="2">IFERROR(D33/$D$35,"-")</f>
        <v>0.14137121404543454</v>
      </c>
      <c r="F33" s="42"/>
      <c r="G33" s="42"/>
      <c r="H33" s="42"/>
      <c r="I33" s="42"/>
      <c r="J33" s="42"/>
      <c r="K33" s="42"/>
      <c r="L33" s="42"/>
    </row>
    <row r="34" spans="2:12" s="3" customFormat="1" ht="13.5" customHeight="1" thickBot="1" x14ac:dyDescent="0.45">
      <c r="B34" s="96"/>
      <c r="C34" s="172" t="s">
        <v>265</v>
      </c>
      <c r="D34" s="255">
        <v>1523</v>
      </c>
      <c r="E34" s="98">
        <f t="shared" si="2"/>
        <v>9.4350726990007367E-3</v>
      </c>
      <c r="F34" s="42"/>
      <c r="G34" s="42"/>
      <c r="H34" s="42"/>
      <c r="I34" s="42"/>
      <c r="J34" s="42"/>
      <c r="K34" s="42"/>
      <c r="L34" s="42"/>
    </row>
    <row r="35" spans="2:12" s="3" customFormat="1" ht="13.5" customHeight="1" thickTop="1" x14ac:dyDescent="0.4">
      <c r="B35" s="291" t="s">
        <v>63</v>
      </c>
      <c r="C35" s="292"/>
      <c r="D35" s="173">
        <f>SUM(D32:D34)</f>
        <v>161419</v>
      </c>
      <c r="E35" s="99">
        <f t="shared" si="2"/>
        <v>1</v>
      </c>
      <c r="F35" s="42"/>
      <c r="G35" s="42"/>
      <c r="H35" s="42"/>
      <c r="I35" s="42"/>
      <c r="J35" s="42"/>
      <c r="K35" s="42"/>
      <c r="L35" s="42"/>
    </row>
    <row r="36" spans="2:12" s="3" customFormat="1" ht="13.5" customHeight="1" x14ac:dyDescent="0.4">
      <c r="B36" s="78" t="s">
        <v>264</v>
      </c>
      <c r="C36" s="42"/>
      <c r="D36" s="42"/>
      <c r="E36" s="42"/>
      <c r="F36" s="42"/>
      <c r="G36" s="42"/>
      <c r="H36" s="42"/>
      <c r="I36" s="42"/>
      <c r="J36" s="42"/>
      <c r="K36" s="42"/>
      <c r="L36" s="42"/>
    </row>
    <row r="37" spans="2:12" s="3" customFormat="1" ht="13.5" customHeight="1" x14ac:dyDescent="0.4">
      <c r="B37" s="42"/>
      <c r="C37" s="42"/>
      <c r="D37" s="49"/>
      <c r="E37" s="50"/>
      <c r="F37" s="171"/>
      <c r="G37" s="42"/>
      <c r="H37" s="42"/>
      <c r="I37" s="42"/>
      <c r="J37" s="42"/>
      <c r="K37" s="42"/>
      <c r="L37" s="42"/>
    </row>
    <row r="38" spans="2:12" s="3" customFormat="1" ht="16.5" customHeight="1" x14ac:dyDescent="0.4">
      <c r="B38" s="42" t="s">
        <v>228</v>
      </c>
      <c r="C38" s="42"/>
      <c r="D38" s="168"/>
      <c r="E38" s="42"/>
      <c r="F38" s="42"/>
      <c r="G38" s="42"/>
      <c r="H38" s="42"/>
      <c r="I38" s="42"/>
      <c r="J38" s="42"/>
      <c r="K38" s="42"/>
      <c r="L38" s="42"/>
    </row>
    <row r="39" spans="2:12" s="3" customFormat="1" ht="13.5" customHeight="1" x14ac:dyDescent="0.4">
      <c r="B39" s="266"/>
      <c r="C39" s="267"/>
      <c r="D39" s="30" t="s">
        <v>196</v>
      </c>
      <c r="E39" s="30" t="s">
        <v>197</v>
      </c>
      <c r="F39" s="42"/>
      <c r="G39" s="42"/>
      <c r="H39" s="42"/>
      <c r="I39" s="42"/>
      <c r="J39" s="42"/>
      <c r="K39" s="42"/>
      <c r="L39" s="42"/>
    </row>
    <row r="40" spans="2:12" s="3" customFormat="1" ht="13.5" customHeight="1" x14ac:dyDescent="0.4">
      <c r="B40" s="169">
        <v>1</v>
      </c>
      <c r="C40" s="151" t="s">
        <v>56</v>
      </c>
      <c r="D40" s="253">
        <v>150569</v>
      </c>
      <c r="E40" s="91">
        <f>IFERROR(D40/$D$43,"-")</f>
        <v>0.93278362522379643</v>
      </c>
      <c r="F40" s="42"/>
      <c r="G40" s="42"/>
      <c r="H40" s="42"/>
      <c r="I40" s="42"/>
      <c r="J40" s="42"/>
      <c r="K40" s="42"/>
      <c r="L40" s="42"/>
    </row>
    <row r="41" spans="2:12" s="3" customFormat="1" ht="13.5" customHeight="1" x14ac:dyDescent="0.4">
      <c r="B41" s="92">
        <v>2</v>
      </c>
      <c r="C41" s="154" t="s">
        <v>57</v>
      </c>
      <c r="D41" s="254">
        <v>10301</v>
      </c>
      <c r="E41" s="94">
        <f t="shared" ref="E41:E43" si="3">IFERROR(D41/$D$43,"-")</f>
        <v>6.3815288163103473E-2</v>
      </c>
      <c r="F41" s="42"/>
      <c r="G41" s="42"/>
      <c r="H41" s="42"/>
      <c r="I41" s="42"/>
      <c r="J41" s="42"/>
      <c r="K41" s="42"/>
      <c r="L41" s="42"/>
    </row>
    <row r="42" spans="2:12" s="3" customFormat="1" ht="13.5" customHeight="1" thickBot="1" x14ac:dyDescent="0.45">
      <c r="B42" s="96"/>
      <c r="C42" s="172" t="s">
        <v>265</v>
      </c>
      <c r="D42" s="255">
        <v>549</v>
      </c>
      <c r="E42" s="98">
        <f t="shared" si="3"/>
        <v>3.4010866131000688E-3</v>
      </c>
      <c r="F42" s="42"/>
      <c r="G42" s="42"/>
      <c r="H42" s="42"/>
      <c r="I42" s="42"/>
      <c r="J42" s="42"/>
      <c r="K42" s="42"/>
      <c r="L42" s="42"/>
    </row>
    <row r="43" spans="2:12" s="3" customFormat="1" ht="13.5" customHeight="1" thickTop="1" x14ac:dyDescent="0.4">
      <c r="B43" s="291" t="s">
        <v>63</v>
      </c>
      <c r="C43" s="292"/>
      <c r="D43" s="173">
        <f>SUM(D40:D42)</f>
        <v>161419</v>
      </c>
      <c r="E43" s="99">
        <f t="shared" si="3"/>
        <v>1</v>
      </c>
      <c r="F43" s="42"/>
      <c r="G43" s="42"/>
      <c r="H43" s="42"/>
      <c r="I43" s="42"/>
      <c r="J43" s="42"/>
      <c r="K43" s="42"/>
      <c r="L43" s="42"/>
    </row>
    <row r="44" spans="2:12" s="3" customFormat="1" ht="13.5" customHeight="1" x14ac:dyDescent="0.4">
      <c r="B44" s="78" t="s">
        <v>264</v>
      </c>
      <c r="C44" s="42"/>
      <c r="D44" s="42"/>
      <c r="E44" s="42"/>
      <c r="F44" s="42"/>
      <c r="G44" s="42"/>
      <c r="H44" s="42"/>
      <c r="I44" s="42"/>
      <c r="J44" s="42"/>
      <c r="K44" s="42"/>
      <c r="L44" s="42"/>
    </row>
    <row r="45" spans="2:12" s="3" customFormat="1" ht="13.5" customHeight="1" x14ac:dyDescent="0.4">
      <c r="B45" s="42"/>
      <c r="C45" s="49"/>
      <c r="D45" s="49"/>
      <c r="E45" s="50"/>
      <c r="F45" s="171"/>
      <c r="G45" s="42"/>
      <c r="H45" s="42"/>
      <c r="I45" s="42"/>
      <c r="J45" s="42"/>
      <c r="K45" s="42"/>
      <c r="L45" s="42"/>
    </row>
    <row r="46" spans="2:12" s="3" customFormat="1" ht="16.5" customHeight="1" x14ac:dyDescent="0.4">
      <c r="B46" s="42" t="s">
        <v>274</v>
      </c>
      <c r="C46" s="42"/>
      <c r="D46" s="168"/>
      <c r="E46" s="42"/>
      <c r="F46" s="42"/>
      <c r="G46" s="42"/>
      <c r="H46" s="42"/>
      <c r="I46" s="42"/>
      <c r="J46" s="42"/>
      <c r="K46" s="42"/>
      <c r="L46" s="42"/>
    </row>
    <row r="47" spans="2:12" s="3" customFormat="1" ht="13.5" customHeight="1" x14ac:dyDescent="0.4">
      <c r="B47" s="266"/>
      <c r="C47" s="267"/>
      <c r="D47" s="30" t="s">
        <v>196</v>
      </c>
      <c r="E47" s="30" t="s">
        <v>197</v>
      </c>
      <c r="F47" s="42"/>
      <c r="G47" s="42"/>
      <c r="H47" s="42"/>
      <c r="I47" s="42"/>
      <c r="J47" s="42"/>
      <c r="K47" s="42"/>
      <c r="L47" s="42"/>
    </row>
    <row r="48" spans="2:12" s="3" customFormat="1" ht="13.5" customHeight="1" x14ac:dyDescent="0.4">
      <c r="B48" s="169">
        <v>1</v>
      </c>
      <c r="C48" s="151" t="s">
        <v>56</v>
      </c>
      <c r="D48" s="253">
        <v>130502</v>
      </c>
      <c r="E48" s="91">
        <f>IFERROR(D48/$D$51,"-")</f>
        <v>0.80846740470452672</v>
      </c>
      <c r="F48" s="42"/>
      <c r="G48" s="42"/>
      <c r="H48" s="42"/>
      <c r="I48" s="42"/>
      <c r="J48" s="42"/>
      <c r="K48" s="42"/>
      <c r="L48" s="42"/>
    </row>
    <row r="49" spans="2:12" s="3" customFormat="1" ht="13.5" customHeight="1" x14ac:dyDescent="0.4">
      <c r="B49" s="92">
        <v>2</v>
      </c>
      <c r="C49" s="154" t="s">
        <v>57</v>
      </c>
      <c r="D49" s="254">
        <v>29989</v>
      </c>
      <c r="E49" s="94">
        <f t="shared" ref="E49:E51" si="4">IFERROR(D49/$D$51,"-")</f>
        <v>0.18578358185839339</v>
      </c>
      <c r="F49" s="42"/>
      <c r="G49" s="42"/>
      <c r="H49" s="42"/>
      <c r="I49" s="42"/>
      <c r="J49" s="42"/>
      <c r="K49" s="42"/>
      <c r="L49" s="42"/>
    </row>
    <row r="50" spans="2:12" s="3" customFormat="1" ht="13.5" customHeight="1" thickBot="1" x14ac:dyDescent="0.45">
      <c r="B50" s="96"/>
      <c r="C50" s="172" t="s">
        <v>265</v>
      </c>
      <c r="D50" s="255">
        <v>928</v>
      </c>
      <c r="E50" s="98">
        <f t="shared" si="4"/>
        <v>5.7490134370798973E-3</v>
      </c>
      <c r="F50" s="42"/>
      <c r="G50" s="42"/>
      <c r="H50" s="42"/>
      <c r="I50" s="42"/>
      <c r="J50" s="42"/>
      <c r="K50" s="42"/>
      <c r="L50" s="42"/>
    </row>
    <row r="51" spans="2:12" s="3" customFormat="1" ht="13.5" customHeight="1" thickTop="1" x14ac:dyDescent="0.4">
      <c r="B51" s="291" t="s">
        <v>63</v>
      </c>
      <c r="C51" s="292"/>
      <c r="D51" s="173">
        <f>SUM(D48:D50)</f>
        <v>161419</v>
      </c>
      <c r="E51" s="99">
        <f t="shared" si="4"/>
        <v>1</v>
      </c>
      <c r="F51" s="42"/>
      <c r="G51" s="42"/>
      <c r="H51" s="42"/>
      <c r="I51" s="42"/>
      <c r="J51" s="42"/>
      <c r="K51" s="42"/>
      <c r="L51" s="42"/>
    </row>
    <row r="52" spans="2:12" s="3" customFormat="1" ht="13.5" customHeight="1" x14ac:dyDescent="0.4">
      <c r="B52" s="78" t="s">
        <v>264</v>
      </c>
      <c r="C52" s="42"/>
      <c r="D52" s="42"/>
      <c r="E52" s="42"/>
      <c r="F52" s="42"/>
      <c r="G52" s="42"/>
      <c r="H52" s="42"/>
      <c r="I52" s="42"/>
      <c r="J52" s="42"/>
      <c r="K52" s="42"/>
      <c r="L52" s="42"/>
    </row>
    <row r="53" spans="2:12" s="3" customFormat="1" ht="13.5" customHeight="1" x14ac:dyDescent="0.4">
      <c r="B53" s="42"/>
      <c r="C53" s="49"/>
      <c r="D53" s="49"/>
      <c r="E53" s="50"/>
      <c r="F53" s="171"/>
      <c r="G53" s="42"/>
      <c r="H53" s="42"/>
      <c r="I53" s="42"/>
      <c r="J53" s="42"/>
      <c r="K53" s="42"/>
      <c r="L53" s="42"/>
    </row>
    <row r="54" spans="2:12" ht="16.5" customHeight="1" x14ac:dyDescent="0.4">
      <c r="B54" s="42" t="s">
        <v>229</v>
      </c>
      <c r="C54" s="168"/>
      <c r="D54" s="42"/>
      <c r="E54" s="41"/>
      <c r="F54" s="41"/>
      <c r="G54" s="41"/>
      <c r="H54" s="41"/>
      <c r="I54" s="41"/>
      <c r="J54" s="41"/>
      <c r="K54" s="41"/>
      <c r="L54" s="41"/>
    </row>
    <row r="55" spans="2:12" ht="13.5" customHeight="1" x14ac:dyDescent="0.4">
      <c r="B55" s="266"/>
      <c r="C55" s="267"/>
      <c r="D55" s="30" t="s">
        <v>196</v>
      </c>
      <c r="E55" s="30" t="s">
        <v>197</v>
      </c>
      <c r="F55" s="41"/>
      <c r="G55" s="41"/>
      <c r="H55" s="41"/>
      <c r="I55" s="41"/>
      <c r="J55" s="41"/>
      <c r="K55" s="41"/>
      <c r="L55" s="41"/>
    </row>
    <row r="56" spans="2:12" ht="13.5" customHeight="1" x14ac:dyDescent="0.4">
      <c r="B56" s="169">
        <v>1</v>
      </c>
      <c r="C56" s="151" t="s">
        <v>40</v>
      </c>
      <c r="D56" s="224">
        <v>22784</v>
      </c>
      <c r="E56" s="91">
        <f>IFERROR(D56/$L$10,"-")</f>
        <v>0.14114819197244438</v>
      </c>
      <c r="F56" s="41"/>
      <c r="G56" s="41"/>
      <c r="H56" s="41"/>
      <c r="I56" s="41"/>
      <c r="J56" s="41"/>
      <c r="K56" s="41"/>
      <c r="L56" s="41"/>
    </row>
    <row r="57" spans="2:12" ht="13.5" customHeight="1" x14ac:dyDescent="0.4">
      <c r="B57" s="92">
        <v>2</v>
      </c>
      <c r="C57" s="154" t="s">
        <v>41</v>
      </c>
      <c r="D57" s="225">
        <v>3238</v>
      </c>
      <c r="E57" s="94">
        <f t="shared" ref="E57:E64" si="5">IFERROR(D57/$L$10,"-")</f>
        <v>2.0059596453949041E-2</v>
      </c>
      <c r="F57" s="41"/>
      <c r="G57" s="41"/>
      <c r="H57" s="41"/>
      <c r="I57" s="41"/>
      <c r="J57" s="41"/>
      <c r="K57" s="41"/>
      <c r="L57" s="41"/>
    </row>
    <row r="58" spans="2:12" ht="13.5" customHeight="1" x14ac:dyDescent="0.4">
      <c r="B58" s="92">
        <v>3</v>
      </c>
      <c r="C58" s="154" t="s">
        <v>42</v>
      </c>
      <c r="D58" s="225">
        <v>17814</v>
      </c>
      <c r="E58" s="94">
        <f t="shared" si="5"/>
        <v>0.11035875578463501</v>
      </c>
      <c r="F58" s="41"/>
      <c r="G58" s="41"/>
      <c r="H58" s="41"/>
      <c r="I58" s="41"/>
      <c r="J58" s="41"/>
      <c r="K58" s="41"/>
      <c r="L58" s="41"/>
    </row>
    <row r="59" spans="2:12" ht="13.5" customHeight="1" x14ac:dyDescent="0.4">
      <c r="B59" s="92">
        <v>4</v>
      </c>
      <c r="C59" s="154" t="s">
        <v>43</v>
      </c>
      <c r="D59" s="225">
        <v>13943</v>
      </c>
      <c r="E59" s="94">
        <f t="shared" si="5"/>
        <v>8.6377687880608844E-2</v>
      </c>
      <c r="F59" s="41"/>
      <c r="G59" s="41"/>
      <c r="H59" s="41"/>
      <c r="I59" s="41"/>
      <c r="J59" s="41"/>
      <c r="K59" s="41"/>
      <c r="L59" s="41"/>
    </row>
    <row r="60" spans="2:12" ht="13.5" customHeight="1" x14ac:dyDescent="0.4">
      <c r="B60" s="92">
        <v>5</v>
      </c>
      <c r="C60" s="154" t="s">
        <v>224</v>
      </c>
      <c r="D60" s="225">
        <v>4363</v>
      </c>
      <c r="E60" s="94">
        <f t="shared" si="5"/>
        <v>2.7029036234891803E-2</v>
      </c>
      <c r="F60" s="41"/>
      <c r="G60" s="41"/>
      <c r="H60" s="41"/>
      <c r="I60" s="41"/>
      <c r="J60" s="41"/>
      <c r="K60" s="41"/>
      <c r="L60" s="41"/>
    </row>
    <row r="61" spans="2:12" ht="13.5" customHeight="1" x14ac:dyDescent="0.4">
      <c r="B61" s="92">
        <v>6</v>
      </c>
      <c r="C61" s="154" t="s">
        <v>44</v>
      </c>
      <c r="D61" s="225">
        <v>22784</v>
      </c>
      <c r="E61" s="94">
        <f t="shared" si="5"/>
        <v>0.14114819197244438</v>
      </c>
      <c r="F61" s="41"/>
      <c r="G61" s="41"/>
      <c r="H61" s="41"/>
      <c r="I61" s="41"/>
      <c r="J61" s="41"/>
      <c r="K61" s="41"/>
      <c r="L61" s="41"/>
    </row>
    <row r="62" spans="2:12" ht="13.5" customHeight="1" x14ac:dyDescent="0.4">
      <c r="B62" s="92">
        <v>7</v>
      </c>
      <c r="C62" s="154" t="s">
        <v>236</v>
      </c>
      <c r="D62" s="225">
        <v>75433</v>
      </c>
      <c r="E62" s="94">
        <f t="shared" si="5"/>
        <v>0.46731177866298268</v>
      </c>
      <c r="F62" s="41"/>
      <c r="G62" s="41"/>
      <c r="H62" s="41"/>
      <c r="I62" s="41"/>
      <c r="J62" s="41"/>
      <c r="K62" s="41"/>
      <c r="L62" s="41"/>
    </row>
    <row r="63" spans="2:12" ht="13.5" customHeight="1" x14ac:dyDescent="0.4">
      <c r="B63" s="92">
        <v>8</v>
      </c>
      <c r="C63" s="154" t="s">
        <v>15</v>
      </c>
      <c r="D63" s="225">
        <v>34066</v>
      </c>
      <c r="E63" s="94">
        <f t="shared" si="5"/>
        <v>0.21104083162452994</v>
      </c>
      <c r="F63" s="41"/>
      <c r="G63" s="41"/>
      <c r="H63" s="41"/>
      <c r="I63" s="41"/>
      <c r="J63" s="41"/>
      <c r="K63" s="41"/>
      <c r="L63" s="41"/>
    </row>
    <row r="64" spans="2:12" ht="13.5" customHeight="1" x14ac:dyDescent="0.4">
      <c r="B64" s="170">
        <v>9</v>
      </c>
      <c r="C64" s="157" t="s">
        <v>45</v>
      </c>
      <c r="D64" s="252">
        <v>34694</v>
      </c>
      <c r="E64" s="166">
        <f t="shared" si="5"/>
        <v>0.21493132778669177</v>
      </c>
      <c r="F64" s="41"/>
      <c r="G64" s="41"/>
      <c r="H64" s="41"/>
      <c r="I64" s="41"/>
      <c r="J64" s="41"/>
      <c r="K64" s="41"/>
      <c r="L64" s="41"/>
    </row>
    <row r="65" spans="2:12" s="3" customFormat="1" ht="13.5" customHeight="1" x14ac:dyDescent="0.4">
      <c r="B65" s="42"/>
      <c r="C65" s="49"/>
      <c r="D65" s="49"/>
      <c r="E65" s="50"/>
      <c r="F65" s="171"/>
      <c r="G65" s="42"/>
      <c r="H65" s="42"/>
      <c r="I65" s="42"/>
      <c r="J65" s="42"/>
      <c r="K65" s="42"/>
      <c r="L65" s="42"/>
    </row>
    <row r="66" spans="2:12" s="3" customFormat="1" ht="16.5" customHeight="1" x14ac:dyDescent="0.4">
      <c r="B66" s="42"/>
      <c r="C66" s="49"/>
      <c r="D66" s="49"/>
      <c r="E66" s="50"/>
      <c r="F66" s="171"/>
      <c r="G66" s="42"/>
      <c r="H66" s="42"/>
      <c r="I66" s="42"/>
      <c r="J66" s="42"/>
      <c r="K66" s="42"/>
      <c r="L66" s="42"/>
    </row>
    <row r="67" spans="2:12" s="3" customFormat="1" ht="16.5" customHeight="1" x14ac:dyDescent="0.4">
      <c r="B67" s="42"/>
      <c r="C67" s="49"/>
      <c r="D67" s="49"/>
      <c r="E67" s="50"/>
      <c r="F67" s="171"/>
      <c r="G67" s="42"/>
      <c r="H67" s="42"/>
      <c r="I67" s="42"/>
      <c r="J67" s="42"/>
      <c r="K67" s="42"/>
      <c r="L67" s="42"/>
    </row>
    <row r="68" spans="2:12" s="3" customFormat="1" ht="16.5" customHeight="1" x14ac:dyDescent="0.4">
      <c r="B68" s="42"/>
      <c r="C68" s="49"/>
      <c r="D68" s="49"/>
      <c r="E68" s="50"/>
      <c r="F68" s="171"/>
      <c r="G68" s="42"/>
      <c r="H68" s="42"/>
      <c r="I68" s="42"/>
      <c r="J68" s="42"/>
      <c r="K68" s="42"/>
      <c r="L68" s="42"/>
    </row>
    <row r="69" spans="2:12" ht="16.5" customHeight="1" x14ac:dyDescent="0.4">
      <c r="B69" s="42" t="s">
        <v>230</v>
      </c>
      <c r="C69" s="168"/>
      <c r="D69" s="42"/>
      <c r="E69" s="41"/>
      <c r="F69" s="41"/>
      <c r="G69" s="41"/>
      <c r="H69" s="41"/>
      <c r="I69" s="41"/>
      <c r="J69" s="41"/>
      <c r="K69" s="41"/>
      <c r="L69" s="41"/>
    </row>
    <row r="70" spans="2:12" ht="13.5" customHeight="1" x14ac:dyDescent="0.4">
      <c r="B70" s="266"/>
      <c r="C70" s="267"/>
      <c r="D70" s="30" t="s">
        <v>196</v>
      </c>
      <c r="E70" s="30" t="s">
        <v>197</v>
      </c>
      <c r="F70" s="41"/>
      <c r="G70" s="41"/>
      <c r="H70" s="41"/>
      <c r="I70" s="41"/>
      <c r="J70" s="41"/>
      <c r="K70" s="41"/>
      <c r="L70" s="41"/>
    </row>
    <row r="71" spans="2:12" ht="13.5" customHeight="1" x14ac:dyDescent="0.4">
      <c r="B71" s="174" t="s">
        <v>56</v>
      </c>
      <c r="C71" s="175"/>
      <c r="D71" s="253">
        <v>130980</v>
      </c>
      <c r="E71" s="91">
        <f>IFERROR(D71/$D$77,"-")</f>
        <v>0.8114286422292295</v>
      </c>
      <c r="F71" s="41"/>
      <c r="G71" s="41"/>
      <c r="H71" s="41"/>
      <c r="I71" s="41"/>
      <c r="J71" s="41"/>
      <c r="K71" s="41"/>
      <c r="L71" s="41"/>
    </row>
    <row r="72" spans="2:12" ht="13.5" customHeight="1" x14ac:dyDescent="0.4">
      <c r="B72" s="176"/>
      <c r="C72" s="177" t="s">
        <v>267</v>
      </c>
      <c r="D72" s="254">
        <v>77136</v>
      </c>
      <c r="E72" s="94">
        <f t="shared" ref="E72:E77" si="6">IFERROR(D72/$D$77,"-")</f>
        <v>0.47786196172693424</v>
      </c>
      <c r="F72" s="41"/>
      <c r="G72" s="41"/>
      <c r="H72" s="41"/>
      <c r="I72" s="41"/>
      <c r="J72" s="41"/>
      <c r="K72" s="41"/>
      <c r="L72" s="41"/>
    </row>
    <row r="73" spans="2:12" ht="13.5" customHeight="1" x14ac:dyDescent="0.4">
      <c r="B73" s="176"/>
      <c r="C73" s="177" t="s">
        <v>268</v>
      </c>
      <c r="D73" s="253">
        <v>48568</v>
      </c>
      <c r="E73" s="91">
        <f t="shared" si="6"/>
        <v>0.30088155669406946</v>
      </c>
      <c r="F73" s="41"/>
      <c r="G73" s="41"/>
      <c r="H73" s="41"/>
      <c r="I73" s="41"/>
      <c r="J73" s="41"/>
      <c r="K73" s="41"/>
      <c r="L73" s="41"/>
    </row>
    <row r="74" spans="2:12" ht="13.5" customHeight="1" x14ac:dyDescent="0.4">
      <c r="B74" s="178"/>
      <c r="C74" s="177" t="s">
        <v>287</v>
      </c>
      <c r="D74" s="254">
        <v>7745</v>
      </c>
      <c r="E74" s="94">
        <f t="shared" si="6"/>
        <v>4.7980720980801514E-2</v>
      </c>
      <c r="F74" s="41"/>
      <c r="G74" s="41"/>
      <c r="H74" s="41"/>
      <c r="I74" s="41"/>
      <c r="J74" s="41"/>
      <c r="K74" s="41"/>
      <c r="L74" s="41"/>
    </row>
    <row r="75" spans="2:12" ht="13.5" customHeight="1" x14ac:dyDescent="0.4">
      <c r="B75" s="295" t="s">
        <v>19</v>
      </c>
      <c r="C75" s="296"/>
      <c r="D75" s="253">
        <v>27308</v>
      </c>
      <c r="E75" s="91">
        <f t="shared" si="6"/>
        <v>0.16917463247820888</v>
      </c>
      <c r="F75" s="41"/>
      <c r="G75" s="41"/>
      <c r="H75" s="41"/>
      <c r="I75" s="41"/>
      <c r="J75" s="41"/>
      <c r="K75" s="41"/>
      <c r="L75" s="41"/>
    </row>
    <row r="76" spans="2:12" ht="13.5" customHeight="1" thickBot="1" x14ac:dyDescent="0.45">
      <c r="B76" s="297" t="s">
        <v>288</v>
      </c>
      <c r="C76" s="298"/>
      <c r="D76" s="255">
        <v>3131</v>
      </c>
      <c r="E76" s="98">
        <f t="shared" si="6"/>
        <v>1.9396725292561593E-2</v>
      </c>
      <c r="F76" s="41"/>
      <c r="G76" s="41"/>
      <c r="H76" s="41"/>
      <c r="I76" s="41"/>
      <c r="J76" s="41"/>
      <c r="K76" s="41"/>
      <c r="L76" s="41"/>
    </row>
    <row r="77" spans="2:12" ht="13.5" customHeight="1" thickTop="1" x14ac:dyDescent="0.4">
      <c r="B77" s="291" t="s">
        <v>63</v>
      </c>
      <c r="C77" s="292"/>
      <c r="D77" s="173">
        <f>SUM(D71,D75:D76)</f>
        <v>161419</v>
      </c>
      <c r="E77" s="99">
        <f t="shared" si="6"/>
        <v>1</v>
      </c>
      <c r="F77" s="41"/>
      <c r="G77" s="41"/>
      <c r="H77" s="41"/>
      <c r="I77" s="41"/>
      <c r="J77" s="41"/>
      <c r="K77" s="41"/>
      <c r="L77" s="41"/>
    </row>
    <row r="78" spans="2:12" s="3" customFormat="1" ht="13.5" customHeight="1" x14ac:dyDescent="0.4">
      <c r="B78" s="78" t="s">
        <v>292</v>
      </c>
      <c r="C78" s="42"/>
      <c r="D78" s="42"/>
      <c r="E78" s="42"/>
      <c r="F78" s="42"/>
      <c r="G78" s="42"/>
      <c r="H78" s="42"/>
      <c r="I78" s="42"/>
      <c r="J78" s="42"/>
      <c r="K78" s="42"/>
      <c r="L78" s="42"/>
    </row>
    <row r="79" spans="2:12" s="3" customFormat="1" ht="13.5" customHeight="1" x14ac:dyDescent="0.4">
      <c r="B79" s="78" t="s">
        <v>293</v>
      </c>
      <c r="C79" s="42"/>
      <c r="D79" s="42"/>
      <c r="E79" s="42"/>
      <c r="F79" s="42"/>
      <c r="G79" s="42"/>
      <c r="H79" s="42"/>
      <c r="I79" s="42"/>
      <c r="J79" s="42"/>
      <c r="K79" s="42"/>
      <c r="L79" s="42"/>
    </row>
    <row r="80" spans="2:12" s="3" customFormat="1" ht="13.5" customHeight="1" x14ac:dyDescent="0.4">
      <c r="B80" s="42"/>
      <c r="C80" s="49"/>
      <c r="D80" s="49"/>
      <c r="E80" s="50"/>
      <c r="F80" s="171"/>
      <c r="G80" s="42"/>
      <c r="H80" s="42"/>
      <c r="I80" s="42"/>
      <c r="J80" s="42"/>
      <c r="K80" s="42"/>
      <c r="L80" s="42"/>
    </row>
    <row r="81" spans="2:12" ht="16.5" customHeight="1" x14ac:dyDescent="0.4">
      <c r="B81" s="42" t="s">
        <v>272</v>
      </c>
      <c r="C81" s="168"/>
      <c r="D81" s="42"/>
      <c r="E81" s="41"/>
      <c r="F81" s="41"/>
      <c r="G81" s="41"/>
      <c r="H81" s="41"/>
      <c r="I81" s="41"/>
      <c r="J81" s="41"/>
      <c r="K81" s="41"/>
      <c r="L81" s="41"/>
    </row>
    <row r="82" spans="2:12" ht="13.5" customHeight="1" x14ac:dyDescent="0.4">
      <c r="B82" s="266"/>
      <c r="C82" s="267"/>
      <c r="D82" s="30" t="s">
        <v>196</v>
      </c>
      <c r="E82" s="30" t="s">
        <v>197</v>
      </c>
      <c r="F82" s="41"/>
      <c r="G82" s="41"/>
      <c r="H82" s="41"/>
      <c r="I82" s="41"/>
      <c r="J82" s="41"/>
      <c r="K82" s="41"/>
      <c r="L82" s="41"/>
    </row>
    <row r="83" spans="2:12" ht="13.5" customHeight="1" x14ac:dyDescent="0.4">
      <c r="B83" s="169">
        <v>1</v>
      </c>
      <c r="C83" s="151" t="s">
        <v>56</v>
      </c>
      <c r="D83" s="253">
        <v>8462</v>
      </c>
      <c r="E83" s="91">
        <f>IFERROR(D83/$D$87,"-")</f>
        <v>5.2422577267855708E-2</v>
      </c>
      <c r="F83" s="41"/>
      <c r="G83" s="41"/>
      <c r="H83" s="41"/>
      <c r="I83" s="41"/>
      <c r="J83" s="41"/>
      <c r="K83" s="41"/>
      <c r="L83" s="41"/>
    </row>
    <row r="84" spans="2:12" ht="13.5" customHeight="1" x14ac:dyDescent="0.4">
      <c r="B84" s="92">
        <v>2</v>
      </c>
      <c r="C84" s="154" t="s">
        <v>61</v>
      </c>
      <c r="D84" s="254">
        <v>49315</v>
      </c>
      <c r="E84" s="94">
        <f t="shared" ref="E84:E87" si="7">IFERROR(D84/$D$87,"-")</f>
        <v>0.30550926470861545</v>
      </c>
      <c r="F84" s="41"/>
      <c r="G84" s="41"/>
      <c r="H84" s="41"/>
      <c r="I84" s="41"/>
      <c r="J84" s="41"/>
      <c r="K84" s="41"/>
      <c r="L84" s="41"/>
    </row>
    <row r="85" spans="2:12" ht="13.5" customHeight="1" x14ac:dyDescent="0.4">
      <c r="B85" s="92">
        <v>3</v>
      </c>
      <c r="C85" s="154" t="s">
        <v>62</v>
      </c>
      <c r="D85" s="254">
        <v>103072</v>
      </c>
      <c r="E85" s="94">
        <f t="shared" si="7"/>
        <v>0.63853697520118446</v>
      </c>
      <c r="F85" s="41"/>
      <c r="G85" s="41"/>
      <c r="H85" s="41"/>
      <c r="I85" s="41"/>
      <c r="J85" s="41"/>
      <c r="K85" s="41"/>
      <c r="L85" s="41"/>
    </row>
    <row r="86" spans="2:12" ht="13.5" customHeight="1" thickBot="1" x14ac:dyDescent="0.45">
      <c r="B86" s="96"/>
      <c r="C86" s="172" t="s">
        <v>265</v>
      </c>
      <c r="D86" s="255">
        <v>570</v>
      </c>
      <c r="E86" s="98">
        <f t="shared" si="7"/>
        <v>3.5311828223443336E-3</v>
      </c>
      <c r="F86" s="41"/>
      <c r="G86" s="41"/>
      <c r="H86" s="41"/>
      <c r="I86" s="41"/>
      <c r="J86" s="41"/>
      <c r="K86" s="41"/>
      <c r="L86" s="41"/>
    </row>
    <row r="87" spans="2:12" ht="13.5" customHeight="1" thickTop="1" x14ac:dyDescent="0.4">
      <c r="B87" s="291" t="s">
        <v>63</v>
      </c>
      <c r="C87" s="292"/>
      <c r="D87" s="173">
        <f>SUM(D83:D86)</f>
        <v>161419</v>
      </c>
      <c r="E87" s="56">
        <f t="shared" si="7"/>
        <v>1</v>
      </c>
      <c r="F87" s="41"/>
      <c r="G87" s="41"/>
      <c r="H87" s="41"/>
      <c r="I87" s="41"/>
      <c r="J87" s="41"/>
      <c r="K87" s="41"/>
      <c r="L87" s="41"/>
    </row>
    <row r="88" spans="2:12" s="3" customFormat="1" ht="13.5" customHeight="1" x14ac:dyDescent="0.4">
      <c r="B88" s="78" t="s">
        <v>264</v>
      </c>
      <c r="C88" s="42"/>
      <c r="D88" s="42"/>
      <c r="E88" s="42"/>
      <c r="F88" s="42"/>
      <c r="G88" s="42"/>
      <c r="H88" s="42"/>
      <c r="I88" s="42"/>
      <c r="J88" s="42"/>
      <c r="K88" s="42"/>
      <c r="L88" s="42"/>
    </row>
    <row r="89" spans="2:12" ht="13.5" customHeight="1" x14ac:dyDescent="0.4">
      <c r="B89" s="42"/>
      <c r="C89" s="168"/>
      <c r="D89" s="216"/>
      <c r="E89" s="41"/>
      <c r="F89" s="41"/>
      <c r="G89" s="41"/>
      <c r="H89" s="41"/>
      <c r="I89" s="41"/>
      <c r="J89" s="41"/>
      <c r="K89" s="41"/>
      <c r="L89" s="41"/>
    </row>
    <row r="90" spans="2:12" ht="16.5" customHeight="1" x14ac:dyDescent="0.4">
      <c r="B90" s="42" t="s">
        <v>231</v>
      </c>
      <c r="C90" s="42"/>
      <c r="D90" s="168"/>
      <c r="E90" s="41"/>
      <c r="F90" s="41"/>
      <c r="G90" s="41"/>
      <c r="H90" s="41"/>
      <c r="I90" s="41"/>
      <c r="J90" s="41"/>
      <c r="K90" s="41"/>
      <c r="L90" s="41"/>
    </row>
    <row r="91" spans="2:12" ht="13.5" customHeight="1" x14ac:dyDescent="0.4">
      <c r="B91" s="266"/>
      <c r="C91" s="267"/>
      <c r="D91" s="30" t="s">
        <v>196</v>
      </c>
      <c r="E91" s="30" t="s">
        <v>197</v>
      </c>
      <c r="F91" s="41"/>
      <c r="G91" s="41"/>
      <c r="H91" s="41"/>
      <c r="I91" s="41"/>
      <c r="J91" s="41"/>
      <c r="K91" s="41"/>
      <c r="L91" s="41"/>
    </row>
    <row r="92" spans="2:12" s="3" customFormat="1" ht="13.5" customHeight="1" x14ac:dyDescent="0.4">
      <c r="B92" s="169">
        <v>1</v>
      </c>
      <c r="C92" s="151" t="s">
        <v>56</v>
      </c>
      <c r="D92" s="224">
        <v>133043</v>
      </c>
      <c r="E92" s="91">
        <f>IFERROR(D92/$D$95,"-")</f>
        <v>0.82420904602308276</v>
      </c>
      <c r="F92" s="42"/>
      <c r="G92" s="42"/>
      <c r="H92" s="42"/>
      <c r="I92" s="42"/>
      <c r="J92" s="42"/>
      <c r="K92" s="42"/>
      <c r="L92" s="42"/>
    </row>
    <row r="93" spans="2:12" s="3" customFormat="1" ht="13.5" customHeight="1" x14ac:dyDescent="0.4">
      <c r="B93" s="92">
        <v>2</v>
      </c>
      <c r="C93" s="154" t="s">
        <v>57</v>
      </c>
      <c r="D93" s="225">
        <v>27734</v>
      </c>
      <c r="E93" s="94">
        <f t="shared" ref="E93:E95" si="8">IFERROR(D93/$D$95,"-")</f>
        <v>0.17181372700859254</v>
      </c>
      <c r="F93" s="42"/>
      <c r="G93" s="42"/>
      <c r="H93" s="42"/>
      <c r="I93" s="42"/>
      <c r="J93" s="42"/>
      <c r="K93" s="42"/>
      <c r="L93" s="42"/>
    </row>
    <row r="94" spans="2:12" s="3" customFormat="1" ht="13.5" customHeight="1" thickBot="1" x14ac:dyDescent="0.45">
      <c r="B94" s="96"/>
      <c r="C94" s="172" t="s">
        <v>265</v>
      </c>
      <c r="D94" s="226">
        <v>642</v>
      </c>
      <c r="E94" s="98">
        <f t="shared" si="8"/>
        <v>3.9772269683246708E-3</v>
      </c>
      <c r="F94" s="42"/>
      <c r="G94" s="42"/>
      <c r="H94" s="42"/>
      <c r="I94" s="42"/>
      <c r="J94" s="42"/>
      <c r="K94" s="42"/>
      <c r="L94" s="42"/>
    </row>
    <row r="95" spans="2:12" s="3" customFormat="1" ht="13.5" customHeight="1" thickTop="1" x14ac:dyDescent="0.4">
      <c r="B95" s="291" t="s">
        <v>63</v>
      </c>
      <c r="C95" s="292"/>
      <c r="D95" s="37">
        <f>SUM(D92:D94)</f>
        <v>161419</v>
      </c>
      <c r="E95" s="99">
        <f t="shared" si="8"/>
        <v>1</v>
      </c>
      <c r="F95" s="42"/>
      <c r="G95" s="42"/>
      <c r="H95" s="42"/>
      <c r="I95" s="42"/>
      <c r="J95" s="42"/>
      <c r="K95" s="42"/>
      <c r="L95" s="42"/>
    </row>
    <row r="96" spans="2:12" s="3" customFormat="1" ht="13.5" customHeight="1" x14ac:dyDescent="0.4">
      <c r="B96" s="78" t="s">
        <v>264</v>
      </c>
      <c r="C96" s="42"/>
      <c r="D96" s="42"/>
      <c r="E96" s="42"/>
      <c r="F96" s="42"/>
      <c r="G96" s="42"/>
      <c r="H96" s="42"/>
      <c r="I96" s="42"/>
      <c r="J96" s="42"/>
      <c r="K96" s="42"/>
      <c r="L96" s="42"/>
    </row>
    <row r="97" spans="2:12" s="3" customFormat="1" ht="13.5" customHeight="1" x14ac:dyDescent="0.4">
      <c r="B97" s="42"/>
      <c r="C97" s="49"/>
      <c r="D97" s="49"/>
      <c r="E97" s="179"/>
      <c r="F97" s="171"/>
      <c r="G97" s="42"/>
      <c r="H97" s="42"/>
      <c r="I97" s="42"/>
      <c r="J97" s="42"/>
      <c r="K97" s="42"/>
      <c r="L97" s="42"/>
    </row>
    <row r="98" spans="2:12" ht="16.5" customHeight="1" x14ac:dyDescent="0.4">
      <c r="B98" s="42" t="s">
        <v>232</v>
      </c>
      <c r="C98" s="42"/>
      <c r="D98" s="168"/>
      <c r="E98" s="180"/>
      <c r="F98" s="41"/>
      <c r="G98" s="41"/>
      <c r="H98" s="41"/>
      <c r="I98" s="41"/>
      <c r="J98" s="41"/>
      <c r="K98" s="41"/>
      <c r="L98" s="41"/>
    </row>
    <row r="99" spans="2:12" ht="13.5" customHeight="1" x14ac:dyDescent="0.4">
      <c r="B99" s="266"/>
      <c r="C99" s="267"/>
      <c r="D99" s="30" t="s">
        <v>196</v>
      </c>
      <c r="E99" s="30" t="s">
        <v>197</v>
      </c>
      <c r="F99" s="41"/>
      <c r="G99" s="41"/>
      <c r="H99" s="41"/>
      <c r="I99" s="41"/>
      <c r="J99" s="41"/>
      <c r="K99" s="41"/>
      <c r="L99" s="41"/>
    </row>
    <row r="100" spans="2:12" s="3" customFormat="1" ht="13.5" customHeight="1" x14ac:dyDescent="0.4">
      <c r="B100" s="169">
        <v>1</v>
      </c>
      <c r="C100" s="151" t="s">
        <v>56</v>
      </c>
      <c r="D100" s="224">
        <v>104220</v>
      </c>
      <c r="E100" s="91">
        <f>IFERROR(D100/$D$103,"-")</f>
        <v>0.64564890130653763</v>
      </c>
      <c r="F100" s="42"/>
      <c r="G100" s="42"/>
      <c r="H100" s="42"/>
      <c r="I100" s="42"/>
      <c r="J100" s="42"/>
      <c r="K100" s="42"/>
      <c r="L100" s="42"/>
    </row>
    <row r="101" spans="2:12" s="3" customFormat="1" ht="13.5" customHeight="1" x14ac:dyDescent="0.4">
      <c r="B101" s="92">
        <v>2</v>
      </c>
      <c r="C101" s="154" t="s">
        <v>57</v>
      </c>
      <c r="D101" s="225">
        <v>56786</v>
      </c>
      <c r="E101" s="94">
        <f t="shared" ref="E101:E103" si="9">IFERROR(D101/$D$103,"-")</f>
        <v>0.35179253991165849</v>
      </c>
      <c r="F101" s="42"/>
      <c r="G101" s="42"/>
      <c r="H101" s="42"/>
      <c r="I101" s="42"/>
      <c r="J101" s="42"/>
      <c r="K101" s="42"/>
      <c r="L101" s="42"/>
    </row>
    <row r="102" spans="2:12" s="3" customFormat="1" ht="13.5" customHeight="1" thickBot="1" x14ac:dyDescent="0.45">
      <c r="B102" s="96"/>
      <c r="C102" s="172" t="s">
        <v>265</v>
      </c>
      <c r="D102" s="226">
        <v>413</v>
      </c>
      <c r="E102" s="98">
        <f t="shared" si="9"/>
        <v>2.5585587818038767E-3</v>
      </c>
      <c r="F102" s="42"/>
      <c r="G102" s="42"/>
      <c r="H102" s="42"/>
      <c r="I102" s="42"/>
      <c r="J102" s="42"/>
      <c r="K102" s="42"/>
      <c r="L102" s="42"/>
    </row>
    <row r="103" spans="2:12" s="3" customFormat="1" ht="13.5" customHeight="1" thickTop="1" x14ac:dyDescent="0.4">
      <c r="B103" s="291" t="s">
        <v>63</v>
      </c>
      <c r="C103" s="292"/>
      <c r="D103" s="37">
        <f>SUM(D100:D102)</f>
        <v>161419</v>
      </c>
      <c r="E103" s="99">
        <f t="shared" si="9"/>
        <v>1</v>
      </c>
      <c r="F103" s="42"/>
      <c r="G103" s="42"/>
      <c r="H103" s="42"/>
      <c r="I103" s="42"/>
      <c r="J103" s="42"/>
      <c r="K103" s="42"/>
      <c r="L103" s="42"/>
    </row>
    <row r="104" spans="2:12" s="3" customFormat="1" ht="13.5" customHeight="1" x14ac:dyDescent="0.4">
      <c r="B104" s="78" t="s">
        <v>264</v>
      </c>
      <c r="C104" s="42"/>
      <c r="D104" s="42"/>
      <c r="E104" s="42"/>
      <c r="F104" s="42"/>
      <c r="G104" s="42"/>
      <c r="H104" s="42"/>
      <c r="I104" s="42"/>
      <c r="J104" s="42"/>
      <c r="K104" s="42"/>
      <c r="L104" s="42"/>
    </row>
    <row r="105" spans="2:12" s="3" customFormat="1" ht="13.5" customHeight="1" x14ac:dyDescent="0.4">
      <c r="B105" s="42"/>
      <c r="C105" s="49"/>
      <c r="D105" s="49"/>
      <c r="E105" s="179"/>
      <c r="F105" s="171"/>
      <c r="G105" s="42"/>
      <c r="H105" s="42"/>
      <c r="I105" s="42"/>
      <c r="J105" s="42"/>
      <c r="K105" s="42"/>
      <c r="L105" s="42"/>
    </row>
    <row r="106" spans="2:12" ht="16.5" customHeight="1" x14ac:dyDescent="0.4">
      <c r="B106" s="42" t="s">
        <v>275</v>
      </c>
      <c r="C106" s="42"/>
      <c r="D106" s="168"/>
      <c r="E106" s="180"/>
      <c r="F106" s="41"/>
      <c r="G106" s="41"/>
      <c r="H106" s="41"/>
      <c r="I106" s="41"/>
      <c r="J106" s="41"/>
      <c r="K106" s="41"/>
      <c r="L106" s="41"/>
    </row>
    <row r="107" spans="2:12" ht="13.5" customHeight="1" x14ac:dyDescent="0.4">
      <c r="B107" s="266"/>
      <c r="C107" s="267"/>
      <c r="D107" s="30" t="s">
        <v>196</v>
      </c>
      <c r="E107" s="30" t="s">
        <v>197</v>
      </c>
      <c r="F107" s="41"/>
      <c r="G107" s="41"/>
      <c r="H107" s="41"/>
      <c r="I107" s="41"/>
      <c r="J107" s="41"/>
      <c r="K107" s="41"/>
      <c r="L107" s="41"/>
    </row>
    <row r="108" spans="2:12" s="3" customFormat="1" ht="13.5" customHeight="1" x14ac:dyDescent="0.4">
      <c r="B108" s="169">
        <v>1</v>
      </c>
      <c r="C108" s="151" t="s">
        <v>56</v>
      </c>
      <c r="D108" s="224">
        <v>41562</v>
      </c>
      <c r="E108" s="91">
        <f>IFERROR(D108/$D$111,"-")</f>
        <v>0.25747898326714946</v>
      </c>
      <c r="F108" s="42"/>
      <c r="G108" s="42"/>
      <c r="H108" s="42"/>
      <c r="I108" s="42"/>
      <c r="J108" s="42"/>
      <c r="K108" s="42"/>
      <c r="L108" s="42"/>
    </row>
    <row r="109" spans="2:12" s="3" customFormat="1" ht="13.5" customHeight="1" x14ac:dyDescent="0.4">
      <c r="B109" s="92">
        <v>2</v>
      </c>
      <c r="C109" s="154" t="s">
        <v>57</v>
      </c>
      <c r="D109" s="225">
        <v>119407</v>
      </c>
      <c r="E109" s="94">
        <f t="shared" ref="E109:E111" si="10">IFERROR(D109/$D$111,"-")</f>
        <v>0.73973324082047343</v>
      </c>
      <c r="F109" s="42"/>
      <c r="G109" s="42"/>
      <c r="H109" s="42"/>
      <c r="I109" s="42"/>
      <c r="J109" s="42"/>
      <c r="K109" s="42"/>
      <c r="L109" s="42"/>
    </row>
    <row r="110" spans="2:12" s="3" customFormat="1" ht="13.5" customHeight="1" thickBot="1" x14ac:dyDescent="0.45">
      <c r="B110" s="96"/>
      <c r="C110" s="172" t="s">
        <v>265</v>
      </c>
      <c r="D110" s="226">
        <v>450</v>
      </c>
      <c r="E110" s="98">
        <f t="shared" si="10"/>
        <v>2.7877759123771054E-3</v>
      </c>
      <c r="F110" s="42"/>
      <c r="G110" s="42"/>
      <c r="H110" s="42"/>
      <c r="I110" s="42"/>
      <c r="J110" s="42"/>
      <c r="K110" s="42"/>
      <c r="L110" s="42"/>
    </row>
    <row r="111" spans="2:12" s="3" customFormat="1" ht="13.5" customHeight="1" thickTop="1" x14ac:dyDescent="0.4">
      <c r="B111" s="291" t="s">
        <v>63</v>
      </c>
      <c r="C111" s="292"/>
      <c r="D111" s="37">
        <f>SUM(D108:D110)</f>
        <v>161419</v>
      </c>
      <c r="E111" s="99">
        <f t="shared" si="10"/>
        <v>1</v>
      </c>
      <c r="F111" s="42"/>
      <c r="G111" s="42"/>
      <c r="H111" s="42"/>
      <c r="I111" s="42"/>
      <c r="J111" s="42"/>
      <c r="K111" s="42"/>
      <c r="L111" s="42"/>
    </row>
    <row r="112" spans="2:12" s="3" customFormat="1" ht="13.5" customHeight="1" x14ac:dyDescent="0.4">
      <c r="B112" s="78" t="s">
        <v>264</v>
      </c>
      <c r="C112" s="42"/>
      <c r="D112" s="42"/>
      <c r="E112" s="42"/>
      <c r="F112" s="42"/>
      <c r="G112" s="42"/>
      <c r="H112" s="42"/>
      <c r="I112" s="42"/>
      <c r="J112" s="42"/>
      <c r="K112" s="42"/>
      <c r="L112" s="42"/>
    </row>
    <row r="113" spans="2:12" s="3" customFormat="1" ht="13.5" customHeight="1" x14ac:dyDescent="0.4">
      <c r="B113" s="42"/>
      <c r="C113" s="49"/>
      <c r="D113" s="49"/>
      <c r="E113" s="50"/>
      <c r="F113" s="171"/>
      <c r="G113" s="42"/>
      <c r="H113" s="42"/>
      <c r="I113" s="42"/>
      <c r="J113" s="42"/>
      <c r="K113" s="42"/>
      <c r="L113" s="42"/>
    </row>
    <row r="114" spans="2:12" ht="16.5" customHeight="1" x14ac:dyDescent="0.4">
      <c r="B114" s="42" t="s">
        <v>276</v>
      </c>
      <c r="C114" s="42"/>
      <c r="D114" s="168"/>
      <c r="E114" s="41"/>
      <c r="F114" s="41"/>
      <c r="G114" s="41"/>
      <c r="H114" s="41"/>
      <c r="I114" s="41"/>
      <c r="J114" s="41"/>
      <c r="K114" s="41"/>
      <c r="L114" s="41"/>
    </row>
    <row r="115" spans="2:12" ht="13.5" customHeight="1" x14ac:dyDescent="0.4">
      <c r="B115" s="266"/>
      <c r="C115" s="267"/>
      <c r="D115" s="30" t="s">
        <v>196</v>
      </c>
      <c r="E115" s="30" t="s">
        <v>197</v>
      </c>
      <c r="F115" s="41"/>
      <c r="G115" s="41"/>
      <c r="H115" s="41"/>
      <c r="I115" s="41"/>
      <c r="J115" s="41"/>
      <c r="K115" s="41"/>
      <c r="L115" s="41"/>
    </row>
    <row r="116" spans="2:12" s="3" customFormat="1" ht="13.5" customHeight="1" x14ac:dyDescent="0.4">
      <c r="B116" s="169">
        <v>1</v>
      </c>
      <c r="C116" s="151" t="s">
        <v>56</v>
      </c>
      <c r="D116" s="224">
        <v>34806</v>
      </c>
      <c r="E116" s="91">
        <f>IFERROR(D116/$D$119,"-")</f>
        <v>0.21562517423599453</v>
      </c>
      <c r="F116" s="42"/>
      <c r="G116" s="42"/>
      <c r="H116" s="42"/>
      <c r="I116" s="42"/>
      <c r="J116" s="42"/>
      <c r="K116" s="42"/>
      <c r="L116" s="42"/>
    </row>
    <row r="117" spans="2:12" s="3" customFormat="1" ht="13.5" customHeight="1" x14ac:dyDescent="0.4">
      <c r="B117" s="92">
        <v>2</v>
      </c>
      <c r="C117" s="154" t="s">
        <v>57</v>
      </c>
      <c r="D117" s="225">
        <v>126298</v>
      </c>
      <c r="E117" s="94">
        <f t="shared" ref="E117:E119" si="11">IFERROR(D117/$D$119,"-")</f>
        <v>0.7824233826253415</v>
      </c>
      <c r="F117" s="42"/>
      <c r="G117" s="42"/>
      <c r="H117" s="42"/>
      <c r="I117" s="42"/>
      <c r="J117" s="42"/>
      <c r="K117" s="42"/>
      <c r="L117" s="42"/>
    </row>
    <row r="118" spans="2:12" s="3" customFormat="1" ht="13.5" customHeight="1" thickBot="1" x14ac:dyDescent="0.45">
      <c r="B118" s="96"/>
      <c r="C118" s="172" t="s">
        <v>265</v>
      </c>
      <c r="D118" s="226">
        <v>315</v>
      </c>
      <c r="E118" s="98">
        <f t="shared" si="11"/>
        <v>1.9514431386639739E-3</v>
      </c>
      <c r="F118" s="42"/>
      <c r="G118" s="42"/>
      <c r="H118" s="42"/>
      <c r="I118" s="42"/>
      <c r="J118" s="42"/>
      <c r="K118" s="42"/>
      <c r="L118" s="42"/>
    </row>
    <row r="119" spans="2:12" s="3" customFormat="1" ht="13.5" customHeight="1" thickTop="1" x14ac:dyDescent="0.4">
      <c r="B119" s="291" t="s">
        <v>63</v>
      </c>
      <c r="C119" s="292"/>
      <c r="D119" s="37">
        <f>SUM(D116:D118)</f>
        <v>161419</v>
      </c>
      <c r="E119" s="99">
        <f t="shared" si="11"/>
        <v>1</v>
      </c>
      <c r="F119" s="42"/>
      <c r="G119" s="42"/>
      <c r="H119" s="42"/>
      <c r="I119" s="42"/>
      <c r="J119" s="42"/>
      <c r="K119" s="42"/>
      <c r="L119" s="42"/>
    </row>
    <row r="120" spans="2:12" s="3" customFormat="1" ht="13.5" customHeight="1" x14ac:dyDescent="0.4">
      <c r="B120" s="78" t="s">
        <v>264</v>
      </c>
      <c r="C120" s="42"/>
      <c r="D120" s="42"/>
      <c r="E120" s="42"/>
      <c r="F120" s="42"/>
      <c r="G120" s="42"/>
      <c r="H120" s="42"/>
      <c r="I120" s="42"/>
      <c r="J120" s="42"/>
      <c r="K120" s="42"/>
      <c r="L120" s="42"/>
    </row>
    <row r="121" spans="2:12" s="3" customFormat="1" ht="13.5" customHeight="1" x14ac:dyDescent="0.4">
      <c r="B121" s="42"/>
      <c r="C121" s="49"/>
      <c r="D121" s="49"/>
      <c r="E121" s="179"/>
      <c r="F121" s="171"/>
      <c r="G121" s="42"/>
      <c r="H121" s="42"/>
      <c r="I121" s="42"/>
      <c r="J121" s="42"/>
      <c r="K121" s="42"/>
      <c r="L121" s="42"/>
    </row>
    <row r="122" spans="2:12" ht="16.5" customHeight="1" x14ac:dyDescent="0.4">
      <c r="B122" s="42" t="s">
        <v>277</v>
      </c>
      <c r="C122" s="42"/>
      <c r="D122" s="168"/>
      <c r="E122" s="180"/>
      <c r="F122" s="41"/>
      <c r="G122" s="41"/>
      <c r="H122" s="41"/>
      <c r="I122" s="41"/>
      <c r="J122" s="41"/>
      <c r="K122" s="41"/>
      <c r="L122" s="41"/>
    </row>
    <row r="123" spans="2:12" ht="13.5" customHeight="1" x14ac:dyDescent="0.4">
      <c r="B123" s="266"/>
      <c r="C123" s="267"/>
      <c r="D123" s="30" t="s">
        <v>196</v>
      </c>
      <c r="E123" s="30" t="s">
        <v>197</v>
      </c>
      <c r="F123" s="41"/>
      <c r="G123" s="41"/>
      <c r="H123" s="41"/>
      <c r="I123" s="41"/>
      <c r="J123" s="41"/>
      <c r="K123" s="41"/>
      <c r="L123" s="41"/>
    </row>
    <row r="124" spans="2:12" s="3" customFormat="1" ht="13.5" customHeight="1" x14ac:dyDescent="0.4">
      <c r="B124" s="169">
        <v>1</v>
      </c>
      <c r="C124" s="151" t="s">
        <v>56</v>
      </c>
      <c r="D124" s="224">
        <v>44837</v>
      </c>
      <c r="E124" s="91">
        <f>IFERROR(D124/$D$127,"-")</f>
        <v>0.27776779685167174</v>
      </c>
      <c r="F124" s="42"/>
      <c r="G124" s="42"/>
      <c r="H124" s="42"/>
      <c r="I124" s="42"/>
      <c r="J124" s="42"/>
      <c r="K124" s="42"/>
      <c r="L124" s="42"/>
    </row>
    <row r="125" spans="2:12" s="3" customFormat="1" ht="13.5" customHeight="1" x14ac:dyDescent="0.4">
      <c r="B125" s="92">
        <v>2</v>
      </c>
      <c r="C125" s="154" t="s">
        <v>57</v>
      </c>
      <c r="D125" s="225">
        <v>116085</v>
      </c>
      <c r="E125" s="94">
        <f t="shared" ref="E125:E127" si="12">IFERROR(D125/$D$127,"-")</f>
        <v>0.71915325952954734</v>
      </c>
      <c r="F125" s="42"/>
      <c r="G125" s="42"/>
      <c r="H125" s="42"/>
      <c r="I125" s="42"/>
      <c r="J125" s="42"/>
      <c r="K125" s="42"/>
      <c r="L125" s="42"/>
    </row>
    <row r="126" spans="2:12" s="3" customFormat="1" ht="13.5" customHeight="1" thickBot="1" x14ac:dyDescent="0.45">
      <c r="B126" s="96"/>
      <c r="C126" s="172" t="s">
        <v>265</v>
      </c>
      <c r="D126" s="226">
        <v>497</v>
      </c>
      <c r="E126" s="98">
        <f t="shared" si="12"/>
        <v>3.0789436187809364E-3</v>
      </c>
      <c r="F126" s="42"/>
      <c r="G126" s="42"/>
      <c r="H126" s="42"/>
      <c r="I126" s="42"/>
      <c r="J126" s="42"/>
      <c r="K126" s="42"/>
      <c r="L126" s="42"/>
    </row>
    <row r="127" spans="2:12" s="3" customFormat="1" ht="13.5" customHeight="1" thickTop="1" x14ac:dyDescent="0.4">
      <c r="B127" s="291" t="s">
        <v>63</v>
      </c>
      <c r="C127" s="292"/>
      <c r="D127" s="37">
        <f>SUM(D124:D126)</f>
        <v>161419</v>
      </c>
      <c r="E127" s="99">
        <f t="shared" si="12"/>
        <v>1</v>
      </c>
      <c r="F127" s="42"/>
      <c r="G127" s="42"/>
      <c r="H127" s="42"/>
      <c r="I127" s="42"/>
      <c r="J127" s="42"/>
      <c r="K127" s="42"/>
      <c r="L127" s="42"/>
    </row>
    <row r="128" spans="2:12" s="3" customFormat="1" ht="13.5" customHeight="1" x14ac:dyDescent="0.4">
      <c r="B128" s="78" t="s">
        <v>264</v>
      </c>
      <c r="C128" s="42"/>
      <c r="D128" s="42"/>
      <c r="E128" s="42"/>
      <c r="F128" s="42"/>
      <c r="G128" s="42"/>
      <c r="H128" s="42"/>
      <c r="I128" s="42"/>
      <c r="J128" s="42"/>
      <c r="K128" s="42"/>
      <c r="L128" s="42"/>
    </row>
    <row r="129" spans="2:12" s="3" customFormat="1" ht="13.5" customHeight="1" x14ac:dyDescent="0.4">
      <c r="B129" s="42"/>
      <c r="C129" s="49"/>
      <c r="D129" s="49"/>
      <c r="E129" s="179"/>
      <c r="F129" s="171"/>
      <c r="G129" s="42"/>
      <c r="H129" s="42"/>
      <c r="I129" s="42"/>
      <c r="J129" s="42"/>
      <c r="K129" s="42"/>
      <c r="L129" s="42"/>
    </row>
    <row r="130" spans="2:12" ht="16.5" customHeight="1" x14ac:dyDescent="0.4">
      <c r="B130" s="42" t="s">
        <v>233</v>
      </c>
      <c r="C130" s="42"/>
      <c r="D130" s="168"/>
      <c r="E130" s="180"/>
      <c r="F130" s="41"/>
      <c r="G130" s="41"/>
      <c r="H130" s="41"/>
      <c r="I130" s="41"/>
      <c r="J130" s="41"/>
      <c r="K130" s="41"/>
      <c r="L130" s="41"/>
    </row>
    <row r="131" spans="2:12" ht="13.5" customHeight="1" x14ac:dyDescent="0.4">
      <c r="B131" s="266"/>
      <c r="C131" s="267"/>
      <c r="D131" s="30" t="s">
        <v>196</v>
      </c>
      <c r="E131" s="30" t="s">
        <v>197</v>
      </c>
      <c r="F131" s="41"/>
      <c r="G131" s="41"/>
      <c r="H131" s="41"/>
      <c r="I131" s="41"/>
      <c r="J131" s="41"/>
      <c r="K131" s="41"/>
      <c r="L131" s="41"/>
    </row>
    <row r="132" spans="2:12" s="3" customFormat="1" ht="13.5" customHeight="1" x14ac:dyDescent="0.4">
      <c r="B132" s="169">
        <v>1</v>
      </c>
      <c r="C132" s="151" t="s">
        <v>56</v>
      </c>
      <c r="D132" s="224">
        <v>149595</v>
      </c>
      <c r="E132" s="91">
        <f>IFERROR(D132/$D$135,"-")</f>
        <v>0.92674963913789576</v>
      </c>
      <c r="F132" s="42"/>
      <c r="G132" s="42"/>
      <c r="H132" s="42"/>
      <c r="I132" s="42"/>
      <c r="J132" s="42"/>
      <c r="K132" s="42"/>
      <c r="L132" s="42"/>
    </row>
    <row r="133" spans="2:12" s="3" customFormat="1" ht="13.5" customHeight="1" x14ac:dyDescent="0.4">
      <c r="B133" s="92">
        <v>2</v>
      </c>
      <c r="C133" s="154" t="s">
        <v>57</v>
      </c>
      <c r="D133" s="225">
        <v>11406</v>
      </c>
      <c r="E133" s="94">
        <f t="shared" ref="E133:E134" si="13">IFERROR(D133/$D$135,"-")</f>
        <v>7.0660826792385029E-2</v>
      </c>
      <c r="F133" s="42"/>
      <c r="G133" s="42"/>
      <c r="H133" s="42"/>
      <c r="I133" s="42"/>
      <c r="J133" s="42"/>
      <c r="K133" s="42"/>
      <c r="L133" s="42"/>
    </row>
    <row r="134" spans="2:12" s="3" customFormat="1" ht="13.5" customHeight="1" thickBot="1" x14ac:dyDescent="0.45">
      <c r="B134" s="96"/>
      <c r="C134" s="172" t="s">
        <v>265</v>
      </c>
      <c r="D134" s="226">
        <v>418</v>
      </c>
      <c r="E134" s="98">
        <f t="shared" si="13"/>
        <v>2.589534069719178E-3</v>
      </c>
      <c r="F134" s="42"/>
      <c r="G134" s="42"/>
      <c r="H134" s="42"/>
      <c r="I134" s="42"/>
      <c r="J134" s="42"/>
      <c r="K134" s="42"/>
      <c r="L134" s="42"/>
    </row>
    <row r="135" spans="2:12" s="3" customFormat="1" ht="13.5" customHeight="1" thickTop="1" x14ac:dyDescent="0.4">
      <c r="B135" s="291" t="s">
        <v>63</v>
      </c>
      <c r="C135" s="292"/>
      <c r="D135" s="37">
        <f>SUM(D132:D134)</f>
        <v>161419</v>
      </c>
      <c r="E135" s="99">
        <f>IFERROR(D135/$D$135,"-")</f>
        <v>1</v>
      </c>
      <c r="F135" s="42"/>
      <c r="G135" s="42"/>
      <c r="H135" s="42"/>
      <c r="I135" s="42"/>
      <c r="J135" s="42"/>
      <c r="K135" s="42"/>
      <c r="L135" s="42"/>
    </row>
    <row r="136" spans="2:12" s="3" customFormat="1" ht="13.5" customHeight="1" x14ac:dyDescent="0.4">
      <c r="B136" s="78" t="s">
        <v>264</v>
      </c>
      <c r="C136" s="42"/>
      <c r="D136" s="42"/>
      <c r="E136" s="42"/>
      <c r="F136" s="42"/>
      <c r="G136" s="42"/>
      <c r="H136" s="42"/>
      <c r="I136" s="42"/>
      <c r="J136" s="42"/>
      <c r="K136" s="42"/>
      <c r="L136" s="42"/>
    </row>
    <row r="137" spans="2:12" s="3" customFormat="1" ht="16.5" customHeight="1" x14ac:dyDescent="0.4">
      <c r="B137" s="42"/>
      <c r="C137" s="49"/>
      <c r="D137" s="49"/>
      <c r="E137" s="179"/>
      <c r="F137" s="42"/>
      <c r="G137" s="42"/>
      <c r="H137" s="42"/>
      <c r="I137" s="42"/>
      <c r="J137" s="42"/>
      <c r="K137" s="42"/>
      <c r="L137" s="42"/>
    </row>
    <row r="138" spans="2:12" s="3" customFormat="1" ht="16.5" customHeight="1" x14ac:dyDescent="0.4">
      <c r="B138" s="42"/>
      <c r="C138" s="49"/>
      <c r="D138" s="49"/>
      <c r="E138" s="179"/>
      <c r="F138" s="42"/>
      <c r="G138" s="42"/>
      <c r="H138" s="42"/>
      <c r="I138" s="42"/>
      <c r="J138" s="42"/>
      <c r="K138" s="42"/>
      <c r="L138" s="42"/>
    </row>
    <row r="139" spans="2:12" s="3" customFormat="1" ht="16.5" customHeight="1" x14ac:dyDescent="0.4">
      <c r="B139" s="42"/>
      <c r="C139" s="49"/>
      <c r="D139" s="49"/>
      <c r="E139" s="179"/>
      <c r="F139" s="42"/>
      <c r="G139" s="42"/>
      <c r="H139" s="42"/>
      <c r="I139" s="42"/>
      <c r="J139" s="42"/>
      <c r="K139" s="42"/>
      <c r="L139" s="42"/>
    </row>
    <row r="140" spans="2:12" ht="16.5" customHeight="1" x14ac:dyDescent="0.4">
      <c r="B140" s="42" t="s">
        <v>234</v>
      </c>
      <c r="C140" s="42"/>
      <c r="D140" s="168"/>
      <c r="E140" s="180"/>
      <c r="F140" s="41"/>
      <c r="G140" s="41"/>
      <c r="H140" s="41"/>
      <c r="I140" s="41"/>
      <c r="J140" s="41"/>
      <c r="K140" s="41"/>
      <c r="L140" s="41"/>
    </row>
    <row r="141" spans="2:12" ht="13.5" customHeight="1" x14ac:dyDescent="0.4">
      <c r="B141" s="266"/>
      <c r="C141" s="267"/>
      <c r="D141" s="30" t="s">
        <v>196</v>
      </c>
      <c r="E141" s="30" t="s">
        <v>197</v>
      </c>
      <c r="F141" s="41"/>
      <c r="G141" s="41"/>
      <c r="H141" s="41"/>
      <c r="I141" s="41"/>
      <c r="J141" s="41"/>
      <c r="K141" s="41"/>
      <c r="L141" s="41"/>
    </row>
    <row r="142" spans="2:12" s="3" customFormat="1" ht="13.5" customHeight="1" x14ac:dyDescent="0.4">
      <c r="B142" s="169">
        <v>1</v>
      </c>
      <c r="C142" s="151" t="s">
        <v>56</v>
      </c>
      <c r="D142" s="256">
        <v>23699</v>
      </c>
      <c r="E142" s="181">
        <f>IFERROR(D142/$D$145,"-")</f>
        <v>0.1468166696609445</v>
      </c>
      <c r="F142" s="42"/>
      <c r="G142" s="42"/>
      <c r="H142" s="42"/>
      <c r="I142" s="42"/>
      <c r="J142" s="42"/>
      <c r="K142" s="42"/>
      <c r="L142" s="42"/>
    </row>
    <row r="143" spans="2:12" s="3" customFormat="1" ht="13.5" customHeight="1" x14ac:dyDescent="0.4">
      <c r="B143" s="92">
        <v>2</v>
      </c>
      <c r="C143" s="154" t="s">
        <v>57</v>
      </c>
      <c r="D143" s="225">
        <v>137279</v>
      </c>
      <c r="E143" s="94">
        <f t="shared" ref="E143:E145" si="14">IFERROR(D143/$D$145,"-")</f>
        <v>0.8504513099449259</v>
      </c>
      <c r="F143" s="42"/>
      <c r="G143" s="42"/>
      <c r="H143" s="42"/>
      <c r="I143" s="42"/>
      <c r="J143" s="42"/>
      <c r="K143" s="42"/>
      <c r="L143" s="42"/>
    </row>
    <row r="144" spans="2:12" s="3" customFormat="1" ht="13.5" customHeight="1" thickBot="1" x14ac:dyDescent="0.45">
      <c r="B144" s="96"/>
      <c r="C144" s="172" t="s">
        <v>265</v>
      </c>
      <c r="D144" s="226">
        <v>441</v>
      </c>
      <c r="E144" s="98">
        <f t="shared" si="14"/>
        <v>2.7320203941295636E-3</v>
      </c>
      <c r="F144" s="42"/>
      <c r="G144" s="42"/>
      <c r="H144" s="42"/>
      <c r="I144" s="42"/>
      <c r="J144" s="42"/>
      <c r="K144" s="42"/>
      <c r="L144" s="42"/>
    </row>
    <row r="145" spans="2:12" s="3" customFormat="1" ht="13.5" customHeight="1" thickTop="1" x14ac:dyDescent="0.4">
      <c r="B145" s="291" t="s">
        <v>63</v>
      </c>
      <c r="C145" s="292"/>
      <c r="D145" s="37">
        <f>SUM(D142:D144)</f>
        <v>161419</v>
      </c>
      <c r="E145" s="99">
        <f t="shared" si="14"/>
        <v>1</v>
      </c>
      <c r="F145" s="42"/>
      <c r="G145" s="42"/>
      <c r="H145" s="42"/>
      <c r="I145" s="42"/>
      <c r="J145" s="42"/>
      <c r="K145" s="42"/>
      <c r="L145" s="42"/>
    </row>
    <row r="146" spans="2:12" s="3" customFormat="1" ht="13.5" customHeight="1" x14ac:dyDescent="0.4">
      <c r="B146" s="78" t="s">
        <v>264</v>
      </c>
      <c r="C146" s="42"/>
      <c r="D146" s="42"/>
      <c r="E146" s="42"/>
      <c r="F146" s="42"/>
      <c r="G146" s="42"/>
      <c r="H146" s="42"/>
      <c r="I146" s="42"/>
      <c r="J146" s="42"/>
      <c r="K146" s="42"/>
      <c r="L146" s="42"/>
    </row>
    <row r="147" spans="2:12" s="3" customFormat="1" ht="13.5" customHeight="1" x14ac:dyDescent="0.4">
      <c r="B147" s="42"/>
      <c r="C147" s="49"/>
      <c r="D147" s="49"/>
      <c r="E147" s="179"/>
      <c r="F147" s="171"/>
      <c r="G147" s="42"/>
      <c r="H147" s="42"/>
      <c r="I147" s="42"/>
      <c r="J147" s="42"/>
      <c r="K147" s="42"/>
      <c r="L147" s="42"/>
    </row>
    <row r="148" spans="2:12" ht="16.5" customHeight="1" x14ac:dyDescent="0.4">
      <c r="B148" s="42" t="s">
        <v>235</v>
      </c>
      <c r="C148" s="42"/>
      <c r="D148" s="168"/>
      <c r="E148" s="180"/>
      <c r="F148" s="41"/>
      <c r="G148" s="41"/>
      <c r="H148" s="41"/>
      <c r="I148" s="41"/>
      <c r="J148" s="41"/>
      <c r="K148" s="41"/>
      <c r="L148" s="41"/>
    </row>
    <row r="149" spans="2:12" ht="13.5" customHeight="1" x14ac:dyDescent="0.4">
      <c r="B149" s="266"/>
      <c r="C149" s="267"/>
      <c r="D149" s="30" t="s">
        <v>196</v>
      </c>
      <c r="E149" s="30" t="s">
        <v>197</v>
      </c>
      <c r="F149" s="41"/>
      <c r="G149" s="41"/>
      <c r="H149" s="41"/>
      <c r="I149" s="41"/>
      <c r="J149" s="41"/>
      <c r="K149" s="41"/>
      <c r="L149" s="41"/>
    </row>
    <row r="150" spans="2:12" s="3" customFormat="1" ht="13.5" customHeight="1" x14ac:dyDescent="0.4">
      <c r="B150" s="169">
        <v>1</v>
      </c>
      <c r="C150" s="151" t="s">
        <v>56</v>
      </c>
      <c r="D150" s="224">
        <v>10044</v>
      </c>
      <c r="E150" s="91">
        <f>IFERROR(D150/$D$153,"-")</f>
        <v>6.2223158364256993E-2</v>
      </c>
      <c r="F150" s="42"/>
      <c r="G150" s="42"/>
      <c r="H150" s="42"/>
      <c r="I150" s="42"/>
      <c r="J150" s="42"/>
      <c r="K150" s="42"/>
      <c r="L150" s="42"/>
    </row>
    <row r="151" spans="2:12" s="3" customFormat="1" ht="13.5" customHeight="1" x14ac:dyDescent="0.4">
      <c r="B151" s="92">
        <v>2</v>
      </c>
      <c r="C151" s="154" t="s">
        <v>57</v>
      </c>
      <c r="D151" s="225">
        <v>150904</v>
      </c>
      <c r="E151" s="94">
        <f t="shared" ref="E151:E153" si="15">IFERROR(D151/$D$153,"-")</f>
        <v>0.93485896951412162</v>
      </c>
      <c r="F151" s="42"/>
      <c r="G151" s="42"/>
      <c r="H151" s="42"/>
      <c r="I151" s="42"/>
      <c r="J151" s="42"/>
      <c r="K151" s="42"/>
      <c r="L151" s="42"/>
    </row>
    <row r="152" spans="2:12" s="3" customFormat="1" ht="13.5" customHeight="1" thickBot="1" x14ac:dyDescent="0.45">
      <c r="B152" s="96"/>
      <c r="C152" s="172" t="s">
        <v>265</v>
      </c>
      <c r="D152" s="226">
        <v>471</v>
      </c>
      <c r="E152" s="98">
        <f t="shared" si="15"/>
        <v>2.9178721216213703E-3</v>
      </c>
      <c r="F152" s="42"/>
      <c r="G152" s="42"/>
      <c r="H152" s="42"/>
      <c r="I152" s="42"/>
      <c r="J152" s="42"/>
      <c r="K152" s="42"/>
      <c r="L152" s="42"/>
    </row>
    <row r="153" spans="2:12" s="3" customFormat="1" ht="13.5" customHeight="1" thickTop="1" x14ac:dyDescent="0.4">
      <c r="B153" s="291" t="s">
        <v>63</v>
      </c>
      <c r="C153" s="292"/>
      <c r="D153" s="37">
        <f>SUM(D150:D152)</f>
        <v>161419</v>
      </c>
      <c r="E153" s="99">
        <f t="shared" si="15"/>
        <v>1</v>
      </c>
      <c r="F153" s="42"/>
      <c r="G153" s="42"/>
      <c r="H153" s="42"/>
      <c r="I153" s="42"/>
      <c r="J153" s="42"/>
      <c r="K153" s="42"/>
      <c r="L153" s="42"/>
    </row>
    <row r="154" spans="2:12" s="3" customFormat="1" ht="13.5" customHeight="1" x14ac:dyDescent="0.4">
      <c r="B154" s="78" t="s">
        <v>264</v>
      </c>
      <c r="C154" s="42"/>
      <c r="D154" s="42"/>
      <c r="E154" s="42"/>
      <c r="F154" s="42"/>
      <c r="G154" s="42"/>
      <c r="H154" s="42"/>
      <c r="I154" s="42"/>
      <c r="J154" s="42"/>
      <c r="K154" s="42"/>
      <c r="L154" s="42"/>
    </row>
    <row r="155" spans="2:12" s="3" customFormat="1" ht="13.5" customHeight="1" x14ac:dyDescent="0.4">
      <c r="B155" s="42"/>
      <c r="C155" s="49"/>
      <c r="D155" s="49"/>
      <c r="E155" s="50"/>
      <c r="F155" s="171"/>
      <c r="G155" s="42"/>
      <c r="H155" s="42"/>
      <c r="I155" s="42"/>
      <c r="J155" s="42"/>
      <c r="K155" s="42"/>
      <c r="L155" s="42"/>
    </row>
    <row r="156" spans="2:12" ht="16.5" customHeight="1" x14ac:dyDescent="0.4">
      <c r="B156" s="42" t="s">
        <v>278</v>
      </c>
      <c r="C156" s="42"/>
      <c r="D156" s="168"/>
      <c r="E156" s="41"/>
      <c r="F156" s="41"/>
      <c r="G156" s="41"/>
      <c r="H156" s="41"/>
      <c r="I156" s="41"/>
      <c r="J156" s="41"/>
      <c r="K156" s="41"/>
      <c r="L156" s="41"/>
    </row>
    <row r="157" spans="2:12" ht="13.5" customHeight="1" x14ac:dyDescent="0.4">
      <c r="B157" s="266"/>
      <c r="C157" s="267"/>
      <c r="D157" s="30" t="s">
        <v>196</v>
      </c>
      <c r="E157" s="30" t="s">
        <v>197</v>
      </c>
      <c r="F157" s="41"/>
      <c r="G157" s="41"/>
      <c r="H157" s="41"/>
      <c r="I157" s="41"/>
      <c r="J157" s="41"/>
      <c r="K157" s="41"/>
      <c r="L157" s="41"/>
    </row>
    <row r="158" spans="2:12" ht="13.5" customHeight="1" x14ac:dyDescent="0.4">
      <c r="B158" s="169">
        <v>1</v>
      </c>
      <c r="C158" s="151" t="s">
        <v>60</v>
      </c>
      <c r="D158" s="224">
        <v>130103</v>
      </c>
      <c r="E158" s="91">
        <f>IFERROR(D158/$D$163,"-")</f>
        <v>0.80599557672888567</v>
      </c>
      <c r="F158" s="41"/>
      <c r="G158" s="41"/>
      <c r="H158" s="41"/>
      <c r="I158" s="41"/>
      <c r="J158" s="41"/>
      <c r="K158" s="41"/>
      <c r="L158" s="41"/>
    </row>
    <row r="159" spans="2:12" ht="13.5" customHeight="1" x14ac:dyDescent="0.4">
      <c r="B159" s="92">
        <v>2</v>
      </c>
      <c r="C159" s="154" t="s">
        <v>58</v>
      </c>
      <c r="D159" s="225">
        <v>16604</v>
      </c>
      <c r="E159" s="94">
        <f t="shared" ref="E159:E163" si="16">IFERROR(D159/$D$163,"-")</f>
        <v>0.10286273610913213</v>
      </c>
      <c r="F159" s="41"/>
      <c r="G159" s="41"/>
      <c r="H159" s="41"/>
      <c r="I159" s="41"/>
      <c r="J159" s="41"/>
      <c r="K159" s="41"/>
      <c r="L159" s="41"/>
    </row>
    <row r="160" spans="2:12" ht="13.5" customHeight="1" x14ac:dyDescent="0.4">
      <c r="B160" s="92">
        <v>3</v>
      </c>
      <c r="C160" s="154" t="s">
        <v>59</v>
      </c>
      <c r="D160" s="225">
        <v>10248</v>
      </c>
      <c r="E160" s="94">
        <f t="shared" si="16"/>
        <v>6.3486950111201285E-2</v>
      </c>
      <c r="F160" s="41"/>
      <c r="G160" s="41"/>
      <c r="H160" s="41"/>
      <c r="I160" s="41"/>
      <c r="J160" s="41"/>
      <c r="K160" s="41"/>
      <c r="L160" s="41"/>
    </row>
    <row r="161" spans="2:12" ht="13.5" customHeight="1" x14ac:dyDescent="0.4">
      <c r="B161" s="92">
        <v>4</v>
      </c>
      <c r="C161" s="154" t="s">
        <v>67</v>
      </c>
      <c r="D161" s="225">
        <v>2986</v>
      </c>
      <c r="E161" s="94">
        <f t="shared" si="16"/>
        <v>1.8498441943017859E-2</v>
      </c>
      <c r="F161" s="41"/>
      <c r="G161" s="41"/>
      <c r="H161" s="41"/>
      <c r="I161" s="41"/>
      <c r="J161" s="41"/>
      <c r="K161" s="41"/>
      <c r="L161" s="41"/>
    </row>
    <row r="162" spans="2:12" ht="13.5" customHeight="1" thickBot="1" x14ac:dyDescent="0.45">
      <c r="B162" s="96"/>
      <c r="C162" s="172" t="s">
        <v>265</v>
      </c>
      <c r="D162" s="226">
        <v>1478</v>
      </c>
      <c r="E162" s="98">
        <f t="shared" si="16"/>
        <v>9.156295107763026E-3</v>
      </c>
      <c r="F162" s="41"/>
      <c r="G162" s="41"/>
      <c r="H162" s="41"/>
      <c r="I162" s="41"/>
      <c r="J162" s="41"/>
      <c r="K162" s="41"/>
      <c r="L162" s="41"/>
    </row>
    <row r="163" spans="2:12" ht="13.5" customHeight="1" thickTop="1" x14ac:dyDescent="0.4">
      <c r="B163" s="291" t="s">
        <v>63</v>
      </c>
      <c r="C163" s="292"/>
      <c r="D163" s="37">
        <f>SUM(D158:D162)</f>
        <v>161419</v>
      </c>
      <c r="E163" s="99">
        <f t="shared" si="16"/>
        <v>1</v>
      </c>
      <c r="F163" s="41"/>
      <c r="G163" s="41"/>
      <c r="H163" s="41"/>
      <c r="I163" s="41"/>
      <c r="J163" s="41"/>
      <c r="K163" s="41"/>
      <c r="L163" s="41"/>
    </row>
    <row r="164" spans="2:12" s="3" customFormat="1" ht="13.5" customHeight="1" x14ac:dyDescent="0.4">
      <c r="B164" s="78" t="s">
        <v>264</v>
      </c>
      <c r="C164" s="42"/>
      <c r="D164" s="42"/>
      <c r="E164" s="42"/>
      <c r="F164" s="42"/>
      <c r="G164" s="42"/>
      <c r="H164" s="42"/>
      <c r="I164" s="42"/>
      <c r="J164" s="42"/>
      <c r="K164" s="42"/>
      <c r="L164" s="42"/>
    </row>
    <row r="165" spans="2:12" ht="13.5" customHeight="1" x14ac:dyDescent="0.4">
      <c r="B165" s="42"/>
      <c r="C165" s="168"/>
      <c r="D165" s="42"/>
      <c r="E165" s="41"/>
      <c r="F165" s="41"/>
      <c r="G165" s="41"/>
      <c r="H165" s="41"/>
      <c r="I165" s="41"/>
      <c r="J165" s="41"/>
      <c r="K165" s="41"/>
      <c r="L165" s="41"/>
    </row>
    <row r="166" spans="2:12" ht="13.5" customHeight="1" x14ac:dyDescent="0.4">
      <c r="B166" s="42"/>
      <c r="C166" s="168"/>
      <c r="D166" s="42"/>
      <c r="E166" s="41"/>
      <c r="F166" s="41"/>
      <c r="G166" s="41"/>
      <c r="H166" s="41"/>
      <c r="I166" s="41"/>
      <c r="J166" s="41"/>
      <c r="K166" s="41"/>
      <c r="L166" s="41"/>
    </row>
  </sheetData>
  <mergeCells count="34">
    <mergeCell ref="B111:C111"/>
    <mergeCell ref="B103:C103"/>
    <mergeCell ref="B95:C95"/>
    <mergeCell ref="B87:C87"/>
    <mergeCell ref="B77:C77"/>
    <mergeCell ref="B107:C107"/>
    <mergeCell ref="B115:C115"/>
    <mergeCell ref="B123:C123"/>
    <mergeCell ref="B131:C131"/>
    <mergeCell ref="B141:C141"/>
    <mergeCell ref="B149:C149"/>
    <mergeCell ref="B127:C127"/>
    <mergeCell ref="B119:C119"/>
    <mergeCell ref="B157:C157"/>
    <mergeCell ref="B163:C163"/>
    <mergeCell ref="B153:C153"/>
    <mergeCell ref="B145:C145"/>
    <mergeCell ref="B135:C135"/>
    <mergeCell ref="B75:C75"/>
    <mergeCell ref="B76:C76"/>
    <mergeCell ref="B82:C82"/>
    <mergeCell ref="B91:C91"/>
    <mergeCell ref="B99:C99"/>
    <mergeCell ref="B70:C70"/>
    <mergeCell ref="B47:C47"/>
    <mergeCell ref="B31:C31"/>
    <mergeCell ref="B39:C39"/>
    <mergeCell ref="B9:C9"/>
    <mergeCell ref="B22:C22"/>
    <mergeCell ref="B51:C51"/>
    <mergeCell ref="B43:C43"/>
    <mergeCell ref="B35:C35"/>
    <mergeCell ref="B27:C27"/>
    <mergeCell ref="B55:C55"/>
  </mergeCells>
  <phoneticPr fontId="2"/>
  <pageMargins left="0.70866141732283472" right="0.70866141732283472" top="0.74803149606299213" bottom="0.74803149606299213" header="0.31496062992125984" footer="0.31496062992125984"/>
  <pageSetup paperSize="8" scale="75" orientation="landscape" r:id="rId1"/>
  <headerFooter>
    <oddHeader>&amp;R&amp;"ＭＳ 明朝,標準"&amp;12歯科健診結果集計</oddHeader>
  </headerFooter>
  <rowBreaks count="2" manualBreakCount="2">
    <brk id="65" max="9" man="1"/>
    <brk id="136" max="9" man="1"/>
  </rowBreaks>
  <ignoredErrors>
    <ignoredError sqref="E10:E19 E23:E26 D27 E32:E34 D35 E40:E42 D43 E48:E50 D51 E56:E64 E71:E76 D77 E83:E86 D87 E92:E94 D95 E100:E102 D103 E108:E110 D111 E116:E118 D119 E124:E126 D127 E132:E134 D135 E142:E144 D145 E150:E152 D153 E158:E162 D163"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88FD-DE54-4E8C-A0CC-AE58B2C7AD95}">
  <sheetPr codeName="Sheet7"/>
  <dimension ref="B1:J77"/>
  <sheetViews>
    <sheetView showGridLines="0" zoomScaleNormal="100" zoomScaleSheetLayoutView="100" workbookViewId="0"/>
  </sheetViews>
  <sheetFormatPr defaultColWidth="9" defaultRowHeight="13.5" x14ac:dyDescent="0.4"/>
  <cols>
    <col min="1" max="1" width="4.625" style="2" customWidth="1"/>
    <col min="2" max="2" width="5.375" style="2" customWidth="1"/>
    <col min="3" max="3" width="29.875" style="2" customWidth="1"/>
    <col min="4" max="4" width="9.625" style="7" customWidth="1"/>
    <col min="5" max="10" width="9.625" style="2" customWidth="1"/>
    <col min="11" max="12" width="7.625" style="2" customWidth="1"/>
    <col min="13" max="13" width="5.25" style="2" customWidth="1"/>
    <col min="14" max="16384" width="9" style="2"/>
  </cols>
  <sheetData>
    <row r="1" spans="2:10" ht="16.5" customHeight="1" x14ac:dyDescent="0.4">
      <c r="B1" s="41"/>
      <c r="C1" s="41"/>
      <c r="D1" s="182"/>
      <c r="E1" s="41"/>
      <c r="F1" s="41"/>
      <c r="G1" s="41"/>
      <c r="H1" s="41"/>
      <c r="I1" s="41"/>
      <c r="J1" s="41"/>
    </row>
    <row r="2" spans="2:10" ht="16.5" customHeight="1" x14ac:dyDescent="0.4">
      <c r="B2" s="41"/>
      <c r="C2" s="41"/>
      <c r="D2" s="182"/>
      <c r="E2" s="41"/>
      <c r="F2" s="41"/>
      <c r="G2" s="41"/>
      <c r="H2" s="41"/>
      <c r="I2" s="41"/>
      <c r="J2" s="41"/>
    </row>
    <row r="3" spans="2:10" ht="16.5" customHeight="1" x14ac:dyDescent="0.4">
      <c r="B3" s="41"/>
      <c r="C3" s="41"/>
      <c r="D3" s="182"/>
      <c r="E3" s="41"/>
      <c r="F3" s="41"/>
      <c r="G3" s="41"/>
      <c r="H3" s="41"/>
      <c r="I3" s="41"/>
      <c r="J3" s="41"/>
    </row>
    <row r="4" spans="2:10" ht="16.5" customHeight="1" x14ac:dyDescent="0.4">
      <c r="B4" s="42" t="s">
        <v>255</v>
      </c>
      <c r="C4" s="41"/>
      <c r="D4" s="182"/>
      <c r="E4" s="41"/>
      <c r="F4" s="41"/>
      <c r="G4" s="41"/>
      <c r="H4" s="41"/>
      <c r="I4" s="41"/>
      <c r="J4" s="41"/>
    </row>
    <row r="5" spans="2:10" ht="16.5" customHeight="1" x14ac:dyDescent="0.4">
      <c r="B5" s="42" t="s">
        <v>238</v>
      </c>
      <c r="C5" s="41"/>
      <c r="D5" s="182"/>
      <c r="E5" s="41"/>
      <c r="F5" s="41"/>
      <c r="G5" s="41"/>
      <c r="H5" s="41"/>
      <c r="I5" s="41"/>
      <c r="J5" s="41"/>
    </row>
    <row r="6" spans="2:10" ht="16.5" customHeight="1" x14ac:dyDescent="0.4">
      <c r="B6" s="310"/>
      <c r="C6" s="310"/>
      <c r="D6" s="274" t="s">
        <v>239</v>
      </c>
      <c r="E6" s="274"/>
      <c r="F6" s="274"/>
      <c r="G6" s="274"/>
      <c r="H6" s="274"/>
      <c r="I6" s="274"/>
      <c r="J6" s="274"/>
    </row>
    <row r="7" spans="2:10" ht="13.5" customHeight="1" x14ac:dyDescent="0.4">
      <c r="B7" s="310"/>
      <c r="C7" s="310"/>
      <c r="D7" s="208" t="s">
        <v>20</v>
      </c>
      <c r="E7" s="34"/>
      <c r="F7" s="34"/>
      <c r="G7" s="34"/>
      <c r="H7" s="209" t="s">
        <v>21</v>
      </c>
      <c r="I7" s="301" t="s">
        <v>265</v>
      </c>
      <c r="J7" s="303" t="s">
        <v>0</v>
      </c>
    </row>
    <row r="8" spans="2:10" ht="13.5" customHeight="1" x14ac:dyDescent="0.4">
      <c r="B8" s="310"/>
      <c r="C8" s="310"/>
      <c r="D8" s="35">
        <v>0</v>
      </c>
      <c r="E8" s="36">
        <v>1</v>
      </c>
      <c r="F8" s="36">
        <v>2</v>
      </c>
      <c r="G8" s="36">
        <v>3</v>
      </c>
      <c r="H8" s="36">
        <v>4</v>
      </c>
      <c r="I8" s="302"/>
      <c r="J8" s="304"/>
    </row>
    <row r="9" spans="2:10" ht="13.5" customHeight="1" x14ac:dyDescent="0.4">
      <c r="B9" s="183" t="s">
        <v>242</v>
      </c>
      <c r="C9" s="184" t="s">
        <v>22</v>
      </c>
      <c r="D9" s="257">
        <v>154581</v>
      </c>
      <c r="E9" s="258">
        <v>4463</v>
      </c>
      <c r="F9" s="258">
        <v>1500</v>
      </c>
      <c r="G9" s="258">
        <v>336</v>
      </c>
      <c r="H9" s="258">
        <v>192</v>
      </c>
      <c r="I9" s="259">
        <v>347</v>
      </c>
      <c r="J9" s="185">
        <f>SUM(D9:I9)</f>
        <v>161419</v>
      </c>
    </row>
    <row r="10" spans="2:10" ht="13.5" customHeight="1" x14ac:dyDescent="0.4">
      <c r="B10" s="183" t="s">
        <v>243</v>
      </c>
      <c r="C10" s="186" t="s">
        <v>23</v>
      </c>
      <c r="D10" s="237">
        <v>154212</v>
      </c>
      <c r="E10" s="235">
        <v>4541</v>
      </c>
      <c r="F10" s="235">
        <v>1526</v>
      </c>
      <c r="G10" s="235">
        <v>492</v>
      </c>
      <c r="H10" s="235">
        <v>339</v>
      </c>
      <c r="I10" s="260">
        <v>309</v>
      </c>
      <c r="J10" s="105">
        <f t="shared" ref="J10:J18" si="0">SUM(D10:I10)</f>
        <v>161419</v>
      </c>
    </row>
    <row r="11" spans="2:10" ht="13.5" customHeight="1" x14ac:dyDescent="0.4">
      <c r="B11" s="183" t="s">
        <v>244</v>
      </c>
      <c r="C11" s="186" t="s">
        <v>24</v>
      </c>
      <c r="D11" s="237">
        <v>151362</v>
      </c>
      <c r="E11" s="235">
        <v>7056</v>
      </c>
      <c r="F11" s="235">
        <v>1810</v>
      </c>
      <c r="G11" s="235">
        <v>473</v>
      </c>
      <c r="H11" s="235">
        <v>174</v>
      </c>
      <c r="I11" s="260">
        <v>544</v>
      </c>
      <c r="J11" s="105">
        <f t="shared" si="0"/>
        <v>161419</v>
      </c>
    </row>
    <row r="12" spans="2:10" ht="13.5" customHeight="1" x14ac:dyDescent="0.4">
      <c r="B12" s="183" t="s">
        <v>245</v>
      </c>
      <c r="C12" s="186" t="s">
        <v>254</v>
      </c>
      <c r="D12" s="237">
        <v>146931</v>
      </c>
      <c r="E12" s="235">
        <v>10032</v>
      </c>
      <c r="F12" s="235">
        <v>2931</v>
      </c>
      <c r="G12" s="235">
        <v>873</v>
      </c>
      <c r="H12" s="235">
        <v>346</v>
      </c>
      <c r="I12" s="260">
        <v>306</v>
      </c>
      <c r="J12" s="105">
        <f t="shared" si="0"/>
        <v>161419</v>
      </c>
    </row>
    <row r="13" spans="2:10" ht="13.5" customHeight="1" x14ac:dyDescent="0.4">
      <c r="B13" s="183" t="s">
        <v>246</v>
      </c>
      <c r="C13" s="186" t="s">
        <v>25</v>
      </c>
      <c r="D13" s="237">
        <v>145310</v>
      </c>
      <c r="E13" s="235">
        <v>11868</v>
      </c>
      <c r="F13" s="235">
        <v>2799</v>
      </c>
      <c r="G13" s="235">
        <v>807</v>
      </c>
      <c r="H13" s="235">
        <v>285</v>
      </c>
      <c r="I13" s="260">
        <v>350</v>
      </c>
      <c r="J13" s="105">
        <f t="shared" si="0"/>
        <v>161419</v>
      </c>
    </row>
    <row r="14" spans="2:10" ht="13.5" customHeight="1" x14ac:dyDescent="0.4">
      <c r="B14" s="183" t="s">
        <v>247</v>
      </c>
      <c r="C14" s="186" t="s">
        <v>26</v>
      </c>
      <c r="D14" s="237">
        <v>153181</v>
      </c>
      <c r="E14" s="235">
        <v>5744</v>
      </c>
      <c r="F14" s="235">
        <v>1525</v>
      </c>
      <c r="G14" s="235">
        <v>477</v>
      </c>
      <c r="H14" s="235">
        <v>191</v>
      </c>
      <c r="I14" s="260">
        <v>301</v>
      </c>
      <c r="J14" s="105">
        <f t="shared" si="0"/>
        <v>161419</v>
      </c>
    </row>
    <row r="15" spans="2:10" ht="13.5" customHeight="1" x14ac:dyDescent="0.4">
      <c r="B15" s="183" t="s">
        <v>248</v>
      </c>
      <c r="C15" s="186" t="s">
        <v>27</v>
      </c>
      <c r="D15" s="237">
        <v>151953</v>
      </c>
      <c r="E15" s="235">
        <v>6178</v>
      </c>
      <c r="F15" s="235">
        <v>1872</v>
      </c>
      <c r="G15" s="235">
        <v>649</v>
      </c>
      <c r="H15" s="235">
        <v>283</v>
      </c>
      <c r="I15" s="260">
        <v>484</v>
      </c>
      <c r="J15" s="105">
        <f t="shared" si="0"/>
        <v>161419</v>
      </c>
    </row>
    <row r="16" spans="2:10" ht="13.5" customHeight="1" x14ac:dyDescent="0.4">
      <c r="B16" s="183" t="s">
        <v>249</v>
      </c>
      <c r="C16" s="186" t="s">
        <v>28</v>
      </c>
      <c r="D16" s="237">
        <v>141297</v>
      </c>
      <c r="E16" s="235">
        <v>15463</v>
      </c>
      <c r="F16" s="235">
        <v>3139</v>
      </c>
      <c r="G16" s="235">
        <v>884</v>
      </c>
      <c r="H16" s="235">
        <v>272</v>
      </c>
      <c r="I16" s="260">
        <v>364</v>
      </c>
      <c r="J16" s="105">
        <f t="shared" si="0"/>
        <v>161419</v>
      </c>
    </row>
    <row r="17" spans="2:10" ht="13.5" customHeight="1" x14ac:dyDescent="0.4">
      <c r="B17" s="183" t="s">
        <v>250</v>
      </c>
      <c r="C17" s="186" t="s">
        <v>29</v>
      </c>
      <c r="D17" s="237">
        <v>139853</v>
      </c>
      <c r="E17" s="235">
        <v>16781</v>
      </c>
      <c r="F17" s="235">
        <v>3287</v>
      </c>
      <c r="G17" s="235">
        <v>823</v>
      </c>
      <c r="H17" s="235">
        <v>236</v>
      </c>
      <c r="I17" s="260">
        <v>439</v>
      </c>
      <c r="J17" s="105">
        <f t="shared" si="0"/>
        <v>161419</v>
      </c>
    </row>
    <row r="18" spans="2:10" ht="13.5" customHeight="1" x14ac:dyDescent="0.4">
      <c r="B18" s="187" t="s">
        <v>251</v>
      </c>
      <c r="C18" s="188" t="s">
        <v>30</v>
      </c>
      <c r="D18" s="261">
        <v>152590</v>
      </c>
      <c r="E18" s="262">
        <v>6270</v>
      </c>
      <c r="F18" s="262">
        <v>1589</v>
      </c>
      <c r="G18" s="262">
        <v>527</v>
      </c>
      <c r="H18" s="262">
        <v>247</v>
      </c>
      <c r="I18" s="263">
        <v>196</v>
      </c>
      <c r="J18" s="189">
        <f t="shared" si="0"/>
        <v>161419</v>
      </c>
    </row>
    <row r="19" spans="2:10" ht="13.5" customHeight="1" x14ac:dyDescent="0.4">
      <c r="B19" s="190"/>
      <c r="C19" s="138"/>
      <c r="D19" s="191"/>
      <c r="E19" s="191"/>
      <c r="F19" s="191"/>
      <c r="G19" s="191"/>
      <c r="H19" s="191"/>
      <c r="I19" s="191"/>
      <c r="J19" s="191"/>
    </row>
    <row r="20" spans="2:10" ht="13.5" customHeight="1" x14ac:dyDescent="0.4">
      <c r="B20" s="309"/>
      <c r="C20" s="309"/>
      <c r="D20" s="274" t="s">
        <v>240</v>
      </c>
      <c r="E20" s="274"/>
      <c r="F20" s="274"/>
      <c r="G20" s="274"/>
      <c r="H20" s="274"/>
      <c r="I20" s="274"/>
      <c r="J20" s="274"/>
    </row>
    <row r="21" spans="2:10" ht="13.5" customHeight="1" x14ac:dyDescent="0.4">
      <c r="B21" s="309"/>
      <c r="C21" s="309"/>
      <c r="D21" s="208" t="s">
        <v>20</v>
      </c>
      <c r="E21" s="34"/>
      <c r="F21" s="34"/>
      <c r="G21" s="34"/>
      <c r="H21" s="209" t="s">
        <v>21</v>
      </c>
      <c r="I21" s="301" t="s">
        <v>265</v>
      </c>
      <c r="J21" s="303" t="s">
        <v>0</v>
      </c>
    </row>
    <row r="22" spans="2:10" ht="13.5" customHeight="1" x14ac:dyDescent="0.4">
      <c r="B22" s="309"/>
      <c r="C22" s="309"/>
      <c r="D22" s="35">
        <v>0</v>
      </c>
      <c r="E22" s="36">
        <v>1</v>
      </c>
      <c r="F22" s="36">
        <v>2</v>
      </c>
      <c r="G22" s="36">
        <v>3</v>
      </c>
      <c r="H22" s="36">
        <v>4</v>
      </c>
      <c r="I22" s="302"/>
      <c r="J22" s="304"/>
    </row>
    <row r="23" spans="2:10" ht="13.5" customHeight="1" x14ac:dyDescent="0.4">
      <c r="B23" s="192" t="s">
        <v>241</v>
      </c>
      <c r="C23" s="184" t="s">
        <v>22</v>
      </c>
      <c r="D23" s="193">
        <f>IFERROR(D9/$J$9,"-")</f>
        <v>0.95763819624703417</v>
      </c>
      <c r="E23" s="194">
        <f t="shared" ref="E23:J23" si="1">IFERROR(E9/$J$9,"-")</f>
        <v>2.7648541993197828E-2</v>
      </c>
      <c r="F23" s="194">
        <f t="shared" si="1"/>
        <v>9.292586374590352E-3</v>
      </c>
      <c r="G23" s="194">
        <f t="shared" si="1"/>
        <v>2.081539347908239E-3</v>
      </c>
      <c r="H23" s="194">
        <f t="shared" si="1"/>
        <v>1.1894510559475649E-3</v>
      </c>
      <c r="I23" s="195">
        <f t="shared" si="1"/>
        <v>2.1496849813219016E-3</v>
      </c>
      <c r="J23" s="196">
        <f t="shared" si="1"/>
        <v>1</v>
      </c>
    </row>
    <row r="24" spans="2:10" ht="13.5" customHeight="1" x14ac:dyDescent="0.4">
      <c r="B24" s="197" t="s">
        <v>243</v>
      </c>
      <c r="C24" s="186" t="s">
        <v>23</v>
      </c>
      <c r="D24" s="198">
        <f>IFERROR(D10/$J$10,"-")</f>
        <v>0.95535221999888487</v>
      </c>
      <c r="E24" s="199">
        <f t="shared" ref="E24:J24" si="2">IFERROR(E10/$J$10,"-")</f>
        <v>2.8131756484676525E-2</v>
      </c>
      <c r="F24" s="199">
        <f t="shared" si="2"/>
        <v>9.4536578717499178E-3</v>
      </c>
      <c r="G24" s="199">
        <f t="shared" si="2"/>
        <v>3.0479683308656355E-3</v>
      </c>
      <c r="H24" s="199">
        <f t="shared" si="2"/>
        <v>2.1001245206574196E-3</v>
      </c>
      <c r="I24" s="200">
        <f t="shared" si="2"/>
        <v>1.9142727931656125E-3</v>
      </c>
      <c r="J24" s="201">
        <f t="shared" si="2"/>
        <v>1</v>
      </c>
    </row>
    <row r="25" spans="2:10" ht="13.5" customHeight="1" x14ac:dyDescent="0.4">
      <c r="B25" s="197" t="s">
        <v>244</v>
      </c>
      <c r="C25" s="186" t="s">
        <v>24</v>
      </c>
      <c r="D25" s="198">
        <f>IFERROR(D11/$J$11,"-")</f>
        <v>0.93769630588716324</v>
      </c>
      <c r="E25" s="199">
        <f t="shared" ref="E25:J25" si="3">IFERROR(E11/$J$11,"-")</f>
        <v>4.3712326306073017E-2</v>
      </c>
      <c r="F25" s="199">
        <f t="shared" si="3"/>
        <v>1.1213054225339025E-2</v>
      </c>
      <c r="G25" s="199">
        <f t="shared" si="3"/>
        <v>2.930262236787491E-3</v>
      </c>
      <c r="H25" s="199">
        <f t="shared" si="3"/>
        <v>1.0779400194524807E-3</v>
      </c>
      <c r="I25" s="200">
        <f t="shared" si="3"/>
        <v>3.3701113251847674E-3</v>
      </c>
      <c r="J25" s="201">
        <f t="shared" si="3"/>
        <v>1</v>
      </c>
    </row>
    <row r="26" spans="2:10" ht="13.5" customHeight="1" x14ac:dyDescent="0.4">
      <c r="B26" s="197" t="s">
        <v>245</v>
      </c>
      <c r="C26" s="186" t="s">
        <v>254</v>
      </c>
      <c r="D26" s="198">
        <f>IFERROR(D12/$J$12,"-")</f>
        <v>0.91024600573662329</v>
      </c>
      <c r="E26" s="199">
        <f t="shared" ref="E26:J26" si="4">IFERROR(E12/$J$12,"-")</f>
        <v>6.2148817673260276E-2</v>
      </c>
      <c r="F26" s="199">
        <f t="shared" si="4"/>
        <v>1.8157713775949547E-2</v>
      </c>
      <c r="G26" s="199">
        <f t="shared" si="4"/>
        <v>5.4082852700115848E-3</v>
      </c>
      <c r="H26" s="199">
        <f t="shared" si="4"/>
        <v>2.1434899237388412E-3</v>
      </c>
      <c r="I26" s="200">
        <f t="shared" si="4"/>
        <v>1.8956876204164318E-3</v>
      </c>
      <c r="J26" s="201">
        <f t="shared" si="4"/>
        <v>1</v>
      </c>
    </row>
    <row r="27" spans="2:10" ht="13.5" customHeight="1" x14ac:dyDescent="0.4">
      <c r="B27" s="197" t="s">
        <v>246</v>
      </c>
      <c r="C27" s="186" t="s">
        <v>25</v>
      </c>
      <c r="D27" s="198">
        <f>IFERROR(D13/$J$13,"-")</f>
        <v>0.90020381739448263</v>
      </c>
      <c r="E27" s="199">
        <f t="shared" ref="E27:J27" si="5">IFERROR(E13/$J$13,"-")</f>
        <v>7.3522943395758864E-2</v>
      </c>
      <c r="F27" s="199">
        <f t="shared" si="5"/>
        <v>1.7339966174985597E-2</v>
      </c>
      <c r="G27" s="199">
        <f t="shared" si="5"/>
        <v>4.9994114695296092E-3</v>
      </c>
      <c r="H27" s="199">
        <f t="shared" si="5"/>
        <v>1.7655914111721668E-3</v>
      </c>
      <c r="I27" s="200">
        <f t="shared" si="5"/>
        <v>2.1682701540710822E-3</v>
      </c>
      <c r="J27" s="201">
        <f t="shared" si="5"/>
        <v>1</v>
      </c>
    </row>
    <row r="28" spans="2:10" ht="13.5" customHeight="1" x14ac:dyDescent="0.4">
      <c r="B28" s="197" t="s">
        <v>247</v>
      </c>
      <c r="C28" s="186" t="s">
        <v>26</v>
      </c>
      <c r="D28" s="198">
        <f>IFERROR(D14/$J$14,"-")</f>
        <v>0.94896511563074981</v>
      </c>
      <c r="E28" s="199">
        <f t="shared" ref="E28:J28" si="6">IFERROR(E14/$J$14,"-")</f>
        <v>3.5584410757097985E-2</v>
      </c>
      <c r="F28" s="199">
        <f t="shared" si="6"/>
        <v>9.4474628141668574E-3</v>
      </c>
      <c r="G28" s="199">
        <f t="shared" si="6"/>
        <v>2.955042467119732E-3</v>
      </c>
      <c r="H28" s="199">
        <f t="shared" si="6"/>
        <v>1.1832559983645048E-3</v>
      </c>
      <c r="I28" s="200">
        <f t="shared" si="6"/>
        <v>1.8647123325011305E-3</v>
      </c>
      <c r="J28" s="201">
        <f t="shared" si="6"/>
        <v>1</v>
      </c>
    </row>
    <row r="29" spans="2:10" ht="13.5" customHeight="1" x14ac:dyDescent="0.4">
      <c r="B29" s="197" t="s">
        <v>248</v>
      </c>
      <c r="C29" s="186" t="s">
        <v>27</v>
      </c>
      <c r="D29" s="198">
        <f>IFERROR(D15/$J$15,"-")</f>
        <v>0.94135758491875177</v>
      </c>
      <c r="E29" s="199">
        <f t="shared" ref="E29:J29" si="7">IFERROR(E15/$J$15,"-")</f>
        <v>3.827306574814613E-2</v>
      </c>
      <c r="F29" s="199">
        <f t="shared" si="7"/>
        <v>1.1597147795488759E-2</v>
      </c>
      <c r="G29" s="199">
        <f t="shared" si="7"/>
        <v>4.0205923714060924E-3</v>
      </c>
      <c r="H29" s="199">
        <f t="shared" si="7"/>
        <v>1.7532012960060463E-3</v>
      </c>
      <c r="I29" s="200">
        <f t="shared" si="7"/>
        <v>2.9984078702011536E-3</v>
      </c>
      <c r="J29" s="201">
        <f t="shared" si="7"/>
        <v>1</v>
      </c>
    </row>
    <row r="30" spans="2:10" ht="13.5" customHeight="1" x14ac:dyDescent="0.4">
      <c r="B30" s="197" t="s">
        <v>249</v>
      </c>
      <c r="C30" s="186" t="s">
        <v>28</v>
      </c>
      <c r="D30" s="198">
        <f>IFERROR(D16/$J$16,"-")</f>
        <v>0.87534305131366197</v>
      </c>
      <c r="E30" s="199">
        <f t="shared" ref="E30:J30" si="8">IFERROR(E16/$J$16,"-")</f>
        <v>9.5794175406860402E-2</v>
      </c>
      <c r="F30" s="199">
        <f t="shared" si="8"/>
        <v>1.9446285753226076E-2</v>
      </c>
      <c r="G30" s="199">
        <f t="shared" si="8"/>
        <v>5.476430903425247E-3</v>
      </c>
      <c r="H30" s="199">
        <f t="shared" si="8"/>
        <v>1.6850556625923837E-3</v>
      </c>
      <c r="I30" s="200">
        <f t="shared" si="8"/>
        <v>2.2550009602339254E-3</v>
      </c>
      <c r="J30" s="201">
        <f t="shared" si="8"/>
        <v>1</v>
      </c>
    </row>
    <row r="31" spans="2:10" ht="13.5" customHeight="1" x14ac:dyDescent="0.4">
      <c r="B31" s="197" t="s">
        <v>250</v>
      </c>
      <c r="C31" s="186" t="s">
        <v>29</v>
      </c>
      <c r="D31" s="198">
        <f>IFERROR(D17/$J$17,"-")</f>
        <v>0.86639738816372303</v>
      </c>
      <c r="E31" s="199">
        <f t="shared" ref="E31:J31" si="9">IFERROR(E17/$J$17,"-")</f>
        <v>0.1039592613013338</v>
      </c>
      <c r="F31" s="199">
        <f t="shared" si="9"/>
        <v>2.0363154275518991E-2</v>
      </c>
      <c r="G31" s="199">
        <f t="shared" si="9"/>
        <v>5.0985323908585732E-3</v>
      </c>
      <c r="H31" s="199">
        <f t="shared" si="9"/>
        <v>1.4620335896022153E-3</v>
      </c>
      <c r="I31" s="200">
        <f t="shared" si="9"/>
        <v>2.7196302789634428E-3</v>
      </c>
      <c r="J31" s="201">
        <f t="shared" si="9"/>
        <v>1</v>
      </c>
    </row>
    <row r="32" spans="2:10" ht="13.5" customHeight="1" x14ac:dyDescent="0.4">
      <c r="B32" s="202" t="s">
        <v>251</v>
      </c>
      <c r="C32" s="188" t="s">
        <v>30</v>
      </c>
      <c r="D32" s="203">
        <f>IFERROR(D18/$J$18,"-")</f>
        <v>0.94530383659916117</v>
      </c>
      <c r="E32" s="204">
        <f t="shared" ref="E32:J32" si="10">IFERROR(E18/$J$18,"-")</f>
        <v>3.8843011045787669E-2</v>
      </c>
      <c r="F32" s="204">
        <f t="shared" si="10"/>
        <v>9.8439464994827131E-3</v>
      </c>
      <c r="G32" s="204">
        <f t="shared" si="10"/>
        <v>3.2647953462727436E-3</v>
      </c>
      <c r="H32" s="204">
        <f t="shared" si="10"/>
        <v>1.5301792230158779E-3</v>
      </c>
      <c r="I32" s="205">
        <f t="shared" si="10"/>
        <v>1.2142312862798059E-3</v>
      </c>
      <c r="J32" s="206">
        <f t="shared" si="10"/>
        <v>1</v>
      </c>
    </row>
    <row r="33" spans="2:10" ht="13.5" customHeight="1" x14ac:dyDescent="0.4">
      <c r="B33" s="78" t="s">
        <v>264</v>
      </c>
      <c r="C33" s="41"/>
      <c r="D33" s="41"/>
      <c r="E33" s="41"/>
      <c r="F33" s="41"/>
      <c r="G33" s="41"/>
      <c r="H33" s="41"/>
      <c r="I33" s="41"/>
      <c r="J33" s="41"/>
    </row>
    <row r="34" spans="2:10" ht="13.5" customHeight="1" x14ac:dyDescent="0.4">
      <c r="B34" s="41"/>
      <c r="C34" s="41"/>
      <c r="D34" s="41"/>
      <c r="E34" s="41"/>
      <c r="F34" s="41"/>
      <c r="G34" s="41"/>
      <c r="H34" s="41"/>
      <c r="I34" s="41"/>
      <c r="J34" s="41"/>
    </row>
    <row r="35" spans="2:10" ht="16.5" customHeight="1" x14ac:dyDescent="0.4">
      <c r="B35" s="207" t="s">
        <v>273</v>
      </c>
      <c r="C35" s="41"/>
      <c r="D35" s="182"/>
      <c r="E35" s="41"/>
      <c r="F35" s="41"/>
      <c r="G35" s="41"/>
      <c r="H35" s="41"/>
      <c r="I35" s="41"/>
      <c r="J35" s="41"/>
    </row>
    <row r="36" spans="2:10" ht="13.5" customHeight="1" x14ac:dyDescent="0.4">
      <c r="B36" s="32"/>
      <c r="C36" s="33"/>
      <c r="D36" s="17" t="s">
        <v>196</v>
      </c>
      <c r="E36" s="17" t="s">
        <v>197</v>
      </c>
      <c r="F36" s="41"/>
      <c r="G36" s="41"/>
      <c r="H36" s="41"/>
      <c r="I36" s="41"/>
      <c r="J36" s="41"/>
    </row>
    <row r="37" spans="2:10" ht="13.5" customHeight="1" x14ac:dyDescent="0.4">
      <c r="B37" s="299" t="s">
        <v>252</v>
      </c>
      <c r="C37" s="300"/>
      <c r="D37" s="224">
        <v>143312</v>
      </c>
      <c r="E37" s="91">
        <f>IFERROR(D37/$D$40,"-")</f>
        <v>0.88782609234352838</v>
      </c>
      <c r="F37" s="41"/>
      <c r="G37" s="41"/>
      <c r="H37" s="41"/>
      <c r="I37" s="41"/>
      <c r="J37" s="41"/>
    </row>
    <row r="38" spans="2:10" ht="13.5" customHeight="1" x14ac:dyDescent="0.4">
      <c r="B38" s="305" t="s">
        <v>253</v>
      </c>
      <c r="C38" s="306"/>
      <c r="D38" s="225">
        <v>15934</v>
      </c>
      <c r="E38" s="94">
        <f>IFERROR(D38/$D$40,"-")</f>
        <v>9.8712047528481783E-2</v>
      </c>
      <c r="F38" s="41"/>
      <c r="G38" s="41"/>
      <c r="H38" s="41"/>
      <c r="I38" s="41"/>
      <c r="J38" s="41"/>
    </row>
    <row r="39" spans="2:10" ht="13.5" customHeight="1" thickBot="1" x14ac:dyDescent="0.45">
      <c r="B39" s="307" t="s">
        <v>266</v>
      </c>
      <c r="C39" s="308"/>
      <c r="D39" s="226">
        <v>2173</v>
      </c>
      <c r="E39" s="98">
        <f>IFERROR(D39/$D$40,"-")</f>
        <v>1.346186012798989E-2</v>
      </c>
      <c r="F39" s="41"/>
      <c r="G39" s="41"/>
      <c r="H39" s="41"/>
      <c r="I39" s="41"/>
      <c r="J39" s="41"/>
    </row>
    <row r="40" spans="2:10" ht="13.5" customHeight="1" thickTop="1" x14ac:dyDescent="0.4">
      <c r="B40" s="291" t="s">
        <v>63</v>
      </c>
      <c r="C40" s="292"/>
      <c r="D40" s="37">
        <f>SUM(D37:D39)</f>
        <v>161419</v>
      </c>
      <c r="E40" s="99">
        <f>IFERROR(D40/$D$40,"-")</f>
        <v>1</v>
      </c>
      <c r="F40" s="41"/>
      <c r="G40" s="41"/>
      <c r="H40" s="41"/>
      <c r="I40" s="41"/>
      <c r="J40" s="41"/>
    </row>
    <row r="41" spans="2:10" ht="13.5" customHeight="1" x14ac:dyDescent="0.4">
      <c r="B41" s="78" t="s">
        <v>264</v>
      </c>
      <c r="C41" s="41"/>
      <c r="D41" s="182"/>
      <c r="E41" s="41"/>
      <c r="F41" s="41"/>
      <c r="G41" s="41"/>
      <c r="H41" s="41"/>
      <c r="I41" s="41"/>
      <c r="J41" s="41"/>
    </row>
    <row r="42" spans="2:10" ht="13.5" customHeight="1" x14ac:dyDescent="0.4">
      <c r="B42" s="41"/>
      <c r="C42" s="41"/>
      <c r="D42" s="182"/>
      <c r="E42" s="41"/>
      <c r="F42" s="41"/>
      <c r="G42" s="41"/>
      <c r="H42" s="41"/>
      <c r="I42" s="41"/>
      <c r="J42" s="41"/>
    </row>
    <row r="43" spans="2:10" ht="13.5" customHeight="1" x14ac:dyDescent="0.4">
      <c r="B43" s="41"/>
      <c r="C43" s="41"/>
      <c r="D43" s="182"/>
      <c r="E43" s="41"/>
      <c r="F43" s="41"/>
      <c r="G43" s="41"/>
      <c r="H43" s="41"/>
      <c r="I43" s="41"/>
      <c r="J43" s="41"/>
    </row>
    <row r="44" spans="2:10" ht="13.5" customHeight="1" x14ac:dyDescent="0.4">
      <c r="B44" s="41"/>
      <c r="C44" s="41"/>
      <c r="D44" s="182"/>
      <c r="E44" s="41"/>
      <c r="F44" s="41"/>
      <c r="G44" s="41"/>
      <c r="H44" s="41"/>
      <c r="I44" s="41"/>
      <c r="J44" s="41"/>
    </row>
    <row r="45" spans="2:10" ht="13.5" customHeight="1" x14ac:dyDescent="0.4">
      <c r="B45" s="41"/>
      <c r="C45" s="41"/>
      <c r="D45" s="182"/>
      <c r="E45" s="41"/>
      <c r="F45" s="41"/>
      <c r="G45" s="41"/>
      <c r="H45" s="41"/>
      <c r="I45" s="41"/>
      <c r="J45" s="41"/>
    </row>
    <row r="46" spans="2:10" ht="13.5" customHeight="1" x14ac:dyDescent="0.4">
      <c r="B46" s="41"/>
      <c r="C46" s="41"/>
      <c r="D46" s="182"/>
      <c r="E46" s="41"/>
      <c r="F46" s="41"/>
      <c r="G46" s="41"/>
      <c r="H46" s="41"/>
      <c r="I46" s="41"/>
      <c r="J46" s="41"/>
    </row>
    <row r="47" spans="2:10" ht="13.5" customHeight="1" x14ac:dyDescent="0.4">
      <c r="B47" s="41"/>
      <c r="C47" s="41"/>
      <c r="D47" s="182"/>
      <c r="E47" s="41"/>
      <c r="F47" s="41"/>
      <c r="G47" s="41"/>
      <c r="H47" s="41"/>
      <c r="I47" s="41"/>
      <c r="J47" s="41"/>
    </row>
    <row r="48" spans="2:10" ht="13.5" customHeight="1" x14ac:dyDescent="0.4">
      <c r="B48" s="41"/>
      <c r="C48" s="41"/>
      <c r="D48" s="182"/>
      <c r="E48" s="41"/>
      <c r="F48" s="41"/>
      <c r="G48" s="41"/>
      <c r="H48" s="41"/>
      <c r="I48" s="41"/>
      <c r="J48" s="41"/>
    </row>
    <row r="49" spans="2:10" ht="13.5" customHeight="1" x14ac:dyDescent="0.4">
      <c r="B49" s="41"/>
      <c r="C49" s="41"/>
      <c r="D49" s="182"/>
      <c r="E49" s="41"/>
      <c r="F49" s="41"/>
      <c r="G49" s="41"/>
      <c r="H49" s="41"/>
      <c r="I49" s="41"/>
      <c r="J49" s="41"/>
    </row>
    <row r="50" spans="2:10" ht="13.5" customHeight="1" x14ac:dyDescent="0.4">
      <c r="B50" s="41"/>
      <c r="C50" s="41"/>
      <c r="D50" s="182"/>
      <c r="E50" s="41"/>
      <c r="F50" s="41"/>
      <c r="G50" s="41"/>
      <c r="H50" s="41"/>
      <c r="I50" s="41"/>
      <c r="J50" s="41"/>
    </row>
    <row r="51" spans="2:10" ht="13.5" customHeight="1" x14ac:dyDescent="0.4">
      <c r="B51" s="41"/>
      <c r="C51" s="41"/>
      <c r="D51" s="182"/>
      <c r="E51" s="41"/>
      <c r="F51" s="41"/>
      <c r="G51" s="41"/>
      <c r="H51" s="41"/>
      <c r="I51" s="41"/>
      <c r="J51" s="41"/>
    </row>
    <row r="52" spans="2:10" ht="13.5" customHeight="1" x14ac:dyDescent="0.4">
      <c r="B52" s="41"/>
      <c r="C52" s="41"/>
      <c r="D52" s="182"/>
      <c r="E52" s="41"/>
      <c r="F52" s="41"/>
      <c r="G52" s="41"/>
      <c r="H52" s="41"/>
      <c r="I52" s="41"/>
      <c r="J52" s="41"/>
    </row>
    <row r="53" spans="2:10" ht="13.5" customHeight="1" x14ac:dyDescent="0.4">
      <c r="B53" s="41"/>
      <c r="C53" s="41"/>
      <c r="D53" s="182"/>
      <c r="E53" s="41"/>
      <c r="F53" s="41"/>
      <c r="G53" s="41"/>
      <c r="H53" s="41"/>
      <c r="I53" s="41"/>
      <c r="J53" s="41"/>
    </row>
    <row r="54" spans="2:10" ht="13.5" customHeight="1" x14ac:dyDescent="0.4">
      <c r="B54" s="41"/>
      <c r="C54" s="41"/>
      <c r="D54" s="182"/>
      <c r="E54" s="41"/>
      <c r="F54" s="41"/>
      <c r="G54" s="41"/>
      <c r="H54" s="41"/>
      <c r="I54" s="41"/>
      <c r="J54" s="41"/>
    </row>
    <row r="55" spans="2:10" ht="13.5" customHeight="1" x14ac:dyDescent="0.4">
      <c r="B55" s="41"/>
      <c r="C55" s="41"/>
      <c r="D55" s="182"/>
      <c r="E55" s="41"/>
      <c r="F55" s="41"/>
      <c r="G55" s="41"/>
      <c r="H55" s="41"/>
      <c r="I55" s="41"/>
      <c r="J55" s="41"/>
    </row>
    <row r="56" spans="2:10" ht="13.5" customHeight="1" x14ac:dyDescent="0.4">
      <c r="B56" s="41"/>
      <c r="C56" s="41"/>
      <c r="D56" s="182"/>
      <c r="E56" s="41"/>
      <c r="F56" s="41"/>
      <c r="G56" s="41"/>
      <c r="H56" s="41"/>
      <c r="I56" s="41"/>
      <c r="J56" s="41"/>
    </row>
    <row r="57" spans="2:10" ht="13.5" customHeight="1" x14ac:dyDescent="0.4">
      <c r="B57" s="41"/>
      <c r="C57" s="41"/>
      <c r="D57" s="182"/>
      <c r="E57" s="41"/>
      <c r="F57" s="41"/>
      <c r="G57" s="41"/>
      <c r="H57" s="41"/>
      <c r="I57" s="41"/>
      <c r="J57" s="41"/>
    </row>
    <row r="58" spans="2:10" ht="13.5" customHeight="1" x14ac:dyDescent="0.4">
      <c r="B58" s="41"/>
      <c r="C58" s="41"/>
      <c r="D58" s="182"/>
      <c r="E58" s="41"/>
      <c r="F58" s="41"/>
      <c r="G58" s="41"/>
      <c r="H58" s="41"/>
      <c r="I58" s="41"/>
      <c r="J58" s="41"/>
    </row>
    <row r="59" spans="2:10" ht="13.5" customHeight="1" x14ac:dyDescent="0.4">
      <c r="B59" s="41"/>
      <c r="C59" s="41"/>
      <c r="D59" s="182"/>
      <c r="E59" s="41"/>
      <c r="F59" s="41"/>
      <c r="G59" s="41"/>
      <c r="H59" s="41"/>
      <c r="I59" s="41"/>
      <c r="J59" s="41"/>
    </row>
    <row r="60" spans="2:10" ht="13.5" customHeight="1" x14ac:dyDescent="0.4">
      <c r="B60" s="41"/>
      <c r="C60" s="41"/>
      <c r="D60" s="182"/>
      <c r="E60" s="41"/>
      <c r="F60" s="41"/>
      <c r="G60" s="41"/>
      <c r="H60" s="41"/>
      <c r="I60" s="41"/>
      <c r="J60" s="41"/>
    </row>
    <row r="61" spans="2:10" ht="13.5" customHeight="1" x14ac:dyDescent="0.4">
      <c r="B61" s="41"/>
      <c r="C61" s="41"/>
      <c r="D61" s="182"/>
      <c r="E61" s="41"/>
      <c r="F61" s="41"/>
      <c r="G61" s="41"/>
      <c r="H61" s="41"/>
      <c r="I61" s="41"/>
      <c r="J61" s="41"/>
    </row>
    <row r="62" spans="2:10" ht="13.5" customHeight="1" x14ac:dyDescent="0.4">
      <c r="B62" s="41"/>
      <c r="C62" s="41"/>
      <c r="D62" s="182"/>
      <c r="E62" s="41"/>
      <c r="F62" s="41"/>
      <c r="G62" s="41"/>
      <c r="H62" s="41"/>
      <c r="I62" s="41"/>
      <c r="J62" s="41"/>
    </row>
    <row r="63" spans="2:10" ht="13.5" customHeight="1" x14ac:dyDescent="0.4">
      <c r="B63" s="41"/>
      <c r="C63" s="41"/>
      <c r="D63" s="182"/>
      <c r="E63" s="41"/>
      <c r="F63" s="41"/>
      <c r="G63" s="41"/>
      <c r="H63" s="41"/>
      <c r="I63" s="41"/>
      <c r="J63" s="41"/>
    </row>
    <row r="64" spans="2:10" ht="13.5" customHeight="1" x14ac:dyDescent="0.4">
      <c r="B64" s="41"/>
      <c r="C64" s="41"/>
      <c r="D64" s="182"/>
      <c r="E64" s="41"/>
      <c r="F64" s="41"/>
      <c r="G64" s="41"/>
      <c r="H64" s="41"/>
      <c r="I64" s="41"/>
      <c r="J64" s="41"/>
    </row>
    <row r="65" spans="2:10" ht="13.5" customHeight="1" x14ac:dyDescent="0.4">
      <c r="B65" s="41"/>
      <c r="C65" s="41"/>
      <c r="D65" s="182"/>
      <c r="E65" s="41"/>
      <c r="F65" s="41"/>
      <c r="G65" s="41"/>
      <c r="H65" s="41"/>
      <c r="I65" s="41"/>
      <c r="J65" s="41"/>
    </row>
    <row r="66" spans="2:10" ht="13.5" customHeight="1" x14ac:dyDescent="0.4">
      <c r="B66" s="41"/>
      <c r="C66" s="41"/>
      <c r="D66" s="182"/>
      <c r="E66" s="41"/>
      <c r="F66" s="41"/>
      <c r="G66" s="41"/>
      <c r="H66" s="41"/>
      <c r="I66" s="41"/>
      <c r="J66" s="41"/>
    </row>
    <row r="67" spans="2:10" ht="13.5" customHeight="1" x14ac:dyDescent="0.4">
      <c r="B67" s="41"/>
      <c r="C67" s="41"/>
      <c r="D67" s="182"/>
      <c r="E67" s="41"/>
      <c r="F67" s="41"/>
      <c r="G67" s="41"/>
      <c r="H67" s="41"/>
      <c r="I67" s="41"/>
      <c r="J67" s="41"/>
    </row>
    <row r="68" spans="2:10" ht="13.5" customHeight="1" x14ac:dyDescent="0.4">
      <c r="B68" s="41"/>
      <c r="C68" s="41"/>
      <c r="D68" s="182"/>
      <c r="E68" s="41"/>
      <c r="F68" s="41"/>
      <c r="G68" s="41"/>
      <c r="H68" s="41"/>
      <c r="I68" s="41"/>
      <c r="J68" s="41"/>
    </row>
    <row r="69" spans="2:10" ht="13.5" customHeight="1" x14ac:dyDescent="0.4">
      <c r="B69" s="41"/>
      <c r="C69" s="41"/>
      <c r="D69" s="182"/>
      <c r="E69" s="41"/>
      <c r="F69" s="41"/>
      <c r="G69" s="41"/>
      <c r="H69" s="41"/>
      <c r="I69" s="41"/>
      <c r="J69" s="41"/>
    </row>
    <row r="70" spans="2:10" ht="13.5" customHeight="1" x14ac:dyDescent="0.4">
      <c r="B70" s="41"/>
      <c r="C70" s="41"/>
      <c r="D70" s="182"/>
      <c r="E70" s="41"/>
      <c r="F70" s="41"/>
      <c r="G70" s="41"/>
      <c r="H70" s="41"/>
      <c r="I70" s="41"/>
      <c r="J70" s="41"/>
    </row>
    <row r="71" spans="2:10" ht="13.5" customHeight="1" x14ac:dyDescent="0.4">
      <c r="B71" s="41"/>
      <c r="C71" s="41"/>
      <c r="D71" s="182"/>
      <c r="E71" s="41"/>
      <c r="F71" s="41"/>
      <c r="G71" s="41"/>
      <c r="H71" s="41"/>
      <c r="I71" s="41"/>
      <c r="J71" s="41"/>
    </row>
    <row r="72" spans="2:10" ht="13.5" customHeight="1" x14ac:dyDescent="0.4">
      <c r="B72" s="41"/>
      <c r="C72" s="41"/>
      <c r="D72" s="182"/>
      <c r="E72" s="41"/>
      <c r="F72" s="41"/>
      <c r="G72" s="41"/>
      <c r="H72" s="41"/>
      <c r="I72" s="41"/>
      <c r="J72" s="41"/>
    </row>
    <row r="73" spans="2:10" ht="13.5" customHeight="1" x14ac:dyDescent="0.4">
      <c r="B73" s="41"/>
      <c r="C73" s="41"/>
      <c r="D73" s="182"/>
      <c r="E73" s="41"/>
      <c r="F73" s="41"/>
      <c r="G73" s="41"/>
      <c r="H73" s="41"/>
      <c r="I73" s="41"/>
      <c r="J73" s="41"/>
    </row>
    <row r="74" spans="2:10" ht="13.5" customHeight="1" x14ac:dyDescent="0.4">
      <c r="B74" s="41"/>
      <c r="C74" s="41"/>
      <c r="D74" s="182"/>
      <c r="E74" s="41"/>
      <c r="F74" s="41"/>
      <c r="G74" s="41"/>
      <c r="H74" s="41"/>
      <c r="I74" s="41"/>
      <c r="J74" s="41"/>
    </row>
    <row r="75" spans="2:10" ht="13.5" customHeight="1" x14ac:dyDescent="0.4">
      <c r="B75" s="41"/>
      <c r="C75" s="41"/>
      <c r="D75" s="182"/>
      <c r="E75" s="41"/>
      <c r="F75" s="41"/>
      <c r="G75" s="41"/>
      <c r="H75" s="41"/>
      <c r="I75" s="41"/>
      <c r="J75" s="41"/>
    </row>
    <row r="76" spans="2:10" ht="13.5" customHeight="1" x14ac:dyDescent="0.4">
      <c r="B76" s="41"/>
      <c r="C76" s="41"/>
      <c r="D76" s="182"/>
      <c r="E76" s="41"/>
      <c r="F76" s="41"/>
      <c r="G76" s="41"/>
      <c r="H76" s="41"/>
      <c r="I76" s="41"/>
      <c r="J76" s="41"/>
    </row>
    <row r="77" spans="2:10" ht="13.5" customHeight="1" x14ac:dyDescent="0.4">
      <c r="B77" s="41"/>
      <c r="C77" s="41"/>
      <c r="D77" s="182"/>
      <c r="E77" s="41"/>
      <c r="F77" s="41"/>
      <c r="G77" s="41"/>
      <c r="H77" s="41"/>
      <c r="I77" s="41"/>
      <c r="J77" s="41"/>
    </row>
  </sheetData>
  <mergeCells count="12">
    <mergeCell ref="B38:C38"/>
    <mergeCell ref="B39:C39"/>
    <mergeCell ref="B40:C40"/>
    <mergeCell ref="B20:C22"/>
    <mergeCell ref="B6:C8"/>
    <mergeCell ref="D6:J6"/>
    <mergeCell ref="D20:J20"/>
    <mergeCell ref="B37:C37"/>
    <mergeCell ref="I7:I8"/>
    <mergeCell ref="J7:J8"/>
    <mergeCell ref="I21:I22"/>
    <mergeCell ref="J21:J22"/>
  </mergeCells>
  <phoneticPr fontId="2"/>
  <pageMargins left="0.70866141732283472" right="0.70866141732283472" top="0.74803149606299213" bottom="0.74803149606299213" header="0.31496062992125984" footer="0.31496062992125984"/>
  <pageSetup paperSize="8" scale="75" orientation="landscape" r:id="rId1"/>
  <headerFooter>
    <oddHeader>&amp;R&amp;"ＭＳ 明朝,標準"&amp;12歯科健診結果集計</oddHeader>
  </headerFooter>
  <ignoredErrors>
    <ignoredError sqref="B9:B18 B23:B32" twoDigitTextYear="1"/>
    <ignoredError sqref="J9:J18 D23:I32 E37:E39 D40" emptyCellReference="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歯科健診受診状況①</vt:lpstr>
      <vt:lpstr>歯科健診受診状況②</vt:lpstr>
      <vt:lpstr>歯科健診結果①</vt:lpstr>
      <vt:lpstr>歯科健診結果②</vt:lpstr>
      <vt:lpstr>歯科健診問診結果①</vt:lpstr>
      <vt:lpstr>歯科健診問診結果②</vt:lpstr>
      <vt:lpstr>歯科健診結果①!Print_Area</vt:lpstr>
      <vt:lpstr>歯科健診結果②!Print_Area</vt:lpstr>
      <vt:lpstr>歯科健診受診状況①!Print_Area</vt:lpstr>
      <vt:lpstr>歯科健診受診状況②!Print_Area</vt:lpstr>
      <vt:lpstr>歯科健診問診結果①!Print_Area</vt:lpstr>
      <vt:lpstr>歯科健診問診結果②!Print_Area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2025-09-03T06:00:20Z</dcterms:created>
  <dcterms:modified xsi:type="dcterms:W3CDTF">2025-11-17T04:40:22Z</dcterms:modified>
  <cp:category/>
  <cp:contentStatus/>
  <dc:language/>
  <cp:version/>
</cp:coreProperties>
</file>